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queryTables/queryTable3.xml" ContentType="application/vnd.openxmlformats-officedocument.spreadsheetml.queryTable+xml"/>
  <Override PartName="/xl/comments2.xml" ContentType="application/vnd.openxmlformats-officedocument.spreadsheetml.comments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3.xml" ContentType="application/vnd.openxmlformats-officedocument.spreadsheetml.comments+xml"/>
  <Override PartName="/xl/queryTables/queryTable6.xml" ContentType="application/vnd.openxmlformats-officedocument.spreadsheetml.queryTable+xml"/>
  <Override PartName="/xl/comments4.xml" ContentType="application/vnd.openxmlformats-officedocument.spreadsheetml.comments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5.xml" ContentType="application/vnd.openxmlformats-officedocument.spreadsheetml.comments+xml"/>
  <Override PartName="/xl/queryTables/queryTable9.xml" ContentType="application/vnd.openxmlformats-officedocument.spreadsheetml.query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4125" windowWidth="20520" windowHeight="1185" tabRatio="903" firstSheet="1" activeTab="6"/>
  </bookViews>
  <sheets>
    <sheet name="4G CA - MAIN CITIES" sheetId="66" r:id="rId1"/>
    <sheet name="4G CA - SMALLER CITIES" sheetId="67" r:id="rId2"/>
    <sheet name="C&amp;T_4G_CA_ONLY_MAIN_CITIES" sheetId="129" r:id="rId3"/>
    <sheet name="C&amp;T_4G_CA_ONLY_SMALLER_CITIES" sheetId="130" r:id="rId4"/>
    <sheet name="3G - MAIN CITIES" sheetId="72" r:id="rId5"/>
    <sheet name="3G - SMALLER CITIES" sheetId="73" r:id="rId6"/>
    <sheet name="LEADERSHIP ALL CITIES" sheetId="93" r:id="rId7"/>
  </sheets>
  <definedNames>
    <definedName name="_xlnm._FilterDatabase" localSheetId="4" hidden="1">'3G - MAIN CITIES'!$A$1:$CW$33</definedName>
    <definedName name="_xlnm._FilterDatabase" localSheetId="5" hidden="1">'3G - SMALLER CITIES'!$A$1:$CW$97</definedName>
    <definedName name="_xlnm._FilterDatabase" localSheetId="0" hidden="1">'4G CA - MAIN CITIES'!$A$1:$ED$33</definedName>
    <definedName name="_xlnm._FilterDatabase" localSheetId="1" hidden="1">'4G CA - SMALLER CITIES'!$A$1:$ED$89</definedName>
    <definedName name="_xlnm._FilterDatabase" localSheetId="2" hidden="1">'C&amp;T_4G_CA_ONLY_MAIN_CITIES'!$CS$1:$CS$81</definedName>
    <definedName name="_xlnm._FilterDatabase" localSheetId="3" hidden="1">'C&amp;T_4G_CA_ONLY_SMALLER_CITIES'!$A$1:$CX$89</definedName>
    <definedName name="_xlnm._FilterDatabase" localSheetId="6" hidden="1">'LEADERSHIP ALL CITIES'!$S$2:$AO$34</definedName>
    <definedName name="CallEnd" localSheetId="4">'3G - MAIN CITIES'!$A$2:$FN$2</definedName>
    <definedName name="CallEnd" localSheetId="5">'3G - SMALLER CITIES'!$A$2:$EM$97</definedName>
    <definedName name="CallEnd" localSheetId="0">'4G CA - MAIN CITIES'!$A$2:$FN$2</definedName>
    <definedName name="CallEnd" localSheetId="1">'4G CA - SMALLER CITIES'!$A$2:$EM$97</definedName>
    <definedName name="CallEnd" localSheetId="2">'C&amp;T_4G_CA_ONLY_MAIN_CITIES'!$A$2:$FN$2</definedName>
    <definedName name="CallEnd" localSheetId="3">'C&amp;T_4G_CA_ONLY_SMALLER_CITIES'!$A$2:$EM$97</definedName>
    <definedName name="CallEnd_1" localSheetId="4">'3G - MAIN CITIES'!$A$2:$EM$33</definedName>
    <definedName name="CallEnd_1" localSheetId="0">'4G CA - MAIN CITIES'!$A$2:$EM$33</definedName>
    <definedName name="CallEnd_1" localSheetId="2">'C&amp;T_4G_CA_ONLY_MAIN_CITIES'!$A$2:$EM$33</definedName>
  </definedNames>
  <calcPr calcId="145621"/>
</workbook>
</file>

<file path=xl/calcChain.xml><?xml version="1.0" encoding="utf-8"?>
<calcChain xmlns="http://schemas.openxmlformats.org/spreadsheetml/2006/main">
  <c r="AO34" i="93" l="1"/>
  <c r="AN34" i="93"/>
  <c r="AO33" i="93"/>
  <c r="AN33" i="93"/>
  <c r="AO32" i="93"/>
  <c r="AN32" i="93"/>
  <c r="AO31" i="93"/>
  <c r="AN31" i="93"/>
  <c r="AO30" i="93"/>
  <c r="AN30" i="93"/>
  <c r="AO29" i="93"/>
  <c r="AN29" i="93"/>
  <c r="AO28" i="93"/>
  <c r="AN28" i="93"/>
  <c r="AO27" i="93"/>
  <c r="AN27" i="93"/>
  <c r="AO26" i="93"/>
  <c r="AN26" i="93"/>
  <c r="AO25" i="93"/>
  <c r="AN25" i="93"/>
  <c r="AO24" i="93"/>
  <c r="AN24" i="93"/>
  <c r="AO23" i="93"/>
  <c r="AN23" i="93"/>
  <c r="AO22" i="93"/>
  <c r="AN22" i="93"/>
  <c r="AO21" i="93"/>
  <c r="AN21" i="93"/>
  <c r="AO20" i="93"/>
  <c r="AN20" i="93"/>
  <c r="AO19" i="93"/>
  <c r="AN19" i="93"/>
  <c r="AO18" i="93"/>
  <c r="AN18" i="93"/>
  <c r="AO17" i="93"/>
  <c r="AN17" i="93"/>
  <c r="AO16" i="93"/>
  <c r="AN16" i="93"/>
  <c r="AO15" i="93"/>
  <c r="AN15" i="93"/>
  <c r="AO14" i="93"/>
  <c r="AN14" i="93"/>
  <c r="AO13" i="93"/>
  <c r="AN13" i="93"/>
  <c r="AO12" i="93"/>
  <c r="AN12" i="93"/>
  <c r="AO11" i="93"/>
  <c r="AN11" i="93"/>
  <c r="AO10" i="93"/>
  <c r="AN10" i="93"/>
  <c r="AO9" i="93"/>
  <c r="AN9" i="93"/>
  <c r="AO8" i="93"/>
  <c r="AN8" i="93"/>
  <c r="AO7" i="93"/>
  <c r="AN7" i="93"/>
  <c r="AO6" i="93"/>
  <c r="AN6" i="93"/>
  <c r="AO5" i="93"/>
  <c r="AN5" i="93"/>
  <c r="AO4" i="93"/>
  <c r="AN4" i="93"/>
  <c r="AO3" i="93"/>
  <c r="AN3" i="93"/>
  <c r="AL34" i="93" l="1"/>
  <c r="AM34" i="93" s="1"/>
  <c r="AJ34" i="93"/>
  <c r="AK34" i="93" s="1"/>
  <c r="AL33" i="93"/>
  <c r="AM33" i="93" s="1"/>
  <c r="AJ33" i="93"/>
  <c r="AK33" i="93" s="1"/>
  <c r="AL32" i="93"/>
  <c r="AM32" i="93" s="1"/>
  <c r="AJ32" i="93"/>
  <c r="AK32" i="93" s="1"/>
  <c r="AL31" i="93"/>
  <c r="AM31" i="93" s="1"/>
  <c r="AJ31" i="93"/>
  <c r="AK31" i="93" s="1"/>
  <c r="AL30" i="93"/>
  <c r="AM30" i="93" s="1"/>
  <c r="AJ30" i="93"/>
  <c r="AK30" i="93" s="1"/>
  <c r="AL29" i="93"/>
  <c r="AM29" i="93" s="1"/>
  <c r="AJ29" i="93"/>
  <c r="AK29" i="93" s="1"/>
  <c r="AL28" i="93"/>
  <c r="AM28" i="93" s="1"/>
  <c r="AJ28" i="93"/>
  <c r="AK28" i="93" s="1"/>
  <c r="AL27" i="93"/>
  <c r="AM27" i="93" s="1"/>
  <c r="AJ27" i="93"/>
  <c r="AK27" i="93" s="1"/>
  <c r="AL26" i="93"/>
  <c r="AM26" i="93" s="1"/>
  <c r="AJ26" i="93"/>
  <c r="AK26" i="93" s="1"/>
  <c r="AL25" i="93"/>
  <c r="AM25" i="93" s="1"/>
  <c r="AJ25" i="93"/>
  <c r="AK25" i="93" s="1"/>
  <c r="AL24" i="93"/>
  <c r="AM24" i="93" s="1"/>
  <c r="AJ24" i="93"/>
  <c r="AK24" i="93" s="1"/>
  <c r="AL23" i="93"/>
  <c r="AM23" i="93" s="1"/>
  <c r="AJ23" i="93"/>
  <c r="AK23" i="93" s="1"/>
  <c r="AL22" i="93"/>
  <c r="AM22" i="93" s="1"/>
  <c r="AJ22" i="93"/>
  <c r="AK22" i="93" s="1"/>
  <c r="AL21" i="93"/>
  <c r="AM21" i="93" s="1"/>
  <c r="AJ21" i="93"/>
  <c r="AK21" i="93" s="1"/>
  <c r="AL20" i="93"/>
  <c r="AM20" i="93" s="1"/>
  <c r="AJ20" i="93"/>
  <c r="AK20" i="93" s="1"/>
  <c r="AL19" i="93"/>
  <c r="AM19" i="93" s="1"/>
  <c r="AJ19" i="93"/>
  <c r="AK19" i="93" s="1"/>
  <c r="AL18" i="93"/>
  <c r="AM18" i="93" s="1"/>
  <c r="AJ18" i="93"/>
  <c r="AK18" i="93" s="1"/>
  <c r="AL17" i="93"/>
  <c r="AM17" i="93" s="1"/>
  <c r="AJ17" i="93"/>
  <c r="AK17" i="93" s="1"/>
  <c r="AL16" i="93"/>
  <c r="AM16" i="93" s="1"/>
  <c r="AJ16" i="93"/>
  <c r="AK16" i="93" s="1"/>
  <c r="AL15" i="93"/>
  <c r="AM15" i="93" s="1"/>
  <c r="AJ15" i="93"/>
  <c r="AK15" i="93" s="1"/>
  <c r="AL14" i="93"/>
  <c r="AM14" i="93" s="1"/>
  <c r="AJ14" i="93"/>
  <c r="AK14" i="93" s="1"/>
  <c r="AL13" i="93"/>
  <c r="AM13" i="93" s="1"/>
  <c r="AJ13" i="93"/>
  <c r="AK13" i="93" s="1"/>
  <c r="AL12" i="93"/>
  <c r="AM12" i="93" s="1"/>
  <c r="AJ12" i="93"/>
  <c r="AK12" i="93" s="1"/>
  <c r="AL11" i="93"/>
  <c r="AM11" i="93" s="1"/>
  <c r="AJ11" i="93"/>
  <c r="AK11" i="93" s="1"/>
  <c r="AL10" i="93"/>
  <c r="AM10" i="93" s="1"/>
  <c r="AJ10" i="93"/>
  <c r="AK10" i="93" s="1"/>
  <c r="AL9" i="93"/>
  <c r="AM9" i="93" s="1"/>
  <c r="AJ9" i="93"/>
  <c r="AK9" i="93" s="1"/>
  <c r="AL8" i="93"/>
  <c r="AM8" i="93" s="1"/>
  <c r="AJ8" i="93"/>
  <c r="AK8" i="93" s="1"/>
  <c r="AL7" i="93"/>
  <c r="AM7" i="93" s="1"/>
  <c r="AJ7" i="93"/>
  <c r="AK7" i="93" s="1"/>
  <c r="AL6" i="93"/>
  <c r="AM6" i="93" s="1"/>
  <c r="AJ6" i="93"/>
  <c r="AK6" i="93" s="1"/>
  <c r="AL5" i="93"/>
  <c r="AM5" i="93" s="1"/>
  <c r="AJ5" i="93"/>
  <c r="AK5" i="93" s="1"/>
  <c r="AL4" i="93"/>
  <c r="AM4" i="93" s="1"/>
  <c r="AJ4" i="93"/>
  <c r="AK4" i="93" s="1"/>
  <c r="AL3" i="93"/>
  <c r="AM3" i="93" s="1"/>
  <c r="AJ3" i="93"/>
  <c r="AK3" i="93" s="1"/>
  <c r="AH34" i="93"/>
  <c r="AF34" i="93"/>
  <c r="AG34" i="93" s="1"/>
  <c r="AH33" i="93"/>
  <c r="AI33" i="93" s="1"/>
  <c r="AF33" i="93"/>
  <c r="AG33" i="93" s="1"/>
  <c r="AH32" i="93"/>
  <c r="AI32" i="93" s="1"/>
  <c r="AF32" i="93"/>
  <c r="AG32" i="93" s="1"/>
  <c r="AH31" i="93"/>
  <c r="AI31" i="93" s="1"/>
  <c r="AF31" i="93"/>
  <c r="AG31" i="93" s="1"/>
  <c r="AH30" i="93"/>
  <c r="AI30" i="93" s="1"/>
  <c r="AF30" i="93"/>
  <c r="AG30" i="93" s="1"/>
  <c r="AH29" i="93"/>
  <c r="AI29" i="93" s="1"/>
  <c r="AF29" i="93"/>
  <c r="AG29" i="93" s="1"/>
  <c r="AH28" i="93"/>
  <c r="AI28" i="93" s="1"/>
  <c r="AF28" i="93"/>
  <c r="AG28" i="93" s="1"/>
  <c r="AH27" i="93"/>
  <c r="AI27" i="93" s="1"/>
  <c r="AF27" i="93"/>
  <c r="AG27" i="93" s="1"/>
  <c r="AH26" i="93"/>
  <c r="AI26" i="93" s="1"/>
  <c r="AF26" i="93"/>
  <c r="AG26" i="93" s="1"/>
  <c r="AH25" i="93"/>
  <c r="AI25" i="93" s="1"/>
  <c r="AF25" i="93"/>
  <c r="AG25" i="93" s="1"/>
  <c r="AH24" i="93"/>
  <c r="AI24" i="93" s="1"/>
  <c r="AF24" i="93"/>
  <c r="AG24" i="93" s="1"/>
  <c r="AH23" i="93"/>
  <c r="AI23" i="93" s="1"/>
  <c r="AF23" i="93"/>
  <c r="AG23" i="93" s="1"/>
  <c r="AH22" i="93"/>
  <c r="AI22" i="93" s="1"/>
  <c r="AF22" i="93"/>
  <c r="AG22" i="93" s="1"/>
  <c r="AH21" i="93"/>
  <c r="AI21" i="93" s="1"/>
  <c r="AF21" i="93"/>
  <c r="AG21" i="93" s="1"/>
  <c r="AH20" i="93"/>
  <c r="AI20" i="93" s="1"/>
  <c r="AF20" i="93"/>
  <c r="AG20" i="93" s="1"/>
  <c r="AH19" i="93"/>
  <c r="AI19" i="93" s="1"/>
  <c r="AF19" i="93"/>
  <c r="AG19" i="93" s="1"/>
  <c r="AH18" i="93"/>
  <c r="AI18" i="93" s="1"/>
  <c r="AF18" i="93"/>
  <c r="AG18" i="93" s="1"/>
  <c r="AH17" i="93"/>
  <c r="AI17" i="93" s="1"/>
  <c r="AF17" i="93"/>
  <c r="AG17" i="93" s="1"/>
  <c r="AH16" i="93"/>
  <c r="AI16" i="93" s="1"/>
  <c r="AF16" i="93"/>
  <c r="AG16" i="93" s="1"/>
  <c r="AH15" i="93"/>
  <c r="AI15" i="93" s="1"/>
  <c r="AF15" i="93"/>
  <c r="AG15" i="93" s="1"/>
  <c r="AH14" i="93"/>
  <c r="AI14" i="93" s="1"/>
  <c r="AF14" i="93"/>
  <c r="AG14" i="93" s="1"/>
  <c r="AH13" i="93"/>
  <c r="AI13" i="93" s="1"/>
  <c r="AF13" i="93"/>
  <c r="AG13" i="93" s="1"/>
  <c r="AH12" i="93"/>
  <c r="AI12" i="93" s="1"/>
  <c r="AF12" i="93"/>
  <c r="AG12" i="93" s="1"/>
  <c r="AH11" i="93"/>
  <c r="AI11" i="93" s="1"/>
  <c r="AF11" i="93"/>
  <c r="AG11" i="93" s="1"/>
  <c r="AH10" i="93"/>
  <c r="AI10" i="93" s="1"/>
  <c r="AF10" i="93"/>
  <c r="AG10" i="93" s="1"/>
  <c r="AH9" i="93"/>
  <c r="AI9" i="93" s="1"/>
  <c r="AF9" i="93"/>
  <c r="AG9" i="93" s="1"/>
  <c r="AH8" i="93"/>
  <c r="AI8" i="93" s="1"/>
  <c r="AF8" i="93"/>
  <c r="AG8" i="93" s="1"/>
  <c r="AH7" i="93"/>
  <c r="AI7" i="93" s="1"/>
  <c r="AF7" i="93"/>
  <c r="AG7" i="93" s="1"/>
  <c r="AH6" i="93"/>
  <c r="AI6" i="93" s="1"/>
  <c r="AF6" i="93"/>
  <c r="AG6" i="93" s="1"/>
  <c r="AH5" i="93"/>
  <c r="AI5" i="93" s="1"/>
  <c r="AF5" i="93"/>
  <c r="AG5" i="93" s="1"/>
  <c r="AH4" i="93"/>
  <c r="AI4" i="93" s="1"/>
  <c r="AF4" i="93"/>
  <c r="AG4" i="93" s="1"/>
  <c r="AH3" i="93"/>
  <c r="AI3" i="93" s="1"/>
  <c r="AF3" i="93"/>
  <c r="AG3" i="93" s="1"/>
  <c r="AI34" i="93"/>
  <c r="AD34" i="93"/>
  <c r="AE34" i="93" s="1"/>
  <c r="AB34" i="93"/>
  <c r="AC34" i="93" s="1"/>
  <c r="AD33" i="93"/>
  <c r="AE33" i="93" s="1"/>
  <c r="AB33" i="93"/>
  <c r="AC33" i="93" s="1"/>
  <c r="AD32" i="93"/>
  <c r="AE32" i="93" s="1"/>
  <c r="AB32" i="93"/>
  <c r="AC32" i="93" s="1"/>
  <c r="AD31" i="93"/>
  <c r="AE31" i="93" s="1"/>
  <c r="AB31" i="93"/>
  <c r="AC31" i="93" s="1"/>
  <c r="AD30" i="93"/>
  <c r="AE30" i="93" s="1"/>
  <c r="AB30" i="93"/>
  <c r="AC30" i="93" s="1"/>
  <c r="AD29" i="93"/>
  <c r="AE29" i="93" s="1"/>
  <c r="AB29" i="93"/>
  <c r="AC29" i="93" s="1"/>
  <c r="AD28" i="93"/>
  <c r="AE28" i="93" s="1"/>
  <c r="AB28" i="93"/>
  <c r="AC28" i="93" s="1"/>
  <c r="AD27" i="93"/>
  <c r="AE27" i="93" s="1"/>
  <c r="AB27" i="93"/>
  <c r="AC27" i="93" s="1"/>
  <c r="AD26" i="93"/>
  <c r="AE26" i="93" s="1"/>
  <c r="AB26" i="93"/>
  <c r="AC26" i="93" s="1"/>
  <c r="AD25" i="93"/>
  <c r="AE25" i="93" s="1"/>
  <c r="AB25" i="93"/>
  <c r="AC25" i="93" s="1"/>
  <c r="AD24" i="93"/>
  <c r="AE24" i="93" s="1"/>
  <c r="AB24" i="93"/>
  <c r="AC24" i="93" s="1"/>
  <c r="AD23" i="93"/>
  <c r="AE23" i="93" s="1"/>
  <c r="AB23" i="93"/>
  <c r="AC23" i="93" s="1"/>
  <c r="AD22" i="93"/>
  <c r="AE22" i="93" s="1"/>
  <c r="AB22" i="93"/>
  <c r="AC22" i="93" s="1"/>
  <c r="AD21" i="93"/>
  <c r="AE21" i="93" s="1"/>
  <c r="AB21" i="93"/>
  <c r="AC21" i="93" s="1"/>
  <c r="AD20" i="93"/>
  <c r="AE20" i="93" s="1"/>
  <c r="AB20" i="93"/>
  <c r="AC20" i="93" s="1"/>
  <c r="AD19" i="93"/>
  <c r="AE19" i="93" s="1"/>
  <c r="AB19" i="93"/>
  <c r="AC19" i="93" s="1"/>
  <c r="AD18" i="93"/>
  <c r="AE18" i="93" s="1"/>
  <c r="AB18" i="93"/>
  <c r="AC18" i="93" s="1"/>
  <c r="AD17" i="93"/>
  <c r="AE17" i="93" s="1"/>
  <c r="AB17" i="93"/>
  <c r="AC17" i="93" s="1"/>
  <c r="AD16" i="93"/>
  <c r="AE16" i="93" s="1"/>
  <c r="AB16" i="93"/>
  <c r="AC16" i="93" s="1"/>
  <c r="AD15" i="93"/>
  <c r="AE15" i="93" s="1"/>
  <c r="AB15" i="93"/>
  <c r="AC15" i="93" s="1"/>
  <c r="AD14" i="93"/>
  <c r="AE14" i="93" s="1"/>
  <c r="AB14" i="93"/>
  <c r="AC14" i="93" s="1"/>
  <c r="AD13" i="93"/>
  <c r="AE13" i="93" s="1"/>
  <c r="AB13" i="93"/>
  <c r="AC13" i="93" s="1"/>
  <c r="AD12" i="93"/>
  <c r="AE12" i="93" s="1"/>
  <c r="AB12" i="93"/>
  <c r="AC12" i="93" s="1"/>
  <c r="AD11" i="93"/>
  <c r="AE11" i="93" s="1"/>
  <c r="AB11" i="93"/>
  <c r="AC11" i="93" s="1"/>
  <c r="AD10" i="93"/>
  <c r="AE10" i="93" s="1"/>
  <c r="AB10" i="93"/>
  <c r="AC10" i="93" s="1"/>
  <c r="AD9" i="93"/>
  <c r="AE9" i="93" s="1"/>
  <c r="AB9" i="93"/>
  <c r="AC9" i="93" s="1"/>
  <c r="AD8" i="93"/>
  <c r="AE8" i="93" s="1"/>
  <c r="AB8" i="93"/>
  <c r="AC8" i="93" s="1"/>
  <c r="AD7" i="93"/>
  <c r="AE7" i="93" s="1"/>
  <c r="AB7" i="93"/>
  <c r="AC7" i="93" s="1"/>
  <c r="AD6" i="93"/>
  <c r="AE6" i="93" s="1"/>
  <c r="AB6" i="93"/>
  <c r="AC6" i="93" s="1"/>
  <c r="AD5" i="93"/>
  <c r="AE5" i="93" s="1"/>
  <c r="AB5" i="93"/>
  <c r="AC5" i="93" s="1"/>
  <c r="AD4" i="93"/>
  <c r="AE4" i="93" s="1"/>
  <c r="AB4" i="93"/>
  <c r="AC4" i="93" s="1"/>
  <c r="AD3" i="93"/>
  <c r="AE3" i="93" s="1"/>
  <c r="AB3" i="93"/>
  <c r="AC3" i="93" s="1"/>
  <c r="Z34" i="93"/>
  <c r="AA34" i="93" s="1"/>
  <c r="X34" i="93"/>
  <c r="Y34" i="93" s="1"/>
  <c r="Z33" i="93"/>
  <c r="AA33" i="93" s="1"/>
  <c r="X33" i="93"/>
  <c r="Y33" i="93" s="1"/>
  <c r="Z32" i="93"/>
  <c r="AA32" i="93" s="1"/>
  <c r="X32" i="93"/>
  <c r="Y32" i="93" s="1"/>
  <c r="Z31" i="93"/>
  <c r="AA31" i="93" s="1"/>
  <c r="X31" i="93"/>
  <c r="Y31" i="93" s="1"/>
  <c r="Z30" i="93"/>
  <c r="AA30" i="93" s="1"/>
  <c r="X30" i="93"/>
  <c r="Y30" i="93" s="1"/>
  <c r="Z29" i="93"/>
  <c r="AA29" i="93" s="1"/>
  <c r="X29" i="93"/>
  <c r="Y29" i="93" s="1"/>
  <c r="Z28" i="93"/>
  <c r="AA28" i="93" s="1"/>
  <c r="X28" i="93"/>
  <c r="Y28" i="93" s="1"/>
  <c r="Z27" i="93"/>
  <c r="AA27" i="93" s="1"/>
  <c r="X27" i="93"/>
  <c r="Y27" i="93" s="1"/>
  <c r="Z26" i="93"/>
  <c r="AA26" i="93" s="1"/>
  <c r="X26" i="93"/>
  <c r="Y26" i="93" s="1"/>
  <c r="Z25" i="93"/>
  <c r="AA25" i="93" s="1"/>
  <c r="X25" i="93"/>
  <c r="Y25" i="93" s="1"/>
  <c r="Z24" i="93"/>
  <c r="AA24" i="93" s="1"/>
  <c r="X24" i="93"/>
  <c r="Y24" i="93" s="1"/>
  <c r="Z23" i="93"/>
  <c r="AA23" i="93" s="1"/>
  <c r="X23" i="93"/>
  <c r="Y23" i="93" s="1"/>
  <c r="Z22" i="93"/>
  <c r="AA22" i="93" s="1"/>
  <c r="X22" i="93"/>
  <c r="Y22" i="93" s="1"/>
  <c r="Z21" i="93"/>
  <c r="AA21" i="93" s="1"/>
  <c r="X21" i="93"/>
  <c r="Y21" i="93" s="1"/>
  <c r="Z20" i="93"/>
  <c r="AA20" i="93" s="1"/>
  <c r="X20" i="93"/>
  <c r="Y20" i="93" s="1"/>
  <c r="Z19" i="93"/>
  <c r="AA19" i="93" s="1"/>
  <c r="X19" i="93"/>
  <c r="Y19" i="93" s="1"/>
  <c r="Z18" i="93"/>
  <c r="AA18" i="93" s="1"/>
  <c r="X18" i="93"/>
  <c r="Y18" i="93" s="1"/>
  <c r="Z17" i="93"/>
  <c r="AA17" i="93" s="1"/>
  <c r="X17" i="93"/>
  <c r="Y17" i="93" s="1"/>
  <c r="Z16" i="93"/>
  <c r="AA16" i="93" s="1"/>
  <c r="X16" i="93"/>
  <c r="Y16" i="93" s="1"/>
  <c r="Z15" i="93"/>
  <c r="AA15" i="93" s="1"/>
  <c r="X15" i="93"/>
  <c r="Y15" i="93" s="1"/>
  <c r="Z14" i="93"/>
  <c r="AA14" i="93" s="1"/>
  <c r="X14" i="93"/>
  <c r="Y14" i="93" s="1"/>
  <c r="Z13" i="93"/>
  <c r="AA13" i="93" s="1"/>
  <c r="X13" i="93"/>
  <c r="Y13" i="93" s="1"/>
  <c r="Z12" i="93"/>
  <c r="AA12" i="93" s="1"/>
  <c r="X12" i="93"/>
  <c r="Y12" i="93" s="1"/>
  <c r="Z11" i="93"/>
  <c r="AA11" i="93" s="1"/>
  <c r="X11" i="93"/>
  <c r="Y11" i="93" s="1"/>
  <c r="Z10" i="93"/>
  <c r="AA10" i="93" s="1"/>
  <c r="X10" i="93"/>
  <c r="Y10" i="93" s="1"/>
  <c r="Z9" i="93"/>
  <c r="AA9" i="93" s="1"/>
  <c r="X9" i="93"/>
  <c r="Y9" i="93" s="1"/>
  <c r="Z8" i="93"/>
  <c r="AA8" i="93" s="1"/>
  <c r="X8" i="93"/>
  <c r="Y8" i="93" s="1"/>
  <c r="Z7" i="93"/>
  <c r="AA7" i="93" s="1"/>
  <c r="X7" i="93"/>
  <c r="Y7" i="93" s="1"/>
  <c r="Z6" i="93"/>
  <c r="AA6" i="93" s="1"/>
  <c r="X6" i="93"/>
  <c r="Y6" i="93" s="1"/>
  <c r="Z5" i="93"/>
  <c r="AA5" i="93" s="1"/>
  <c r="X5" i="93"/>
  <c r="Y5" i="93" s="1"/>
  <c r="Z4" i="93"/>
  <c r="AA4" i="93" s="1"/>
  <c r="X4" i="93"/>
  <c r="Y4" i="93" s="1"/>
  <c r="Z3" i="93"/>
  <c r="AA3" i="93" s="1"/>
  <c r="X3" i="93"/>
  <c r="Y3" i="93" s="1"/>
  <c r="V34" i="93"/>
  <c r="W34" i="93" s="1"/>
  <c r="V33" i="93"/>
  <c r="W33" i="93" s="1"/>
  <c r="V32" i="93"/>
  <c r="W32" i="93" s="1"/>
  <c r="V31" i="93"/>
  <c r="W31" i="93" s="1"/>
  <c r="V30" i="93"/>
  <c r="W30" i="93" s="1"/>
  <c r="V29" i="93"/>
  <c r="W29" i="93" s="1"/>
  <c r="V28" i="93"/>
  <c r="W28" i="93" s="1"/>
  <c r="V27" i="93"/>
  <c r="W27" i="93" s="1"/>
  <c r="V26" i="93"/>
  <c r="W26" i="93" s="1"/>
  <c r="V25" i="93"/>
  <c r="W25" i="93" s="1"/>
  <c r="V24" i="93"/>
  <c r="W24" i="93" s="1"/>
  <c r="V23" i="93"/>
  <c r="W23" i="93" s="1"/>
  <c r="V22" i="93"/>
  <c r="W22" i="93" s="1"/>
  <c r="V21" i="93"/>
  <c r="W21" i="93" s="1"/>
  <c r="V20" i="93"/>
  <c r="W20" i="93" s="1"/>
  <c r="V19" i="93"/>
  <c r="W19" i="93" s="1"/>
  <c r="V18" i="93"/>
  <c r="W18" i="93" s="1"/>
  <c r="V17" i="93"/>
  <c r="W17" i="93" s="1"/>
  <c r="V16" i="93"/>
  <c r="W16" i="93" s="1"/>
  <c r="V15" i="93"/>
  <c r="W15" i="93" s="1"/>
  <c r="V14" i="93"/>
  <c r="W14" i="93" s="1"/>
  <c r="V13" i="93"/>
  <c r="W13" i="93" s="1"/>
  <c r="V12" i="93"/>
  <c r="W12" i="93" s="1"/>
  <c r="T3" i="93"/>
  <c r="U3" i="93" s="1"/>
  <c r="V11" i="93"/>
  <c r="W11" i="93" s="1"/>
  <c r="V10" i="93"/>
  <c r="W10" i="93" s="1"/>
  <c r="V9" i="93"/>
  <c r="W9" i="93" s="1"/>
  <c r="V8" i="93"/>
  <c r="W8" i="93" s="1"/>
  <c r="V7" i="93"/>
  <c r="W7" i="93" s="1"/>
  <c r="V6" i="93"/>
  <c r="W6" i="93" s="1"/>
  <c r="V5" i="93"/>
  <c r="W5" i="93" s="1"/>
  <c r="V4" i="93"/>
  <c r="W4" i="93" s="1"/>
  <c r="V3" i="93"/>
  <c r="W3" i="93" s="1"/>
  <c r="T34" i="93"/>
  <c r="U34" i="93" s="1"/>
  <c r="T33" i="93"/>
  <c r="U33" i="93" s="1"/>
  <c r="T32" i="93"/>
  <c r="U32" i="93" s="1"/>
  <c r="T31" i="93"/>
  <c r="U31" i="93" s="1"/>
  <c r="T30" i="93"/>
  <c r="U30" i="93" s="1"/>
  <c r="T29" i="93"/>
  <c r="U29" i="93" s="1"/>
  <c r="T28" i="93"/>
  <c r="U28" i="93" s="1"/>
  <c r="T27" i="93"/>
  <c r="U27" i="93" s="1"/>
  <c r="T26" i="93"/>
  <c r="U26" i="93" s="1"/>
  <c r="T25" i="93"/>
  <c r="U25" i="93" s="1"/>
  <c r="T24" i="93"/>
  <c r="U24" i="93" s="1"/>
  <c r="T23" i="93"/>
  <c r="U23" i="93" s="1"/>
  <c r="T22" i="93"/>
  <c r="U22" i="93" s="1"/>
  <c r="T21" i="93"/>
  <c r="U21" i="93" s="1"/>
  <c r="T20" i="93"/>
  <c r="U20" i="93" s="1"/>
  <c r="T19" i="93"/>
  <c r="U19" i="93" s="1"/>
  <c r="T18" i="93"/>
  <c r="U18" i="93" s="1"/>
  <c r="T17" i="93"/>
  <c r="U17" i="93" s="1"/>
  <c r="T16" i="93"/>
  <c r="U16" i="93" s="1"/>
  <c r="T15" i="93"/>
  <c r="U15" i="93" s="1"/>
  <c r="T14" i="93"/>
  <c r="U14" i="93" s="1"/>
  <c r="T13" i="93"/>
  <c r="U13" i="93" s="1"/>
  <c r="T12" i="93"/>
  <c r="U12" i="93" s="1"/>
  <c r="T11" i="93"/>
  <c r="U11" i="93" s="1"/>
  <c r="T10" i="93"/>
  <c r="U10" i="93" s="1"/>
  <c r="T9" i="93"/>
  <c r="U9" i="93" s="1"/>
  <c r="T8" i="93"/>
  <c r="U8" i="93" s="1"/>
  <c r="T7" i="93"/>
  <c r="U7" i="93" s="1"/>
  <c r="T6" i="93"/>
  <c r="U6" i="93" s="1"/>
  <c r="T5" i="93"/>
  <c r="U5" i="93" s="1"/>
  <c r="T4" i="93"/>
  <c r="U4" i="93" s="1"/>
  <c r="G7" i="93" l="1"/>
  <c r="D4" i="93"/>
  <c r="E14" i="93"/>
  <c r="E4" i="93"/>
  <c r="C12" i="93"/>
  <c r="C11" i="93"/>
  <c r="F5" i="93"/>
  <c r="C7" i="93"/>
  <c r="F12" i="93"/>
  <c r="F13" i="93"/>
  <c r="F14" i="93"/>
  <c r="D14" i="93"/>
  <c r="D11" i="93"/>
  <c r="G4" i="93"/>
  <c r="G5" i="93"/>
  <c r="F7" i="93"/>
  <c r="F4" i="93"/>
  <c r="F11" i="93"/>
  <c r="D12" i="93"/>
  <c r="E6" i="93"/>
  <c r="E7" i="93"/>
  <c r="G6" i="93"/>
  <c r="C4" i="93"/>
  <c r="C5" i="93"/>
  <c r="D13" i="93"/>
  <c r="E11" i="93"/>
  <c r="E12" i="93"/>
  <c r="E13" i="93"/>
  <c r="C6" i="93"/>
  <c r="C13" i="93"/>
  <c r="C14" i="93"/>
  <c r="D5" i="93"/>
  <c r="D6" i="93"/>
  <c r="G13" i="93"/>
  <c r="G14" i="93"/>
  <c r="E5" i="93"/>
  <c r="F6" i="93"/>
  <c r="D7" i="93"/>
  <c r="G11" i="93"/>
  <c r="G12" i="93"/>
</calcChain>
</file>

<file path=xl/comments1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2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3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4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5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6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nnections.xml><?xml version="1.0" encoding="utf-8"?>
<connections xmlns="http://schemas.openxmlformats.org/spreadsheetml/2006/main">
  <connection id="1" name="Conexión" type="1" refreshedVersion="4" savePassword="1" background="1" saveData="1">
    <dbPr connection="DRIVER=SQL Server;SERVER=10.1.12.32;UID=sa;PWD=Sw1ssqual.2015;APP=Microsoft® Query;WSID=MELISA_PC;DATABASE=FY1617_TEST_CECI;Network=DBMS" command="select * from lcc_data_final_dashboard where [target on scope]='MAIN CITIES' and technology='4G_x000a_'order by cities_route_lines_place,case operador WHEN 'Vodafone' THEN 1 WHEN 'Movistar' THEN 2 WHEN 'Orange' THEN 3 WHEN 'Yoigo' THEN 4 end"/>
  </connection>
  <connection id="2" name="Conexión1" type="1" refreshedVersion="4" savePassword="1" background="1" saveData="1">
    <dbPr connection="DRIVER=SQL Server;SERVER=10.1.12.32;UID=sa;PWD=Sw1ssqual.2015;APP=Microsoft® Query;WSID=MELISA_PC;DATABASE=FY1617_TEST_CECI;Network=DBMS" command="select * from lcc_data_final_dashboard where [target on scope]='MAIN CITIES' and technology='4G_x000a_'order by cities_route_lines_place,case operador WHEN 'Vodafone' THEN 1 WHEN 'Movistar' THEN 2 WHEN 'Orange' THEN 3 WHEN 'Yoigo' THEN 4 end"/>
  </connection>
  <connection id="3" name="Conexión2" type="1" refreshedVersion="4" savePassword="1" background="1" saveData="1">
    <dbPr connection="DRIVER=SQL Server;SERVER=10.1.12.32;UID=sa;PWD=Sw1ssqual.2015;APP=Microsoft® Query;WSID=MELISA_PC;DATABASE=FY1617_TEST_CECI;Network=DBMS" command="select * from lcc_data_final_dashboard where [target on scope]='MAIN CITIES' and technology='4G_x000a_'order by cities_route_lines_place,case operador WHEN 'Vodafone' THEN 1 WHEN 'Movistar' THEN 2 WHEN 'Orange' THEN 3 WHEN 'Yoigo' THEN 4 end"/>
  </connection>
  <connection id="4" name="Conexión23" type="1" refreshedVersion="4" savePassword="1" background="1" saveData="1">
    <dbPr connection="DRIVER=SQL Server;SERVER=10.1.12.32;UID=sa;PWD=Sw1ssqual.2015;APP=Microsoft® Query;WSID=MELISA_PC;DATABASE=AddedValue;Network=DBMS" command="select * from DASHBOARD.dbo.lcc_data_final_dashboard where [target on scope]='MAIN CITIES' and technology='4G_CA_ONLY' and id ='VDF' order by cities_route_lines_place,case operador WHEN 'Vodafone' THEN 1 WHEN 'Movistar' THEN 2 WHEN 'Orange' THEN 3 WHEN 'Yoigo' THEN 4 end"/>
  </connection>
  <connection id="5" name="Conexión24" type="1" refreshedVersion="4" savePassword="1" background="1" saveData="1">
    <dbPr connection="DRIVER=SQL Server;SERVER=10.1.12.32;UID=sa;PWD=Sw1ssqual.2015;APP=Microsoft® Query;WSID=MELISA_PC;DATABASE=AddedValue;Network=DBMS" command="select * from DASHBOARD.dbo.lcc_data_final_dashboard where [target on scope]='SMALLER CITIES' and technology='4G_CA_ONLY' and id ='VDF' order by cities_route_lines_place,case operador WHEN 'Vodafone' THEN 1 WHEN 'Movistar' THEN 2 WHEN 'Orange' THEN 3 WHEN 'Yoigo' THEN 4 end"/>
  </connection>
  <connection id="6" name="Conexión3" type="1" refreshedVersion="4" savePassword="1" background="1" saveData="1">
    <dbPr connection="DRIVER=SQL Server;SERVER=10.1.12.32;UID=sa;PWD=Sw1ssqual.2015;APP=Microsoft® Query;WSID=MELISA_PC;DATABASE=AddedValue;Network=DBMS" command="select * from DASHBOARD.dbo.lcc_data_final_dashboard where [target on scope]='MAIN CITIES' and technology='4G' and id ='VDF' order by cities_route_lines_place,case operador WHEN 'Vodafone' THEN 1 WHEN 'Movistar' THEN 2 WHEN 'Orange' THEN 3 WHEN 'Yoigo' THEN 4 end"/>
  </connection>
  <connection id="7" name="Conexión4" type="1" refreshedVersion="4" savePassword="1" background="1" saveData="1">
    <dbPr connection="DRIVER=SQL Server;SERVER=10.1.12.32;UID=sa;PWD=Sw1ssqual.2015;APP=Microsoft® Query;WSID=MELISA_PC;DATABASE=AddedValue;Network=DBMS" command="select * from DASHBOARD.dbo.lcc_data_final_dashboard where [target on scope]='MAIN CITIES' and technology='3G' and id ='VDF' order by cities_route_lines_place,case operador WHEN 'Vodafone' THEN 1 WHEN 'Movistar' THEN 2 WHEN 'Orange' THEN 3 WHEN 'Yoigo' THEN 4 end"/>
  </connection>
  <connection id="8" name="Conexión5" type="1" refreshedVersion="4" savePassword="1" background="1" saveData="1">
    <dbPr connection="DRIVER=SQL Server;SERVER=10.1.12.32;UID=sa;PWD=Sw1ssqual.2015;APP=Microsoft® Query;WSID=MELISA_PC;DATABASE=AddedValue;Network=DBMS" command="select * from DASHBOARD.dbo.lcc_data_final_dashboard where [target on scope]='SMALLER CITIES' and technology='4G' and id ='VDF' order by cities_route_lines_place,case operador WHEN 'Vodafone' THEN 1 WHEN 'Movistar' THEN 2 WHEN 'Orange' THEN 3 WHEN 'Yoigo' THEN 4 end"/>
  </connection>
  <connection id="9" name="Conexión6" type="1" refreshedVersion="4" savePassword="1" background="1" saveData="1">
    <dbPr connection="DRIVER=SQL Server;SERVER=10.1.12.32;UID=sa;PWD=Sw1ssqual.2015;APP=Microsoft® Query;WSID=MELISA_PC;DATABASE=AddedValue;Network=DBMS" command="select * from DASHBOARD.dbo.lcc_data_final_dashboard where [target on scope]='SMALLER CITIES' and technology='3G' and id ='VDF' order by cities_route_lines_place,case operador WHEN 'Vodafone' THEN 1 WHEN 'Movistar' THEN 2 WHEN 'Orange' THEN 3 WHEN 'Yoigo' THEN 4 end"/>
  </connection>
</connections>
</file>

<file path=xl/sharedStrings.xml><?xml version="1.0" encoding="utf-8"?>
<sst xmlns="http://schemas.openxmlformats.org/spreadsheetml/2006/main" count="9364" uniqueCount="277">
  <si>
    <t>SCOPE</t>
  </si>
  <si>
    <t>TECHNOLOGY</t>
  </si>
  <si>
    <t>TARGET ON SCOPE</t>
  </si>
  <si>
    <t>CITIES ROUTE LINES PLACE</t>
  </si>
  <si>
    <t>OPERATOR NAME</t>
  </si>
  <si>
    <t>MCC</t>
  </si>
  <si>
    <t>MNC</t>
  </si>
  <si>
    <t>OPCOS</t>
  </si>
  <si>
    <t>4G</t>
  </si>
  <si>
    <t>URBAN EXTENSION [KM2]</t>
  </si>
  <si>
    <t>POPULATION COVERED</t>
  </si>
  <si>
    <t>SAMPLED PERCENTAGE ON TOTAL URBANIZED [%]</t>
  </si>
  <si>
    <t>ROUTE/LINE LENGTH [KM]</t>
  </si>
  <si>
    <t>SMARTPHONE MODEL</t>
  </si>
  <si>
    <t>FIRMWARE VERSION</t>
  </si>
  <si>
    <t>LAST ACQUISITION TIMING [YYYY_MM]</t>
  </si>
  <si>
    <t>DOWNLINK - NUMBER OF ATTEMPTS [N]</t>
  </si>
  <si>
    <t>DOWNLINK - NUMBER OF ERRORS IN ACCESSIBILITY  [N]</t>
  </si>
  <si>
    <t>DOWNLINK - NUMBER OF ERRORS IN RETAINABILITY  [N]</t>
  </si>
  <si>
    <t>DOWNLINK - D1.DOWNLOAD SPEED [KBIT/S] AVG</t>
  </si>
  <si>
    <t>DOWNLINK - THROUGHPUT STANDARD DEVIATION</t>
  </si>
  <si>
    <t>DOWNLINK - D2. PERCENTAGE OF DL CONNECTIONS WITH THROUGHPUT &gt; 3 MBPS</t>
  </si>
  <si>
    <t>DOWNLINK - NUMBER OF DL WITH TROUGHPUT &gt; 3 MBPS</t>
  </si>
  <si>
    <t>DOWNLINK - NUMBER OF DL WITH THROUGHPUT &gt; 1 MBPS</t>
  </si>
  <si>
    <t>DOWNLINK - PEAK DATA USER RATE [KBIT/S]</t>
  </si>
  <si>
    <t>UPLINK - NUMBER OF ATTEMPTS [N]</t>
  </si>
  <si>
    <t>UPLINK - NUMBER OF ERRORS IN ACCESSIBILITY  [N]</t>
  </si>
  <si>
    <t>UPLINK - NUMBER OF ERRORS IN RETAINABILITY  [N]</t>
  </si>
  <si>
    <t>UPLINK - D3.UPLOAD SPEED [KBIT/S] AVG</t>
  </si>
  <si>
    <t>UPLINK - THROUGHPUT STANDARD DEVIATION</t>
  </si>
  <si>
    <t>UPLINK - PEAK DATA USER RATE [KBIT/S]</t>
  </si>
  <si>
    <t>LATENCY - NUMBER OF PINGS [N]</t>
  </si>
  <si>
    <t xml:space="preserve">LATENCY - [MSEC] MEDIAN </t>
  </si>
  <si>
    <t>NUMBER OF TESTS/SAMPLED KM2</t>
  </si>
  <si>
    <t>HANDSET CAPABILITY [THROUGHPUT DL/UL]</t>
  </si>
  <si>
    <t>TEST MODALITY (N NOMADIC/D DINAMIC)</t>
  </si>
  <si>
    <t>BROWSING - D5.SESSION TIME AVG [S]</t>
  </si>
  <si>
    <t>LATENCY -  [MSEC] AVG</t>
  </si>
  <si>
    <t>LATENCY - D4.LATENCY [MSEC] MEDIAN (CALCULATED ON ALL MAIN AND SMALLER CITIES AGGREGATION)</t>
  </si>
  <si>
    <t>RAN VENDOR</t>
  </si>
  <si>
    <t>CARRIER AGGREGATION YES/NOT</t>
  </si>
  <si>
    <t>N</t>
  </si>
  <si>
    <t>DOWNLINK - 10TH THR. (CALCULATED ON ALL MAIN AND SMALLER CITIES AGGREGATION)</t>
  </si>
  <si>
    <t>DOWNLINK - 90TH THR. (CALCULATED ON ALL MAIN AND SMALLER CITIES AGGREGATION)</t>
  </si>
  <si>
    <t xml:space="preserve">DOWNLINK - 10TH PERCENTILE THR.  </t>
  </si>
  <si>
    <t xml:space="preserve">DOWNLINK - 90TH PERCENTILE THR.  </t>
  </si>
  <si>
    <t xml:space="preserve">UPLINK - 10TH PERCENTILE THR.  </t>
  </si>
  <si>
    <t>UPLINK - 10TH THR. (CALCULATED ON ALL MAIN AND SMALLER CITIES AGGREGATION)</t>
  </si>
  <si>
    <t xml:space="preserve">UPLINK - 90TH PERCENTILE THR.  </t>
  </si>
  <si>
    <t>UPLINK - 90TH THR. (CALCULATED ON ALL MAIN AND SMALLER CITIES AGGREGATION)</t>
  </si>
  <si>
    <t>BROWSING - NUMBER OF ERRORS IN ACCESSIBILITY  [N]</t>
  </si>
  <si>
    <t>BROWSING - NUMBER OF ERRORS IN RETAINABILITY [N]</t>
  </si>
  <si>
    <t>BROWSING - IP SERVICE ACCESS TIME [S]</t>
  </si>
  <si>
    <t>BROWSING - HTTP TRANSFER TIME [S]</t>
  </si>
  <si>
    <t xml:space="preserve">DOWNLINK - 10TH THR. (CALCULATED ON ALL MAIN CITIES AGGREGATION ) </t>
  </si>
  <si>
    <t xml:space="preserve">DOWNLINK - 90TH THR. (CALCULATED ON ALL MAIN CITIES AGGREGATION ) </t>
  </si>
  <si>
    <t xml:space="preserve">UPLINK - 10TH THR. (CALCULATED ON ALL MAIN CITIES AGGREGATION ) </t>
  </si>
  <si>
    <t xml:space="preserve">UPLINK - 90TH THR. (CALCULATED ON ALL MAIN CITIES AGGREGATION ) </t>
  </si>
  <si>
    <t xml:space="preserve">LATENCY -  [MSEC] MEDIAN (CALCULATED ON ALL MAIN CITIES AGGREGATION ) </t>
  </si>
  <si>
    <t>MADRID</t>
  </si>
  <si>
    <t>BARCELONA</t>
  </si>
  <si>
    <t>SEVILLA</t>
  </si>
  <si>
    <t>MALAGA</t>
  </si>
  <si>
    <t>VALENCIA</t>
  </si>
  <si>
    <t>BILBAO</t>
  </si>
  <si>
    <t>ZARAGOZA</t>
  </si>
  <si>
    <t>LA CORUÑA</t>
  </si>
  <si>
    <t>ALBACETE</t>
  </si>
  <si>
    <t>ALICANTE</t>
  </si>
  <si>
    <t>BADAJOZ</t>
  </si>
  <si>
    <t>BURGOS</t>
  </si>
  <si>
    <t>CARTAGENA</t>
  </si>
  <si>
    <t>CASTELLON</t>
  </si>
  <si>
    <t>CORDOBA</t>
  </si>
  <si>
    <t>ELCHE</t>
  </si>
  <si>
    <t>GIJON</t>
  </si>
  <si>
    <t>GRANADA</t>
  </si>
  <si>
    <t>JEREZ DE LA FRONTERA</t>
  </si>
  <si>
    <t>LAS PALMAS</t>
  </si>
  <si>
    <t>LLEIDA</t>
  </si>
  <si>
    <t>LOGROÑO</t>
  </si>
  <si>
    <t>MURCIA</t>
  </si>
  <si>
    <t>OVIEDO</t>
  </si>
  <si>
    <t>PALMA DE MALLORCA</t>
  </si>
  <si>
    <t>PAMPLONA</t>
  </si>
  <si>
    <t>S.C. TENERIFE</t>
  </si>
  <si>
    <t>SAN SEBASTIAN</t>
  </si>
  <si>
    <t>SANTANDER</t>
  </si>
  <si>
    <t>VALLADOLID</t>
  </si>
  <si>
    <t>VIGO</t>
  </si>
  <si>
    <t>VITORIA</t>
  </si>
  <si>
    <t>DL</t>
  </si>
  <si>
    <t>UL</t>
  </si>
  <si>
    <t>3G DATA</t>
  </si>
  <si>
    <t>Leadership (#/32 cities)</t>
  </si>
  <si>
    <t>Max 4G DL</t>
  </si>
  <si>
    <t>Leader 4G DL</t>
  </si>
  <si>
    <t>Max 3G DL</t>
  </si>
  <si>
    <t>Leader 3G DL</t>
  </si>
  <si>
    <t>Max 4G UL</t>
  </si>
  <si>
    <t>Leader 4G UL</t>
  </si>
  <si>
    <t>Max 3G UL</t>
  </si>
  <si>
    <t>Leader 3G UL</t>
  </si>
  <si>
    <t>Max 4G &gt;3Mbps</t>
  </si>
  <si>
    <t>Leader 4G 3Mbps</t>
  </si>
  <si>
    <t>Max 3G &gt;3Mbps</t>
  </si>
  <si>
    <t>Leader 3G 3Mbps</t>
  </si>
  <si>
    <t>Min 4G RTT</t>
  </si>
  <si>
    <t>Leader 4G RTT</t>
  </si>
  <si>
    <t>Min 3G RTT</t>
  </si>
  <si>
    <t>Leader 3G RTT</t>
  </si>
  <si>
    <t>Min 4G WBT</t>
  </si>
  <si>
    <t>Leader 4G WBT</t>
  </si>
  <si>
    <t>Min 3G WBT</t>
  </si>
  <si>
    <t>Leader 3G WBT</t>
  </si>
  <si>
    <t>3G</t>
  </si>
  <si>
    <t>&gt; 3Mbps</t>
  </si>
  <si>
    <t>Latency</t>
  </si>
  <si>
    <t>Session Time</t>
  </si>
  <si>
    <t>Vodafone</t>
  </si>
  <si>
    <t>Movistar</t>
  </si>
  <si>
    <t>Orange</t>
  </si>
  <si>
    <t>Yoigo</t>
  </si>
  <si>
    <t>4G DATA</t>
  </si>
  <si>
    <t>&gt;3Mbps</t>
  </si>
  <si>
    <t>MAIN CITIES</t>
  </si>
  <si>
    <t>SMALLER CITIES</t>
  </si>
  <si>
    <t>Y</t>
  </si>
  <si>
    <t>DOWNLINK NETWORK CAPABILITY MULTISOCKET- NUMBER OF ATTEMPTS [N]</t>
  </si>
  <si>
    <t>DOWNLINK NETWORK CAPABILITY MULTISOCKET - NUMBER OF ERRORS IN ACCESSIBILITY  [N]</t>
  </si>
  <si>
    <t>DOWNLINK NETWORK CAPABILITY MULTISOCKET- NUMBER OF ERRORS IN RETAINABILITY  [N]</t>
  </si>
  <si>
    <t>DOWNLINK NETWORK CAPABILITY MULTISOCKET - MEAN DATA USER RATE [KBIT/S]</t>
  </si>
  <si>
    <t>DOWNLINK NETWORK CAPABILITY MULTISOCKET - THROUGHPUT STANDARD DEVIATION</t>
  </si>
  <si>
    <t>DOWNLINK NETWORK CAPABILITY MULTISOCKET - PEAK DATA USER RATE [KBIT/S]</t>
  </si>
  <si>
    <t xml:space="preserve">DOWNLINK NETWORK CAPABILITY MULTISOCKET - 10TH PERCENTILE THR.  </t>
  </si>
  <si>
    <t xml:space="preserve">DOWNLINK NETWORK CAPABILITY MULTISOCKET - 10TH THR. (CALCULATED ON ALL MAIN CITIES AGGREGATION ) </t>
  </si>
  <si>
    <t>DOWNLINK NETWORK CAPABILITY MULTISOCKET - 10TH THR. (CALCULATED ON ALL MAIN AND SMALLER CITIES AGGREGATION)</t>
  </si>
  <si>
    <t xml:space="preserve">DOWNLINK NETWORK CAPABILITY MULTISOCKET - 90TH PERCENTILE THR.  </t>
  </si>
  <si>
    <t xml:space="preserve">DOWNLINK NETWORK CAPABILITY MULTISOCKET - 90TH THR. (CALCULATED ON ALL MAIN CITIES AGGREGATION ) </t>
  </si>
  <si>
    <t>DOWNLINK NETWORK CAPABILITY MULTISOCKET - 90TH THR. (CALCULATED ON ALL MAIN AND SMALLER CITIES AGGREGATION)</t>
  </si>
  <si>
    <t>UPLINK NETWORK CAPABILITY MULTISOCKET - NUMBER OF ATTEMPTS [N]</t>
  </si>
  <si>
    <t>UPLINK NETWORK CAPABILITY MULTISOCKET - NUMBER OF ERRORS IN ACCESSIBILITY  [N]</t>
  </si>
  <si>
    <t>UPLINK NETWORK CAPABILITY MULTISOCKET - NUMBER OF ERRORS IN RETAINABILITY  [N]</t>
  </si>
  <si>
    <t>UPLINK NETWORK CAPABILITY MULTISOCKET - MEAN DATA USER RATE [KBIT/S]</t>
  </si>
  <si>
    <t>UPLINK NETWORK CAPABILITY MULTISOCKET - THROUGHPUT STANDARD DEVIATION</t>
  </si>
  <si>
    <t>UPLINK NETWORK CAPABILITY MULTISOCKET - PEAK DATA USER RATE [KBIT/S]</t>
  </si>
  <si>
    <t xml:space="preserve">UPLINK NETWORK CAPABILITY MULTISOCKET - 10TH PERCENTILE THR.  </t>
  </si>
  <si>
    <t xml:space="preserve">UPLINK NETWORK CAPABILITY MULTISOCKET - 10TH THR. (CALCULATED ON ALL MAIN CITIES AGGREGATION ) </t>
  </si>
  <si>
    <t>UPLINK NETWORK CAPABILITY MULTISOCKET - 10TH THR. (CALCULATED ON ALL MAIN AND SMALLER CITIES AGGREGATION)</t>
  </si>
  <si>
    <t xml:space="preserve">UPLINK NETWORK CAPABILITY MULTISOCKET - 90TH PERCENTILE THR.  </t>
  </si>
  <si>
    <t xml:space="preserve">UPLINK NETWORK CAPABILITY MULTISOCKET - 90TH THR. (CALCULATED ON ALL MAIN CITIES AGGREGATION) </t>
  </si>
  <si>
    <t>UPLINK NETWORK CAPABILITY MULTISOCKET - 90TH THR. (CALCULATED ON ALL MAIN AND SMALLER CITIES AGGREGATION)</t>
  </si>
  <si>
    <t>BROWSING HTTP - NUMBER OF ATTEMPTS [N]</t>
  </si>
  <si>
    <t>HTTPS BROWSING - NUMBER OF ATTEMPTS [N]</t>
  </si>
  <si>
    <t>HTTPS BROWSING - NUMBER OF ERRORS IN ACCESSIBILITY  [N]</t>
  </si>
  <si>
    <t>HTTPS BROWSING - NUMBER OF ERRORS IN RETAINABILITY [N]</t>
  </si>
  <si>
    <t>HTTPS BROWSING - D5.SESSION TIME AVG [S]</t>
  </si>
  <si>
    <t>HTTPS BROWSING - IP SERVICE ACCESS TIME [S]</t>
  </si>
  <si>
    <t>HTTPS BROWSING - HTTP TRANSFER TIME [S]</t>
  </si>
  <si>
    <t>DOWNLINK - SESSION TIME</t>
  </si>
  <si>
    <t>UPLINK - SESSION TIME</t>
  </si>
  <si>
    <t>SCENARIO</t>
  </si>
  <si>
    <t>PROVINCIA</t>
  </si>
  <si>
    <t>CCAA</t>
  </si>
  <si>
    <t>ZONA</t>
  </si>
  <si>
    <t>4G_CA_ONLY</t>
  </si>
  <si>
    <t>DOWNLINK NETWORK CAPABILITY MULTISOCKET (QUALIFIED SESSION)- NUMBERS OF SESSIONS WHOSE THROUGHPUT EXCEEDS 384 Kbps</t>
  </si>
  <si>
    <t>UPLINK NETWORK CAPABILITY MULTISOCKET (QUALIFIED SESSION)- NUMBERS OF SESSIONS WHOSE THROUGHPUT EXCEEDS 384 Kbps</t>
  </si>
  <si>
    <t>Video1 YOU TUBE HD - B5 AVG  VIDEO RESOLUTION FOR QUALIFIED VIDEOS</t>
  </si>
  <si>
    <t>Video1 YOU TUBE - B4 HD SHARE - NUMBERS OF QUALIFIED VIDEO STARTED AND TERMINATED IN HD</t>
  </si>
  <si>
    <t xml:space="preserve">Video1 YOU TUBE HD - B6 AVG  VIDEO MOS </t>
  </si>
  <si>
    <t>Video1 YOU TUBE HD - NUMBER OF VIDEO ACCESS ATTEMPTS</t>
  </si>
  <si>
    <t>Video1 YOU TUBE HD - AVERAGE VIDEO START TIME [s] on Qualified session</t>
  </si>
  <si>
    <t>Video1 YOU TUBE HD - NUMBER OF VIDEO FAILURES</t>
  </si>
  <si>
    <t>Video1 YOU TUBE HD - B1 YOUTUBE SERVICE ACCESS SUCCESS RATIO</t>
  </si>
  <si>
    <t xml:space="preserve">Video1 YOU TUBE HD -  B2 NUMBERS OF DL REPRODUCTION WITHOUT INTERRUPTIONS </t>
  </si>
  <si>
    <t>Video1 YOU TUBE HD - NUMBERS OF VIDEOS STARTED AND TERMINATED IN HD WITHOUT VIDEO COMPRESSION</t>
  </si>
  <si>
    <t>Video1 YOU TUBE HD -B2 - YOUTUBE REPRODUCTION WITHOUT INTERRUPTIONS RATIO [%]</t>
  </si>
  <si>
    <t>Video1 YOU TUBE HD - B3 SUCCESSFUL VIDEO DOWNLOAD [N] (Qualified session)</t>
  </si>
  <si>
    <t>Video2 YOU TUBE HD - B5 AVG  VIDEO RESOLUTION FOR QUALIFIED VIDEOS</t>
  </si>
  <si>
    <t>Video2 YOU TUBE - B4 HD SHARE - NUMBERS OF QUALIFIED VIDEO STARTED AND TERMINATED IN HD</t>
  </si>
  <si>
    <t xml:space="preserve">Video2 YOU TUBE HD - B6 AVG  VIDEO MOS </t>
  </si>
  <si>
    <t>Video2 YOU TUBE HD - NUMBER OF VIDEO ACCESS ATTEMPTS</t>
  </si>
  <si>
    <t>Video2 YOU TUBE HD - AVERAGE VIDEO START TIME [s] on Qualified session</t>
  </si>
  <si>
    <t>Video2 YOU TUBE HD - NUMBER OF VIDEO FAILURES</t>
  </si>
  <si>
    <t>Video2 YOU TUBE HD - B1 YOUTUBE SERVICE ACCESS SUCCESS RATIO</t>
  </si>
  <si>
    <t xml:space="preserve">Video2 YOU TUBE HD -  B2 NUMBERS OF DL REPRODUCTION WITHOUT INTERRUPTIONS </t>
  </si>
  <si>
    <t>Video2 YOU TUBE HD - NUMBERS OF VIDEOS STARTED AND TERMINATED IN HD WITHOUT VIDEO COMPRESSION</t>
  </si>
  <si>
    <t>Video2 YOU TUBE HD -B2 - YOUTUBE REPRODUCTION WITHOUT INTERRUPTIONS RATIO [%]</t>
  </si>
  <si>
    <t>Video2 YOU TUBE HD - B3 SUCCESSFUL VIDEO DOWNLOAD [N] (Qualified session)</t>
  </si>
  <si>
    <t>Video3 YOU TUBE HD  - B5 AVG  VIDEO RESOLUTION FOR QUALIFIED VIDEOS</t>
  </si>
  <si>
    <t>Video3 YOU TUBE  - B4 HD SHARE - NUMBERS OF QUALIFIED VIDEO STARTED AND TERMINATED IN HD</t>
  </si>
  <si>
    <t xml:space="preserve">Video3 YOU TUBE HD - B6 AVG  VIDEO MOS </t>
  </si>
  <si>
    <t>Video3 YOU TUBE HD - NUMBER OF VIDEO ACCESS ATTEMPTS</t>
  </si>
  <si>
    <t>Video3 YOU TUBE HD - AVERAGE VIDEO START TIME [s] on Qualified session</t>
  </si>
  <si>
    <t>Video3 YOU TUBE HD - NUMBER OF VIDEO FAILURES</t>
  </si>
  <si>
    <t>Video3 YOU TUBE HD - B1 YOUTUBE SERVICE ACCESS SUCCESS RATIO</t>
  </si>
  <si>
    <t xml:space="preserve">Video3 YOU TUBE HD -  B2 NUMBERS OF DL REPRODUCTION WITHOUT INTERRUPTIONS </t>
  </si>
  <si>
    <t>Video3 YOU TUBE HD - NUMBERS OF VIDEOS STARTED AND TERMINATED IN HD WITHOUT VIDEO COMPRESSION</t>
  </si>
  <si>
    <t>Video3 YOU TUBE HD -B2 - YOUTUBE REPRODUCTION WITHOUT INTERRUPTIONS RATIO [%]</t>
  </si>
  <si>
    <t>Video3 YOU TUBE HD - B3 SUCCESSFUL VIDEO DOWNLOAD [N] (Qualified session)</t>
  </si>
  <si>
    <t>Video4 YOU TUBE HD  - B5 AVG  VIDEO RESOLUTION FOR QUALIFIED VIDEOS</t>
  </si>
  <si>
    <t>Video4  YOU TUBE  - B4 HD SHARE - NUMBERS OF QUALIFIED VIDEO STARTED AND TERMINATED IN HD</t>
  </si>
  <si>
    <t xml:space="preserve">Video4  YOU TUBE HD - B6 AVG  VIDEO MOS </t>
  </si>
  <si>
    <t>Video4  YOU TUBE HD - NUMBER OF VIDEO ACCESS ATTEMPTS</t>
  </si>
  <si>
    <t>Video4  YOU TUBE HD - AVERAGE VIDEO START TIME [s] on Qualified session</t>
  </si>
  <si>
    <t>Video4  YOU TUBE HD - NUMBER OF VIDEO FAILURES</t>
  </si>
  <si>
    <t>Video4  YOU TUBE HD - B1 YOUTUBE SERVICE ACCESS SUCCESS RATIO</t>
  </si>
  <si>
    <t xml:space="preserve">Video4  YOU TUBE HD -  B2 NUMBERS OF DL REPRODUCTION WITHOUT INTERRUPTIONS </t>
  </si>
  <si>
    <t>Video4  YOU TUBE HD - NUMBERS OF VIDEOS STARTED AND TERMINATED IN HD WITHOUT VIDEO COMPRESSION</t>
  </si>
  <si>
    <t>Video4 YOU TUBE HD -B2 - YOUTUBE REPRODUCTION WITHOUT INTERRUPTIONS RATIO [%]</t>
  </si>
  <si>
    <t>Video4  YOU TUBE HD - B3 SUCCESSFUL VIDEO DOWNLOAD [N] (Qualified session)</t>
  </si>
  <si>
    <t>CITIES AND TOWNS</t>
  </si>
  <si>
    <t>'</t>
  </si>
  <si>
    <t>F8331</t>
  </si>
  <si>
    <t>G900FVFV1POE2</t>
  </si>
  <si>
    <t>300/50</t>
  </si>
  <si>
    <t>D</t>
  </si>
  <si>
    <t>2017_01</t>
  </si>
  <si>
    <t>1</t>
  </si>
  <si>
    <t>VF-ES</t>
  </si>
  <si>
    <t>Huawei</t>
  </si>
  <si>
    <t xml:space="preserve">4G CA - MAIN CITIES </t>
  </si>
  <si>
    <t>CATALUNYA</t>
  </si>
  <si>
    <t>Zona2</t>
  </si>
  <si>
    <t>VDF</t>
  </si>
  <si>
    <t>W48</t>
  </si>
  <si>
    <t>201711</t>
  </si>
  <si>
    <t>7</t>
  </si>
  <si>
    <t>Ericsson</t>
  </si>
  <si>
    <t>3</t>
  </si>
  <si>
    <t>4</t>
  </si>
  <si>
    <t>VIZCAYA</t>
  </si>
  <si>
    <t>PAIS VASCO</t>
  </si>
  <si>
    <t>Zona4</t>
  </si>
  <si>
    <t>CORUNA</t>
  </si>
  <si>
    <t>GALICIA</t>
  </si>
  <si>
    <t>Nokia</t>
  </si>
  <si>
    <t>2017_11</t>
  </si>
  <si>
    <t>Zona1</t>
  </si>
  <si>
    <t>ANDALUCIA</t>
  </si>
  <si>
    <t>Zona5</t>
  </si>
  <si>
    <t>COMUNIDAD VALENCIANA</t>
  </si>
  <si>
    <t>Zona3</t>
  </si>
  <si>
    <t>ARAGON</t>
  </si>
  <si>
    <t>i9506</t>
  </si>
  <si>
    <t>I9506XXUBML3</t>
  </si>
  <si>
    <t>42.2/5.76</t>
  </si>
  <si>
    <t>2016_12</t>
  </si>
  <si>
    <t xml:space="preserve">3G - MAIN CITIES </t>
  </si>
  <si>
    <t>2017_10</t>
  </si>
  <si>
    <t>2017_09</t>
  </si>
  <si>
    <t xml:space="preserve">4G CA - SMALLER CITIES </t>
  </si>
  <si>
    <t>CASTILLA LA MANCHA</t>
  </si>
  <si>
    <t>2017_04</t>
  </si>
  <si>
    <t>EXTREMADURA</t>
  </si>
  <si>
    <t>2017_08</t>
  </si>
  <si>
    <t>CASTILLA LEON</t>
  </si>
  <si>
    <t>Zona6</t>
  </si>
  <si>
    <t>2017_03</t>
  </si>
  <si>
    <t>ASTURIAS</t>
  </si>
  <si>
    <t>CADIZ</t>
  </si>
  <si>
    <t>PALMAS</t>
  </si>
  <si>
    <t>CANARIAS</t>
  </si>
  <si>
    <t>RIOJA</t>
  </si>
  <si>
    <t>LA RIOJA</t>
  </si>
  <si>
    <t>2017_02</t>
  </si>
  <si>
    <t>BALEARES</t>
  </si>
  <si>
    <t>NAVARRA</t>
  </si>
  <si>
    <t>SCTENERIFE</t>
  </si>
  <si>
    <t>GUIPUZCOA</t>
  </si>
  <si>
    <t>CANTABRIA</t>
  </si>
  <si>
    <t>PONTEVEDRA</t>
  </si>
  <si>
    <t>ALAVA</t>
  </si>
  <si>
    <t xml:space="preserve">3G - SMALLER CITIES </t>
  </si>
  <si>
    <t xml:space="preserve">4G CA_ONLY - MAIN CITIES </t>
  </si>
  <si>
    <t xml:space="preserve">4G CA_ONLY - SMALLER CITIES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</si>
</sst>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_-* #,##0.0\ _€_-;\-* #,##0.0\ _€_-;_-* &quot;-&quot;??\ _€_-;_-@_-"/>
    <numFmt numFmtId="166" formatCode="_-* #,##0\ _€_-;\-* #,##0\ _€_-;_-* &quot;-&quot;??\ _€_-;_-@_-"/>
    <numFmt numFmtId="168" formatCode="_-* #,##0.000\ _€_-;\-* #,##0.000\ _€_-;_-* &quot;-&quot;??\ _€_-;_-@_-"/>
    <numFmt numFmtId="169" formatCode="_-* #,##0.0000\ _€_-;\-* #,##0.0000\ _€_-;_-* &quot;-&quot;??\ _€_-;_-@_-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sz val="11"/>
      <color theme="1"/>
      <name val="Vodafone Rg"/>
      <family val="2"/>
    </font>
    <font>
      <b/>
      <sz val="12"/>
      <color theme="1"/>
      <name val="Vodafone Rg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8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宋体"/>
    </font>
    <font>
      <sz val="11"/>
      <color rgb="FF000000"/>
      <name val="Calibri"/>
      <family val="2"/>
    </font>
    <font>
      <b/>
      <sz val="14"/>
      <color theme="1"/>
      <name val="Vodafone Rg"/>
      <family val="2"/>
    </font>
  </fonts>
  <fills count="70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rgb="FFFFFF00"/>
        <bgColor auto="1"/>
      </patternFill>
    </fill>
    <fill>
      <patternFill patternType="solid">
        <fgColor rgb="FFFFC000"/>
        <bgColor auto="1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040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5" fillId="0" borderId="0">
      <alignment vertical="top"/>
      <protection locked="0"/>
    </xf>
    <xf numFmtId="0" fontId="2" fillId="0" borderId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2" fillId="58" borderId="0" applyNumberFormat="0" applyBorder="0" applyAlignment="0" applyProtection="0"/>
    <xf numFmtId="0" fontId="32" fillId="53" borderId="0" applyNumberFormat="0" applyBorder="0" applyAlignment="0" applyProtection="0"/>
    <xf numFmtId="0" fontId="32" fillId="54" borderId="0" applyNumberFormat="0" applyBorder="0" applyAlignment="0" applyProtection="0"/>
    <xf numFmtId="0" fontId="32" fillId="59" borderId="0" applyNumberFormat="0" applyBorder="0" applyAlignment="0" applyProtection="0"/>
    <xf numFmtId="0" fontId="32" fillId="60" borderId="0" applyNumberFormat="0" applyBorder="0" applyAlignment="0" applyProtection="0"/>
    <xf numFmtId="0" fontId="32" fillId="61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62" borderId="0" applyNumberFormat="0" applyBorder="0" applyAlignment="0" applyProtection="0"/>
    <xf numFmtId="0" fontId="32" fillId="63" borderId="0" applyNumberFormat="0" applyBorder="0" applyAlignment="0" applyProtection="0"/>
    <xf numFmtId="0" fontId="32" fillId="64" borderId="0" applyNumberFormat="0" applyBorder="0" applyAlignment="0" applyProtection="0"/>
    <xf numFmtId="0" fontId="32" fillId="59" borderId="0" applyNumberFormat="0" applyBorder="0" applyAlignment="0" applyProtection="0"/>
    <xf numFmtId="0" fontId="32" fillId="60" borderId="0" applyNumberFormat="0" applyBorder="0" applyAlignment="0" applyProtection="0"/>
    <xf numFmtId="0" fontId="32" fillId="65" borderId="0" applyNumberFormat="0" applyBorder="0" applyAlignment="0" applyProtection="0"/>
    <xf numFmtId="0" fontId="40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4" fillId="56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4" fillId="50" borderId="51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5" fillId="66" borderId="52" applyNumberFormat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6" fillId="0" borderId="53" applyNumberFormat="0" applyFill="0" applyAlignment="0" applyProtection="0"/>
    <xf numFmtId="0" fontId="35" fillId="66" borderId="52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4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7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0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39" fillId="49" borderId="51" applyNumberFormat="0" applyAlignment="0" applyProtection="0"/>
    <xf numFmtId="0" fontId="44" fillId="0" borderId="0" applyNumberFormat="0" applyFill="0" applyBorder="0" applyAlignment="0" applyProtection="0"/>
    <xf numFmtId="0" fontId="33" fillId="46" borderId="0" applyNumberFormat="0" applyBorder="0" applyAlignment="0" applyProtection="0"/>
    <xf numFmtId="0" fontId="48" fillId="0" borderId="54" applyNumberFormat="0" applyFill="0" applyAlignment="0" applyProtection="0"/>
    <xf numFmtId="0" fontId="49" fillId="0" borderId="55" applyNumberFormat="0" applyFill="0" applyAlignment="0" applyProtection="0"/>
    <xf numFmtId="0" fontId="50" fillId="0" borderId="56" applyNumberFormat="0" applyFill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39" fillId="49" borderId="51" applyNumberFormat="0" applyAlignment="0" applyProtection="0"/>
    <xf numFmtId="0" fontId="36" fillId="0" borderId="53" applyNumberFormat="0" applyFill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7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31" fillId="51" borderId="57" applyNumberFormat="0" applyFont="0" applyAlignment="0" applyProtection="0"/>
    <xf numFmtId="0" fontId="42" fillId="56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2" fillId="50" borderId="58" applyNumberFormat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6" fillId="0" borderId="59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7" fillId="0" borderId="55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38" fillId="0" borderId="60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43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  <xf numFmtId="0" fontId="31" fillId="45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4" borderId="0" applyNumberFormat="0" applyBorder="0" applyAlignment="0" applyProtection="0"/>
    <xf numFmtId="0" fontId="31" fillId="47" borderId="0" applyNumberFormat="0" applyBorder="0" applyAlignment="0" applyProtection="0"/>
    <xf numFmtId="0" fontId="31" fillId="52" borderId="0" applyNumberFormat="0" applyBorder="0" applyAlignment="0" applyProtection="0"/>
    <xf numFmtId="0" fontId="31" fillId="55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7" fillId="0" borderId="42" applyNumberFormat="0" applyFill="0" applyAlignment="0" applyProtection="0"/>
    <xf numFmtId="0" fontId="18" fillId="0" borderId="43" applyNumberFormat="0" applyFill="0" applyAlignment="0" applyProtection="0"/>
    <xf numFmtId="0" fontId="19" fillId="0" borderId="44" applyNumberFormat="0" applyFill="0" applyAlignment="0" applyProtection="0"/>
    <xf numFmtId="0" fontId="19" fillId="0" borderId="0" applyNumberFormat="0" applyFill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45" applyNumberFormat="0" applyAlignment="0" applyProtection="0"/>
    <xf numFmtId="0" fontId="24" fillId="17" borderId="46" applyNumberFormat="0" applyAlignment="0" applyProtection="0"/>
    <xf numFmtId="0" fontId="25" fillId="17" borderId="45" applyNumberFormat="0" applyAlignment="0" applyProtection="0"/>
    <xf numFmtId="0" fontId="26" fillId="0" borderId="47" applyNumberFormat="0" applyFill="0" applyAlignment="0" applyProtection="0"/>
    <xf numFmtId="0" fontId="12" fillId="18" borderId="48" applyNumberFormat="0" applyAlignment="0" applyProtection="0"/>
    <xf numFmtId="0" fontId="27" fillId="0" borderId="0" applyNumberFormat="0" applyFill="0" applyBorder="0" applyAlignment="0" applyProtection="0"/>
    <xf numFmtId="0" fontId="1" fillId="19" borderId="49" applyNumberFormat="0" applyFont="0" applyAlignment="0" applyProtection="0"/>
    <xf numFmtId="0" fontId="28" fillId="0" borderId="0" applyNumberFormat="0" applyFill="0" applyBorder="0" applyAlignment="0" applyProtection="0"/>
    <xf numFmtId="0" fontId="11" fillId="0" borderId="50" applyNumberFormat="0" applyFill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29" fillId="43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6" fillId="0" borderId="0"/>
    <xf numFmtId="164" fontId="2" fillId="0" borderId="0" applyBorder="0" applyAlignment="0" applyProtection="0"/>
    <xf numFmtId="0" fontId="55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49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55" fillId="0" borderId="0">
      <alignment vertical="center"/>
    </xf>
    <xf numFmtId="164" fontId="2" fillId="0" borderId="0" applyBorder="0" applyAlignment="0" applyProtection="0"/>
    <xf numFmtId="164" fontId="2" fillId="0" borderId="0" applyBorder="0" applyAlignment="0" applyProtection="0"/>
    <xf numFmtId="164" fontId="2" fillId="0" borderId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49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49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49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49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49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49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49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49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49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49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Border="0" applyAlignment="0" applyProtection="0"/>
    <xf numFmtId="164" fontId="2" fillId="0" borderId="0" applyBorder="0" applyAlignment="0" applyProtection="0"/>
    <xf numFmtId="164" fontId="2" fillId="0" borderId="0" applyBorder="0" applyAlignment="0" applyProtection="0"/>
    <xf numFmtId="164" fontId="2" fillId="0" borderId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>
      <alignment vertical="top"/>
      <protection locked="0"/>
    </xf>
  </cellStyleXfs>
  <cellXfs count="232">
    <xf numFmtId="0" fontId="0" fillId="0" borderId="0" xfId="0"/>
    <xf numFmtId="0" fontId="4" fillId="0" borderId="0" xfId="0" applyFont="1"/>
    <xf numFmtId="0" fontId="4" fillId="5" borderId="0" xfId="0" applyFont="1" applyFill="1"/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textRotation="90"/>
    </xf>
    <xf numFmtId="0" fontId="6" fillId="2" borderId="2" xfId="0" applyFont="1" applyFill="1" applyBorder="1" applyAlignment="1">
      <alignment horizontal="center" textRotation="90"/>
    </xf>
    <xf numFmtId="0" fontId="6" fillId="2" borderId="3" xfId="0" applyFont="1" applyFill="1" applyBorder="1" applyAlignment="1">
      <alignment horizontal="center" textRotation="90"/>
    </xf>
    <xf numFmtId="0" fontId="6" fillId="0" borderId="0" xfId="0" applyFont="1"/>
    <xf numFmtId="0" fontId="4" fillId="0" borderId="0" xfId="0" applyFont="1" applyBorder="1"/>
    <xf numFmtId="0" fontId="4" fillId="5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textRotation="90"/>
    </xf>
    <xf numFmtId="0" fontId="4" fillId="8" borderId="0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10" xfId="0" applyFont="1" applyBorder="1"/>
    <xf numFmtId="0" fontId="4" fillId="0" borderId="11" xfId="0" applyFont="1" applyBorder="1"/>
    <xf numFmtId="165" fontId="4" fillId="0" borderId="2" xfId="24" applyNumberFormat="1" applyFont="1" applyBorder="1"/>
    <xf numFmtId="165" fontId="4" fillId="0" borderId="0" xfId="24" applyNumberFormat="1" applyFont="1" applyBorder="1"/>
    <xf numFmtId="166" fontId="4" fillId="0" borderId="0" xfId="24" applyNumberFormat="1" applyFont="1" applyBorder="1"/>
    <xf numFmtId="165" fontId="4" fillId="0" borderId="0" xfId="24" applyNumberFormat="1" applyFont="1"/>
    <xf numFmtId="0" fontId="4" fillId="0" borderId="11" xfId="0" applyFont="1" applyFill="1" applyBorder="1"/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4" fontId="7" fillId="0" borderId="2" xfId="24" applyFont="1" applyFill="1" applyBorder="1"/>
    <xf numFmtId="164" fontId="7" fillId="0" borderId="0" xfId="24" applyFont="1" applyFill="1" applyBorder="1"/>
    <xf numFmtId="164" fontId="4" fillId="0" borderId="0" xfId="24" applyFont="1" applyBorder="1"/>
    <xf numFmtId="165" fontId="0" fillId="0" borderId="0" xfId="24" applyNumberFormat="1" applyFont="1"/>
    <xf numFmtId="9" fontId="0" fillId="0" borderId="0" xfId="25" applyFont="1"/>
    <xf numFmtId="0" fontId="4" fillId="0" borderId="10" xfId="0" applyFont="1" applyFill="1" applyBorder="1" applyAlignment="1">
      <alignment horizontal="center"/>
    </xf>
    <xf numFmtId="0" fontId="14" fillId="0" borderId="21" xfId="0" applyFont="1" applyBorder="1"/>
    <xf numFmtId="0" fontId="14" fillId="0" borderId="22" xfId="0" applyFont="1" applyBorder="1"/>
    <xf numFmtId="9" fontId="14" fillId="0" borderId="22" xfId="25" applyFont="1" applyBorder="1"/>
    <xf numFmtId="165" fontId="14" fillId="0" borderId="22" xfId="24" applyNumberFormat="1" applyFont="1" applyBorder="1"/>
    <xf numFmtId="0" fontId="14" fillId="0" borderId="23" xfId="0" applyFont="1" applyBorder="1"/>
    <xf numFmtId="0" fontId="11" fillId="10" borderId="4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24" xfId="0" applyBorder="1"/>
    <xf numFmtId="1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9" fontId="0" fillId="0" borderId="20" xfId="25" applyFont="1" applyBorder="1" applyAlignment="1">
      <alignment horizontal="center"/>
    </xf>
    <xf numFmtId="9" fontId="0" fillId="0" borderId="25" xfId="25" applyFont="1" applyBorder="1" applyAlignment="1">
      <alignment horizontal="center"/>
    </xf>
    <xf numFmtId="165" fontId="0" fillId="0" borderId="20" xfId="24" applyNumberFormat="1" applyFont="1" applyBorder="1"/>
    <xf numFmtId="165" fontId="0" fillId="0" borderId="25" xfId="24" applyNumberFormat="1" applyFont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2" fillId="9" borderId="24" xfId="0" applyFont="1" applyFill="1" applyBorder="1"/>
    <xf numFmtId="166" fontId="0" fillId="0" borderId="27" xfId="24" applyNumberFormat="1" applyFont="1" applyBorder="1" applyAlignment="1">
      <alignment vertical="center"/>
    </xf>
    <xf numFmtId="166" fontId="0" fillId="0" borderId="18" xfId="24" applyNumberFormat="1" applyFont="1" applyBorder="1" applyAlignment="1">
      <alignment vertical="center"/>
    </xf>
    <xf numFmtId="166" fontId="0" fillId="0" borderId="28" xfId="24" applyNumberFormat="1" applyFont="1" applyBorder="1" applyAlignment="1">
      <alignment vertical="center"/>
    </xf>
    <xf numFmtId="0" fontId="0" fillId="0" borderId="29" xfId="0" applyBorder="1"/>
    <xf numFmtId="1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9" fontId="0" fillId="0" borderId="16" xfId="25" applyFont="1" applyBorder="1" applyAlignment="1">
      <alignment horizontal="center"/>
    </xf>
    <xf numFmtId="9" fontId="0" fillId="0" borderId="30" xfId="25" applyFont="1" applyBorder="1" applyAlignment="1">
      <alignment horizontal="center"/>
    </xf>
    <xf numFmtId="165" fontId="0" fillId="0" borderId="16" xfId="24" applyNumberFormat="1" applyFont="1" applyBorder="1"/>
    <xf numFmtId="165" fontId="0" fillId="0" borderId="30" xfId="24" applyNumberFormat="1" applyFont="1" applyBorder="1"/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12" fillId="11" borderId="29" xfId="0" applyFont="1" applyFill="1" applyBorder="1"/>
    <xf numFmtId="166" fontId="0" fillId="0" borderId="30" xfId="24" applyNumberFormat="1" applyFont="1" applyBorder="1" applyAlignment="1">
      <alignment vertical="center"/>
    </xf>
    <xf numFmtId="166" fontId="0" fillId="0" borderId="17" xfId="24" applyNumberFormat="1" applyFont="1" applyBorder="1" applyAlignment="1">
      <alignment vertical="center"/>
    </xf>
    <xf numFmtId="166" fontId="0" fillId="0" borderId="31" xfId="24" applyNumberFormat="1" applyFont="1" applyBorder="1" applyAlignment="1">
      <alignment vertical="center"/>
    </xf>
    <xf numFmtId="0" fontId="12" fillId="7" borderId="29" xfId="0" applyFont="1" applyFill="1" applyBorder="1"/>
    <xf numFmtId="0" fontId="12" fillId="12" borderId="32" xfId="0" applyFont="1" applyFill="1" applyBorder="1"/>
    <xf numFmtId="166" fontId="0" fillId="0" borderId="33" xfId="24" applyNumberFormat="1" applyFont="1" applyBorder="1" applyAlignment="1">
      <alignment vertical="center"/>
    </xf>
    <xf numFmtId="166" fontId="0" fillId="0" borderId="34" xfId="24" applyNumberFormat="1" applyFont="1" applyBorder="1" applyAlignment="1">
      <alignment vertical="center"/>
    </xf>
    <xf numFmtId="166" fontId="0" fillId="0" borderId="35" xfId="24" applyNumberFormat="1" applyFont="1" applyBorder="1" applyAlignment="1">
      <alignment vertical="center"/>
    </xf>
    <xf numFmtId="0" fontId="0" fillId="0" borderId="32" xfId="0" applyBorder="1"/>
    <xf numFmtId="1" fontId="0" fillId="0" borderId="3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9" fontId="0" fillId="0" borderId="36" xfId="25" applyFont="1" applyBorder="1" applyAlignment="1">
      <alignment horizontal="center"/>
    </xf>
    <xf numFmtId="9" fontId="0" fillId="0" borderId="33" xfId="25" applyFont="1" applyBorder="1" applyAlignment="1">
      <alignment horizontal="center"/>
    </xf>
    <xf numFmtId="165" fontId="0" fillId="0" borderId="36" xfId="24" applyNumberFormat="1" applyFont="1" applyBorder="1"/>
    <xf numFmtId="165" fontId="0" fillId="0" borderId="33" xfId="24" applyNumberFormat="1" applyFont="1" applyBorder="1"/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12" fillId="9" borderId="38" xfId="0" applyFont="1" applyFill="1" applyBorder="1"/>
    <xf numFmtId="166" fontId="0" fillId="0" borderId="27" xfId="24" applyNumberFormat="1" applyFont="1" applyBorder="1" applyAlignment="1">
      <alignment horizontal="center" vertical="center"/>
    </xf>
    <xf numFmtId="166" fontId="0" fillId="0" borderId="18" xfId="24" applyNumberFormat="1" applyFont="1" applyBorder="1" applyAlignment="1">
      <alignment horizontal="center" vertical="center"/>
    </xf>
    <xf numFmtId="166" fontId="0" fillId="0" borderId="28" xfId="24" applyNumberFormat="1" applyFont="1" applyBorder="1" applyAlignment="1">
      <alignment horizontal="center" vertical="center"/>
    </xf>
    <xf numFmtId="0" fontId="0" fillId="0" borderId="39" xfId="0" applyBorder="1"/>
    <xf numFmtId="1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27" xfId="25" applyFont="1" applyBorder="1" applyAlignment="1">
      <alignment horizontal="center"/>
    </xf>
    <xf numFmtId="165" fontId="0" fillId="0" borderId="27" xfId="24" applyNumberFormat="1" applyFont="1" applyBorder="1"/>
    <xf numFmtId="0" fontId="12" fillId="11" borderId="40" xfId="0" applyFont="1" applyFill="1" applyBorder="1"/>
    <xf numFmtId="166" fontId="0" fillId="0" borderId="30" xfId="24" applyNumberFormat="1" applyFont="1" applyBorder="1" applyAlignment="1">
      <alignment horizontal="center" vertical="center"/>
    </xf>
    <xf numFmtId="166" fontId="0" fillId="0" borderId="17" xfId="24" applyNumberFormat="1" applyFont="1" applyBorder="1" applyAlignment="1">
      <alignment horizontal="center" vertical="center"/>
    </xf>
    <xf numFmtId="166" fontId="0" fillId="0" borderId="31" xfId="24" applyNumberFormat="1" applyFont="1" applyBorder="1" applyAlignment="1">
      <alignment horizontal="center" vertical="center"/>
    </xf>
    <xf numFmtId="0" fontId="12" fillId="7" borderId="40" xfId="0" applyFont="1" applyFill="1" applyBorder="1"/>
    <xf numFmtId="0" fontId="12" fillId="12" borderId="41" xfId="0" applyFont="1" applyFill="1" applyBorder="1"/>
    <xf numFmtId="166" fontId="0" fillId="0" borderId="33" xfId="24" applyNumberFormat="1" applyFont="1" applyBorder="1" applyAlignment="1">
      <alignment horizontal="center" vertical="center"/>
    </xf>
    <xf numFmtId="166" fontId="0" fillId="0" borderId="34" xfId="24" applyNumberFormat="1" applyFont="1" applyBorder="1" applyAlignment="1">
      <alignment horizontal="center" vertical="center"/>
    </xf>
    <xf numFmtId="166" fontId="0" fillId="0" borderId="35" xfId="24" applyNumberFormat="1" applyFont="1" applyBorder="1" applyAlignment="1">
      <alignment horizontal="center" vertical="center"/>
    </xf>
    <xf numFmtId="0" fontId="14" fillId="0" borderId="14" xfId="0" applyFont="1" applyBorder="1"/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64" fontId="4" fillId="0" borderId="0" xfId="24" applyFont="1"/>
    <xf numFmtId="0" fontId="5" fillId="6" borderId="62" xfId="0" applyFont="1" applyFill="1" applyBorder="1" applyAlignment="1">
      <alignment horizontal="center" vertical="center"/>
    </xf>
    <xf numFmtId="0" fontId="5" fillId="3" borderId="63" xfId="0" applyFont="1" applyFill="1" applyBorder="1" applyAlignment="1">
      <alignment horizontal="center" vertical="center"/>
    </xf>
    <xf numFmtId="0" fontId="5" fillId="7" borderId="63" xfId="0" applyFont="1" applyFill="1" applyBorder="1" applyAlignment="1">
      <alignment horizontal="center" vertical="center"/>
    </xf>
    <xf numFmtId="0" fontId="4" fillId="0" borderId="62" xfId="0" applyFont="1" applyBorder="1"/>
    <xf numFmtId="0" fontId="4" fillId="0" borderId="63" xfId="0" applyFont="1" applyBorder="1"/>
    <xf numFmtId="165" fontId="4" fillId="0" borderId="63" xfId="24" applyNumberFormat="1" applyFont="1" applyBorder="1"/>
    <xf numFmtId="0" fontId="4" fillId="0" borderId="64" xfId="0" applyFont="1" applyBorder="1"/>
    <xf numFmtId="0" fontId="7" fillId="0" borderId="62" xfId="0" applyFont="1" applyFill="1" applyBorder="1" applyAlignment="1">
      <alignment horizontal="center"/>
    </xf>
    <xf numFmtId="0" fontId="7" fillId="0" borderId="63" xfId="0" applyFont="1" applyFill="1" applyBorder="1"/>
    <xf numFmtId="0" fontId="7" fillId="0" borderId="64" xfId="0" applyFont="1" applyFill="1" applyBorder="1"/>
    <xf numFmtId="0" fontId="0" fillId="5" borderId="62" xfId="0" applyFill="1" applyBorder="1" applyAlignment="1">
      <alignment horizontal="center" vertical="center"/>
    </xf>
    <xf numFmtId="0" fontId="0" fillId="5" borderId="63" xfId="0" applyFill="1" applyBorder="1" applyAlignment="1">
      <alignment horizontal="center"/>
    </xf>
    <xf numFmtId="0" fontId="0" fillId="5" borderId="64" xfId="0" applyFill="1" applyBorder="1" applyAlignment="1">
      <alignment horizontal="center"/>
    </xf>
    <xf numFmtId="0" fontId="4" fillId="0" borderId="0" xfId="0" applyFont="1"/>
    <xf numFmtId="0" fontId="0" fillId="5" borderId="0" xfId="0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7" fillId="0" borderId="1" xfId="0" applyFont="1" applyFill="1" applyBorder="1"/>
    <xf numFmtId="165" fontId="7" fillId="0" borderId="2" xfId="24" applyNumberFormat="1" applyFont="1" applyFill="1" applyBorder="1"/>
    <xf numFmtId="166" fontId="7" fillId="0" borderId="2" xfId="24" applyNumberFormat="1" applyFont="1" applyFill="1" applyBorder="1"/>
    <xf numFmtId="0" fontId="7" fillId="0" borderId="3" xfId="0" applyFont="1" applyFill="1" applyBorder="1"/>
    <xf numFmtId="0" fontId="0" fillId="8" borderId="2" xfId="0" applyFill="1" applyBorder="1"/>
    <xf numFmtId="0" fontId="7" fillId="0" borderId="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4" fillId="4" borderId="11" xfId="0" applyFont="1" applyFill="1" applyBorder="1"/>
    <xf numFmtId="0" fontId="7" fillId="0" borderId="10" xfId="0" applyFont="1" applyFill="1" applyBorder="1"/>
    <xf numFmtId="165" fontId="7" fillId="0" borderId="0" xfId="24" applyNumberFormat="1" applyFont="1" applyFill="1" applyBorder="1"/>
    <xf numFmtId="166" fontId="7" fillId="0" borderId="0" xfId="24" applyNumberFormat="1" applyFont="1" applyFill="1" applyBorder="1"/>
    <xf numFmtId="0" fontId="7" fillId="0" borderId="11" xfId="0" applyFont="1" applyFill="1" applyBorder="1"/>
    <xf numFmtId="0" fontId="0" fillId="8" borderId="0" xfId="0" applyFill="1" applyBorder="1"/>
    <xf numFmtId="0" fontId="7" fillId="0" borderId="1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168" fontId="4" fillId="0" borderId="0" xfId="24" applyNumberFormat="1" applyFont="1" applyBorder="1"/>
    <xf numFmtId="168" fontId="4" fillId="0" borderId="0" xfId="24" applyNumberFormat="1" applyFont="1"/>
    <xf numFmtId="169" fontId="4" fillId="0" borderId="0" xfId="24" applyNumberFormat="1" applyFont="1" applyBorder="1"/>
    <xf numFmtId="169" fontId="4" fillId="5" borderId="0" xfId="24" applyNumberFormat="1" applyFont="1" applyFill="1" applyBorder="1"/>
    <xf numFmtId="169" fontId="4" fillId="0" borderId="0" xfId="24" applyNumberFormat="1" applyFont="1"/>
    <xf numFmtId="164" fontId="0" fillId="0" borderId="0" xfId="24" applyFont="1"/>
    <xf numFmtId="166" fontId="7" fillId="0" borderId="3" xfId="24" applyNumberFormat="1" applyFont="1" applyFill="1" applyBorder="1"/>
    <xf numFmtId="166" fontId="7" fillId="0" borderId="11" xfId="24" applyNumberFormat="1" applyFont="1" applyFill="1" applyBorder="1"/>
    <xf numFmtId="166" fontId="4" fillId="0" borderId="11" xfId="24" applyNumberFormat="1" applyFont="1" applyBorder="1"/>
    <xf numFmtId="0" fontId="4" fillId="4" borderId="64" xfId="0" applyFont="1" applyFill="1" applyBorder="1"/>
    <xf numFmtId="0" fontId="7" fillId="0" borderId="62" xfId="0" applyFont="1" applyFill="1" applyBorder="1"/>
    <xf numFmtId="165" fontId="7" fillId="0" borderId="63" xfId="24" applyNumberFormat="1" applyFont="1" applyFill="1" applyBorder="1"/>
    <xf numFmtId="166" fontId="7" fillId="0" borderId="63" xfId="24" applyNumberFormat="1" applyFont="1" applyFill="1" applyBorder="1"/>
    <xf numFmtId="166" fontId="7" fillId="0" borderId="64" xfId="24" applyNumberFormat="1" applyFont="1" applyFill="1" applyBorder="1"/>
    <xf numFmtId="166" fontId="4" fillId="0" borderId="0" xfId="24" applyNumberFormat="1" applyFont="1"/>
    <xf numFmtId="0" fontId="4" fillId="0" borderId="62" xfId="0" applyFont="1" applyFill="1" applyBorder="1" applyAlignment="1">
      <alignment horizontal="center"/>
    </xf>
    <xf numFmtId="164" fontId="7" fillId="0" borderId="63" xfId="24" applyFont="1" applyFill="1" applyBorder="1"/>
    <xf numFmtId="0" fontId="4" fillId="0" borderId="10" xfId="0" applyFont="1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/>
    <xf numFmtId="0" fontId="7" fillId="0" borderId="1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right"/>
    </xf>
    <xf numFmtId="0" fontId="4" fillId="0" borderId="62" xfId="0" applyFont="1" applyFill="1" applyBorder="1" applyAlignment="1">
      <alignment horizontal="center" vertical="center"/>
    </xf>
    <xf numFmtId="166" fontId="4" fillId="5" borderId="0" xfId="24" applyNumberFormat="1" applyFont="1" applyFill="1" applyBorder="1"/>
    <xf numFmtId="0" fontId="7" fillId="0" borderId="0" xfId="0" applyFont="1" applyFill="1" applyBorder="1"/>
    <xf numFmtId="0" fontId="7" fillId="0" borderId="2" xfId="0" applyFont="1" applyFill="1" applyBorder="1"/>
    <xf numFmtId="0" fontId="0" fillId="8" borderId="63" xfId="0" applyFill="1" applyBorder="1"/>
    <xf numFmtId="0" fontId="4" fillId="0" borderId="0" xfId="0" applyFont="1" applyBorder="1" applyAlignment="1">
      <alignment horizontal="right"/>
    </xf>
    <xf numFmtId="0" fontId="0" fillId="0" borderId="0" xfId="0"/>
    <xf numFmtId="0" fontId="6" fillId="68" borderId="1" xfId="0" applyFont="1" applyFill="1" applyBorder="1" applyAlignment="1">
      <alignment horizontal="center" textRotation="90"/>
    </xf>
    <xf numFmtId="0" fontId="6" fillId="68" borderId="2" xfId="0" applyFont="1" applyFill="1" applyBorder="1" applyAlignment="1">
      <alignment horizontal="center" textRotation="90"/>
    </xf>
    <xf numFmtId="0" fontId="6" fillId="68" borderId="3" xfId="0" applyFont="1" applyFill="1" applyBorder="1" applyAlignment="1">
      <alignment horizontal="center" textRotation="90"/>
    </xf>
    <xf numFmtId="0" fontId="6" fillId="69" borderId="4" xfId="0" applyFont="1" applyFill="1" applyBorder="1" applyAlignment="1">
      <alignment horizontal="center" textRotation="90"/>
    </xf>
    <xf numFmtId="0" fontId="6" fillId="69" borderId="5" xfId="0" applyFont="1" applyFill="1" applyBorder="1" applyAlignment="1">
      <alignment horizontal="center" textRotation="90"/>
    </xf>
    <xf numFmtId="0" fontId="0" fillId="0" borderId="8" xfId="0" applyFill="1" applyBorder="1" applyAlignment="1">
      <alignment horizontal="center"/>
    </xf>
    <xf numFmtId="0" fontId="4" fillId="0" borderId="0" xfId="0" applyNumberFormat="1" applyFont="1" applyBorder="1" applyAlignment="1">
      <alignment horizontal="right"/>
    </xf>
    <xf numFmtId="0" fontId="4" fillId="8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57" fillId="2" borderId="4" xfId="0" applyFont="1" applyFill="1" applyBorder="1" applyAlignment="1">
      <alignment horizontal="center" textRotation="90"/>
    </xf>
    <xf numFmtId="0" fontId="57" fillId="2" borderId="5" xfId="0" applyFont="1" applyFill="1" applyBorder="1" applyAlignment="1">
      <alignment horizontal="center" textRotation="90"/>
    </xf>
    <xf numFmtId="0" fontId="57" fillId="2" borderId="6" xfId="0" applyFont="1" applyFill="1" applyBorder="1" applyAlignment="1">
      <alignment horizontal="center" textRotation="90"/>
    </xf>
    <xf numFmtId="0" fontId="6" fillId="2" borderId="66" xfId="0" applyFont="1" applyFill="1" applyBorder="1" applyAlignment="1">
      <alignment horizontal="center" textRotation="90"/>
    </xf>
    <xf numFmtId="0" fontId="6" fillId="2" borderId="6" xfId="0" applyFont="1" applyFill="1" applyBorder="1" applyAlignment="1">
      <alignment horizontal="center" textRotation="90"/>
    </xf>
    <xf numFmtId="0" fontId="6" fillId="3" borderId="6" xfId="0" applyFont="1" applyFill="1" applyBorder="1" applyAlignment="1">
      <alignment horizontal="center" textRotation="90"/>
    </xf>
    <xf numFmtId="0" fontId="6" fillId="2" borderId="4" xfId="0" applyFont="1" applyFill="1" applyBorder="1" applyAlignment="1">
      <alignment horizontal="center" textRotation="90"/>
    </xf>
    <xf numFmtId="0" fontId="6" fillId="68" borderId="4" xfId="0" applyFont="1" applyFill="1" applyBorder="1" applyAlignment="1">
      <alignment horizontal="center" textRotation="90"/>
    </xf>
    <xf numFmtId="0" fontId="6" fillId="68" borderId="5" xfId="0" applyFont="1" applyFill="1" applyBorder="1" applyAlignment="1">
      <alignment horizontal="center" textRotation="90"/>
    </xf>
    <xf numFmtId="0" fontId="6" fillId="68" borderId="6" xfId="0" applyFont="1" applyFill="1" applyBorder="1" applyAlignment="1">
      <alignment horizontal="center" textRotation="90"/>
    </xf>
    <xf numFmtId="0" fontId="0" fillId="0" borderId="7" xfId="0" applyFill="1" applyBorder="1" applyAlignment="1">
      <alignment horizontal="center"/>
    </xf>
    <xf numFmtId="0" fontId="4" fillId="0" borderId="2" xfId="0" applyNumberFormat="1" applyFont="1" applyBorder="1" applyAlignment="1">
      <alignment horizontal="right"/>
    </xf>
    <xf numFmtId="0" fontId="4" fillId="8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0" fillId="0" borderId="65" xfId="0" applyFill="1" applyBorder="1" applyAlignment="1">
      <alignment horizontal="center"/>
    </xf>
    <xf numFmtId="0" fontId="7" fillId="0" borderId="63" xfId="0" applyFont="1" applyFill="1" applyBorder="1" applyAlignment="1">
      <alignment horizontal="right"/>
    </xf>
    <xf numFmtId="0" fontId="4" fillId="0" borderId="63" xfId="0" applyNumberFormat="1" applyFont="1" applyBorder="1" applyAlignment="1">
      <alignment horizontal="right"/>
    </xf>
    <xf numFmtId="0" fontId="4" fillId="8" borderId="63" xfId="0" applyFont="1" applyFill="1" applyBorder="1" applyAlignment="1">
      <alignment horizontal="center"/>
    </xf>
    <xf numFmtId="0" fontId="7" fillId="0" borderId="63" xfId="0" applyFont="1" applyFill="1" applyBorder="1" applyAlignment="1">
      <alignment horizontal="left"/>
    </xf>
    <xf numFmtId="0" fontId="7" fillId="0" borderId="63" xfId="0" applyFont="1" applyFill="1" applyBorder="1" applyAlignment="1">
      <alignment horizontal="center"/>
    </xf>
    <xf numFmtId="0" fontId="7" fillId="0" borderId="64" xfId="0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textRotation="90"/>
    </xf>
    <xf numFmtId="0" fontId="6" fillId="3" borderId="0" xfId="0" applyFont="1" applyFill="1" applyBorder="1" applyAlignment="1">
      <alignment horizontal="center" textRotation="90"/>
    </xf>
    <xf numFmtId="3" fontId="4" fillId="0" borderId="2" xfId="0" applyNumberFormat="1" applyFont="1" applyBorder="1" applyAlignment="1">
      <alignment horizontal="right"/>
    </xf>
    <xf numFmtId="0" fontId="4" fillId="0" borderId="65" xfId="0" applyFont="1" applyFill="1" applyBorder="1" applyAlignment="1">
      <alignment horizontal="center"/>
    </xf>
    <xf numFmtId="3" fontId="4" fillId="0" borderId="63" xfId="0" applyNumberFormat="1" applyFont="1" applyBorder="1" applyAlignment="1">
      <alignment horizontal="right"/>
    </xf>
    <xf numFmtId="0" fontId="4" fillId="8" borderId="63" xfId="0" applyNumberFormat="1" applyFont="1" applyFill="1" applyBorder="1" applyAlignment="1">
      <alignment horizontal="center"/>
    </xf>
    <xf numFmtId="0" fontId="6" fillId="68" borderId="5" xfId="0" applyNumberFormat="1" applyFont="1" applyFill="1" applyBorder="1" applyAlignment="1">
      <alignment horizontal="center" textRotation="90"/>
    </xf>
    <xf numFmtId="0" fontId="6" fillId="68" borderId="4" xfId="0" applyNumberFormat="1" applyFont="1" applyFill="1" applyBorder="1" applyAlignment="1">
      <alignment horizontal="center" textRotation="90"/>
    </xf>
    <xf numFmtId="0" fontId="6" fillId="68" borderId="6" xfId="0" applyNumberFormat="1" applyFont="1" applyFill="1" applyBorder="1" applyAlignment="1">
      <alignment horizontal="center" textRotation="90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</cellXfs>
  <cellStyles count="6040">
    <cellStyle name="20% - Accent1" xfId="29"/>
    <cellStyle name="20% - Accent1 10" xfId="30"/>
    <cellStyle name="20% - Accent1 11" xfId="31"/>
    <cellStyle name="20% - Accent1 12" xfId="32"/>
    <cellStyle name="20% - Accent1 13" xfId="33"/>
    <cellStyle name="20% - Accent1 14" xfId="34"/>
    <cellStyle name="20% - Accent1 15" xfId="35"/>
    <cellStyle name="20% - Accent1 16" xfId="36"/>
    <cellStyle name="20% - Accent1 17" xfId="37"/>
    <cellStyle name="20% - Accent1 18" xfId="38"/>
    <cellStyle name="20% - Accent1 19" xfId="39"/>
    <cellStyle name="20% - Accent1 2" xfId="40"/>
    <cellStyle name="20% - Accent1 20" xfId="41"/>
    <cellStyle name="20% - Accent1 21" xfId="42"/>
    <cellStyle name="20% - Accent1 22" xfId="43"/>
    <cellStyle name="20% - Accent1 23" xfId="44"/>
    <cellStyle name="20% - Accent1 24" xfId="45"/>
    <cellStyle name="20% - Accent1 25" xfId="46"/>
    <cellStyle name="20% - Accent1 26" xfId="47"/>
    <cellStyle name="20% - Accent1 27" xfId="48"/>
    <cellStyle name="20% - Accent1 28" xfId="49"/>
    <cellStyle name="20% - Accent1 29" xfId="50"/>
    <cellStyle name="20% - Accent1 3" xfId="51"/>
    <cellStyle name="20% - Accent1 30" xfId="52"/>
    <cellStyle name="20% - Accent1 31" xfId="53"/>
    <cellStyle name="20% - Accent1 32" xfId="54"/>
    <cellStyle name="20% - Accent1 33" xfId="55"/>
    <cellStyle name="20% - Accent1 34" xfId="56"/>
    <cellStyle name="20% - Accent1 35" xfId="57"/>
    <cellStyle name="20% - Accent1 36" xfId="58"/>
    <cellStyle name="20% - Accent1 37" xfId="59"/>
    <cellStyle name="20% - Accent1 38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1_Canarias" xfId="67"/>
    <cellStyle name="20% - Accent2" xfId="68"/>
    <cellStyle name="20% - Accent2 10" xfId="69"/>
    <cellStyle name="20% - Accent2 11" xfId="70"/>
    <cellStyle name="20% - Accent2 12" xfId="71"/>
    <cellStyle name="20% - Accent2 13" xfId="72"/>
    <cellStyle name="20% - Accent2 14" xfId="73"/>
    <cellStyle name="20% - Accent2 15" xfId="74"/>
    <cellStyle name="20% - Accent2 16" xfId="75"/>
    <cellStyle name="20% - Accent2 17" xfId="76"/>
    <cellStyle name="20% - Accent2 18" xfId="77"/>
    <cellStyle name="20% - Accent2 19" xfId="78"/>
    <cellStyle name="20% - Accent2 2" xfId="79"/>
    <cellStyle name="20% - Accent2 20" xfId="80"/>
    <cellStyle name="20% - Accent2 21" xfId="81"/>
    <cellStyle name="20% - Accent2 22" xfId="82"/>
    <cellStyle name="20% - Accent2 23" xfId="83"/>
    <cellStyle name="20% - Accent2 24" xfId="84"/>
    <cellStyle name="20% - Accent2 25" xfId="85"/>
    <cellStyle name="20% - Accent2 26" xfId="86"/>
    <cellStyle name="20% - Accent2 27" xfId="87"/>
    <cellStyle name="20% - Accent2 28" xfId="88"/>
    <cellStyle name="20% - Accent2 29" xfId="89"/>
    <cellStyle name="20% - Accent2 3" xfId="90"/>
    <cellStyle name="20% - Accent2 30" xfId="91"/>
    <cellStyle name="20% - Accent2 31" xfId="92"/>
    <cellStyle name="20% - Accent2 32" xfId="93"/>
    <cellStyle name="20% - Accent2 33" xfId="94"/>
    <cellStyle name="20% - Accent2 34" xfId="95"/>
    <cellStyle name="20% - Accent2 35" xfId="96"/>
    <cellStyle name="20% - Accent2 36" xfId="97"/>
    <cellStyle name="20% - Accent2 37" xfId="98"/>
    <cellStyle name="20% - Accent2 38" xfId="99"/>
    <cellStyle name="20% - Accent2 4" xfId="100"/>
    <cellStyle name="20% - Accent2 5" xfId="101"/>
    <cellStyle name="20% - Accent2 6" xfId="102"/>
    <cellStyle name="20% - Accent2 7" xfId="103"/>
    <cellStyle name="20% - Accent2 8" xfId="104"/>
    <cellStyle name="20% - Accent2 9" xfId="105"/>
    <cellStyle name="20% - Accent2_Canarias" xfId="106"/>
    <cellStyle name="20% - Accent3" xfId="107"/>
    <cellStyle name="20% - Accent3 10" xfId="108"/>
    <cellStyle name="20% - Accent3 11" xfId="109"/>
    <cellStyle name="20% - Accent3 12" xfId="110"/>
    <cellStyle name="20% - Accent3 13" xfId="111"/>
    <cellStyle name="20% - Accent3 14" xfId="112"/>
    <cellStyle name="20% - Accent3 15" xfId="113"/>
    <cellStyle name="20% - Accent3 16" xfId="114"/>
    <cellStyle name="20% - Accent3 17" xfId="115"/>
    <cellStyle name="20% - Accent3 18" xfId="116"/>
    <cellStyle name="20% - Accent3 19" xfId="117"/>
    <cellStyle name="20% - Accent3 2" xfId="118"/>
    <cellStyle name="20% - Accent3 20" xfId="119"/>
    <cellStyle name="20% - Accent3 21" xfId="120"/>
    <cellStyle name="20% - Accent3 22" xfId="121"/>
    <cellStyle name="20% - Accent3 23" xfId="122"/>
    <cellStyle name="20% - Accent3 24" xfId="123"/>
    <cellStyle name="20% - Accent3 25" xfId="124"/>
    <cellStyle name="20% - Accent3 26" xfId="125"/>
    <cellStyle name="20% - Accent3 27" xfId="126"/>
    <cellStyle name="20% - Accent3 28" xfId="127"/>
    <cellStyle name="20% - Accent3 29" xfId="128"/>
    <cellStyle name="20% - Accent3 3" xfId="129"/>
    <cellStyle name="20% - Accent3 30" xfId="130"/>
    <cellStyle name="20% - Accent3 31" xfId="131"/>
    <cellStyle name="20% - Accent3 32" xfId="132"/>
    <cellStyle name="20% - Accent3 33" xfId="133"/>
    <cellStyle name="20% - Accent3 34" xfId="134"/>
    <cellStyle name="20% - Accent3 35" xfId="135"/>
    <cellStyle name="20% - Accent3 36" xfId="136"/>
    <cellStyle name="20% - Accent3 37" xfId="137"/>
    <cellStyle name="20% - Accent3 38" xfId="138"/>
    <cellStyle name="20% - Accent3 4" xfId="139"/>
    <cellStyle name="20% - Accent3 5" xfId="140"/>
    <cellStyle name="20% - Accent3 6" xfId="141"/>
    <cellStyle name="20% - Accent3 7" xfId="142"/>
    <cellStyle name="20% - Accent3 8" xfId="143"/>
    <cellStyle name="20% - Accent3 9" xfId="144"/>
    <cellStyle name="20% - Accent3_Canarias" xfId="145"/>
    <cellStyle name="20% - Accent4" xfId="146"/>
    <cellStyle name="20% - Accent4 10" xfId="147"/>
    <cellStyle name="20% - Accent4 11" xfId="148"/>
    <cellStyle name="20% - Accent4 12" xfId="149"/>
    <cellStyle name="20% - Accent4 13" xfId="150"/>
    <cellStyle name="20% - Accent4 14" xfId="151"/>
    <cellStyle name="20% - Accent4 15" xfId="152"/>
    <cellStyle name="20% - Accent4 16" xfId="153"/>
    <cellStyle name="20% - Accent4 17" xfId="154"/>
    <cellStyle name="20% - Accent4 18" xfId="155"/>
    <cellStyle name="20% - Accent4 19" xfId="156"/>
    <cellStyle name="20% - Accent4 2" xfId="157"/>
    <cellStyle name="20% - Accent4 20" xfId="158"/>
    <cellStyle name="20% - Accent4 21" xfId="159"/>
    <cellStyle name="20% - Accent4 22" xfId="160"/>
    <cellStyle name="20% - Accent4 23" xfId="161"/>
    <cellStyle name="20% - Accent4 24" xfId="162"/>
    <cellStyle name="20% - Accent4 25" xfId="163"/>
    <cellStyle name="20% - Accent4 26" xfId="164"/>
    <cellStyle name="20% - Accent4 27" xfId="165"/>
    <cellStyle name="20% - Accent4 28" xfId="166"/>
    <cellStyle name="20% - Accent4 29" xfId="167"/>
    <cellStyle name="20% - Accent4 3" xfId="168"/>
    <cellStyle name="20% - Accent4 30" xfId="169"/>
    <cellStyle name="20% - Accent4 31" xfId="170"/>
    <cellStyle name="20% - Accent4 32" xfId="171"/>
    <cellStyle name="20% - Accent4 33" xfId="172"/>
    <cellStyle name="20% - Accent4 34" xfId="173"/>
    <cellStyle name="20% - Accent4 35" xfId="174"/>
    <cellStyle name="20% - Accent4 36" xfId="175"/>
    <cellStyle name="20% - Accent4 37" xfId="176"/>
    <cellStyle name="20% - Accent4 38" xfId="177"/>
    <cellStyle name="20% - Accent4 4" xfId="178"/>
    <cellStyle name="20% - Accent4 5" xfId="179"/>
    <cellStyle name="20% - Accent4 6" xfId="180"/>
    <cellStyle name="20% - Accent4 7" xfId="181"/>
    <cellStyle name="20% - Accent4 8" xfId="182"/>
    <cellStyle name="20% - Accent4 9" xfId="183"/>
    <cellStyle name="20% - Accent4_Canarias" xfId="184"/>
    <cellStyle name="20% - Accent5" xfId="185"/>
    <cellStyle name="20% - Accent5 10" xfId="186"/>
    <cellStyle name="20% - Accent5 11" xfId="187"/>
    <cellStyle name="20% - Accent5 12" xfId="188"/>
    <cellStyle name="20% - Accent5 13" xfId="189"/>
    <cellStyle name="20% - Accent5 14" xfId="190"/>
    <cellStyle name="20% - Accent5 15" xfId="191"/>
    <cellStyle name="20% - Accent5 16" xfId="192"/>
    <cellStyle name="20% - Accent5 17" xfId="193"/>
    <cellStyle name="20% - Accent5 18" xfId="194"/>
    <cellStyle name="20% - Accent5 19" xfId="195"/>
    <cellStyle name="20% - Accent5 2" xfId="196"/>
    <cellStyle name="20% - Accent5 20" xfId="197"/>
    <cellStyle name="20% - Accent5 21" xfId="198"/>
    <cellStyle name="20% - Accent5 22" xfId="199"/>
    <cellStyle name="20% - Accent5 23" xfId="200"/>
    <cellStyle name="20% - Accent5 24" xfId="201"/>
    <cellStyle name="20% - Accent5 25" xfId="202"/>
    <cellStyle name="20% - Accent5 26" xfId="203"/>
    <cellStyle name="20% - Accent5 27" xfId="204"/>
    <cellStyle name="20% - Accent5 28" xfId="205"/>
    <cellStyle name="20% - Accent5 29" xfId="206"/>
    <cellStyle name="20% - Accent5 3" xfId="207"/>
    <cellStyle name="20% - Accent5 30" xfId="208"/>
    <cellStyle name="20% - Accent5 31" xfId="209"/>
    <cellStyle name="20% - Accent5 32" xfId="210"/>
    <cellStyle name="20% - Accent5 33" xfId="211"/>
    <cellStyle name="20% - Accent5 34" xfId="212"/>
    <cellStyle name="20% - Accent5 35" xfId="213"/>
    <cellStyle name="20% - Accent5 36" xfId="214"/>
    <cellStyle name="20% - Accent5 37" xfId="215"/>
    <cellStyle name="20% - Accent5 38" xfId="216"/>
    <cellStyle name="20% - Accent5 4" xfId="217"/>
    <cellStyle name="20% - Accent5 5" xfId="218"/>
    <cellStyle name="20% - Accent5 6" xfId="219"/>
    <cellStyle name="20% - Accent5 7" xfId="220"/>
    <cellStyle name="20% - Accent5 8" xfId="221"/>
    <cellStyle name="20% - Accent5 9" xfId="222"/>
    <cellStyle name="20% - Accent5_Canarias" xfId="223"/>
    <cellStyle name="20% - Accent6" xfId="224"/>
    <cellStyle name="20% - Accent6 10" xfId="225"/>
    <cellStyle name="20% - Accent6 11" xfId="226"/>
    <cellStyle name="20% - Accent6 12" xfId="227"/>
    <cellStyle name="20% - Accent6 13" xfId="228"/>
    <cellStyle name="20% - Accent6 14" xfId="229"/>
    <cellStyle name="20% - Accent6 15" xfId="230"/>
    <cellStyle name="20% - Accent6 16" xfId="231"/>
    <cellStyle name="20% - Accent6 17" xfId="232"/>
    <cellStyle name="20% - Accent6 18" xfId="233"/>
    <cellStyle name="20% - Accent6 19" xfId="234"/>
    <cellStyle name="20% - Accent6 2" xfId="235"/>
    <cellStyle name="20% - Accent6 20" xfId="236"/>
    <cellStyle name="20% - Accent6 21" xfId="237"/>
    <cellStyle name="20% - Accent6 22" xfId="238"/>
    <cellStyle name="20% - Accent6 23" xfId="239"/>
    <cellStyle name="20% - Accent6 24" xfId="240"/>
    <cellStyle name="20% - Accent6 25" xfId="241"/>
    <cellStyle name="20% - Accent6 26" xfId="242"/>
    <cellStyle name="20% - Accent6 27" xfId="243"/>
    <cellStyle name="20% - Accent6 28" xfId="244"/>
    <cellStyle name="20% - Accent6 29" xfId="245"/>
    <cellStyle name="20% - Accent6 3" xfId="246"/>
    <cellStyle name="20% - Accent6 30" xfId="247"/>
    <cellStyle name="20% - Accent6 31" xfId="248"/>
    <cellStyle name="20% - Accent6 32" xfId="249"/>
    <cellStyle name="20% - Accent6 33" xfId="250"/>
    <cellStyle name="20% - Accent6 34" xfId="251"/>
    <cellStyle name="20% - Accent6 35" xfId="252"/>
    <cellStyle name="20% - Accent6 36" xfId="253"/>
    <cellStyle name="20% - Accent6 37" xfId="254"/>
    <cellStyle name="20% - Accent6 38" xfId="255"/>
    <cellStyle name="20% - Accent6 4" xfId="256"/>
    <cellStyle name="20% - Accent6 5" xfId="257"/>
    <cellStyle name="20% - Accent6 6" xfId="258"/>
    <cellStyle name="20% - Accent6 7" xfId="259"/>
    <cellStyle name="20% - Accent6 8" xfId="260"/>
    <cellStyle name="20% - Accent6 9" xfId="261"/>
    <cellStyle name="20% - Accent6_Canarias" xfId="262"/>
    <cellStyle name="20% - Énfasis1 10" xfId="264"/>
    <cellStyle name="20% - Énfasis1 11" xfId="265"/>
    <cellStyle name="20% - Énfasis1 12" xfId="266"/>
    <cellStyle name="20% - Énfasis1 13" xfId="267"/>
    <cellStyle name="20% - Énfasis1 14" xfId="268"/>
    <cellStyle name="20% - Énfasis1 15" xfId="269"/>
    <cellStyle name="20% - Énfasis1 16" xfId="270"/>
    <cellStyle name="20% - Énfasis1 17" xfId="271"/>
    <cellStyle name="20% - Énfasis1 18" xfId="272"/>
    <cellStyle name="20% - Énfasis1 19" xfId="273"/>
    <cellStyle name="20% - Énfasis1 2" xfId="274"/>
    <cellStyle name="20% - Énfasis1 2 10" xfId="275"/>
    <cellStyle name="20% - Énfasis1 2 11" xfId="276"/>
    <cellStyle name="20% - Énfasis1 2 12" xfId="277"/>
    <cellStyle name="20% - Énfasis1 2 13" xfId="278"/>
    <cellStyle name="20% - Énfasis1 2 14" xfId="279"/>
    <cellStyle name="20% - Énfasis1 2 15" xfId="280"/>
    <cellStyle name="20% - Énfasis1 2 16" xfId="281"/>
    <cellStyle name="20% - Énfasis1 2 17" xfId="282"/>
    <cellStyle name="20% - Énfasis1 2 18" xfId="283"/>
    <cellStyle name="20% - Énfasis1 2 19" xfId="284"/>
    <cellStyle name="20% - Énfasis1 2 2" xfId="285"/>
    <cellStyle name="20% - Énfasis1 2 20" xfId="286"/>
    <cellStyle name="20% - Énfasis1 2 21" xfId="287"/>
    <cellStyle name="20% - Énfasis1 2 22" xfId="288"/>
    <cellStyle name="20% - Énfasis1 2 23" xfId="289"/>
    <cellStyle name="20% - Énfasis1 2 24" xfId="290"/>
    <cellStyle name="20% - Énfasis1 2 25" xfId="291"/>
    <cellStyle name="20% - Énfasis1 2 26" xfId="292"/>
    <cellStyle name="20% - Énfasis1 2 27" xfId="293"/>
    <cellStyle name="20% - Énfasis1 2 28" xfId="294"/>
    <cellStyle name="20% - Énfasis1 2 29" xfId="295"/>
    <cellStyle name="20% - Énfasis1 2 3" xfId="296"/>
    <cellStyle name="20% - Énfasis1 2 30" xfId="297"/>
    <cellStyle name="20% - Énfasis1 2 31" xfId="298"/>
    <cellStyle name="20% - Énfasis1 2 32" xfId="299"/>
    <cellStyle name="20% - Énfasis1 2 33" xfId="300"/>
    <cellStyle name="20% - Énfasis1 2 34" xfId="301"/>
    <cellStyle name="20% - Énfasis1 2 35" xfId="302"/>
    <cellStyle name="20% - Énfasis1 2 36" xfId="303"/>
    <cellStyle name="20% - Énfasis1 2 37" xfId="304"/>
    <cellStyle name="20% - Énfasis1 2 4" xfId="305"/>
    <cellStyle name="20% - Énfasis1 2 5" xfId="306"/>
    <cellStyle name="20% - Énfasis1 2 6" xfId="307"/>
    <cellStyle name="20% - Énfasis1 2 7" xfId="308"/>
    <cellStyle name="20% - Énfasis1 2 8" xfId="309"/>
    <cellStyle name="20% - Énfasis1 2 9" xfId="310"/>
    <cellStyle name="20% - Énfasis1 2_Equipo Centro" xfId="311"/>
    <cellStyle name="20% - Énfasis1 20" xfId="312"/>
    <cellStyle name="20% - Énfasis1 21" xfId="313"/>
    <cellStyle name="20% - Énfasis1 22" xfId="314"/>
    <cellStyle name="20% - Énfasis1 23" xfId="315"/>
    <cellStyle name="20% - Énfasis1 24" xfId="316"/>
    <cellStyle name="20% - Énfasis1 25" xfId="317"/>
    <cellStyle name="20% - Énfasis1 26" xfId="318"/>
    <cellStyle name="20% - Énfasis1 27" xfId="319"/>
    <cellStyle name="20% - Énfasis1 28" xfId="320"/>
    <cellStyle name="20% - Énfasis1 29" xfId="321"/>
    <cellStyle name="20% - Énfasis1 3" xfId="322"/>
    <cellStyle name="20% - Énfasis1 3 10" xfId="323"/>
    <cellStyle name="20% - Énfasis1 3 11" xfId="324"/>
    <cellStyle name="20% - Énfasis1 3 12" xfId="325"/>
    <cellStyle name="20% - Énfasis1 3 13" xfId="326"/>
    <cellStyle name="20% - Énfasis1 3 14" xfId="327"/>
    <cellStyle name="20% - Énfasis1 3 15" xfId="328"/>
    <cellStyle name="20% - Énfasis1 3 16" xfId="329"/>
    <cellStyle name="20% - Énfasis1 3 17" xfId="330"/>
    <cellStyle name="20% - Énfasis1 3 18" xfId="331"/>
    <cellStyle name="20% - Énfasis1 3 19" xfId="332"/>
    <cellStyle name="20% - Énfasis1 3 2" xfId="333"/>
    <cellStyle name="20% - Énfasis1 3 20" xfId="334"/>
    <cellStyle name="20% - Énfasis1 3 21" xfId="335"/>
    <cellStyle name="20% - Énfasis1 3 22" xfId="336"/>
    <cellStyle name="20% - Énfasis1 3 23" xfId="337"/>
    <cellStyle name="20% - Énfasis1 3 24" xfId="338"/>
    <cellStyle name="20% - Énfasis1 3 25" xfId="339"/>
    <cellStyle name="20% - Énfasis1 3 26" xfId="340"/>
    <cellStyle name="20% - Énfasis1 3 27" xfId="341"/>
    <cellStyle name="20% - Énfasis1 3 28" xfId="342"/>
    <cellStyle name="20% - Énfasis1 3 29" xfId="343"/>
    <cellStyle name="20% - Énfasis1 3 3" xfId="344"/>
    <cellStyle name="20% - Énfasis1 3 30" xfId="345"/>
    <cellStyle name="20% - Énfasis1 3 31" xfId="346"/>
    <cellStyle name="20% - Énfasis1 3 32" xfId="347"/>
    <cellStyle name="20% - Énfasis1 3 33" xfId="348"/>
    <cellStyle name="20% - Énfasis1 3 34" xfId="349"/>
    <cellStyle name="20% - Énfasis1 3 35" xfId="350"/>
    <cellStyle name="20% - Énfasis1 3 36" xfId="351"/>
    <cellStyle name="20% - Énfasis1 3 37" xfId="352"/>
    <cellStyle name="20% - Énfasis1 3 4" xfId="353"/>
    <cellStyle name="20% - Énfasis1 3 5" xfId="354"/>
    <cellStyle name="20% - Énfasis1 3 6" xfId="355"/>
    <cellStyle name="20% - Énfasis1 3 7" xfId="356"/>
    <cellStyle name="20% - Énfasis1 3 8" xfId="357"/>
    <cellStyle name="20% - Énfasis1 3 9" xfId="358"/>
    <cellStyle name="20% - Énfasis1 3_Equipo Centro" xfId="359"/>
    <cellStyle name="20% - Énfasis1 30" xfId="360"/>
    <cellStyle name="20% - Énfasis1 31" xfId="361"/>
    <cellStyle name="20% - Énfasis1 32" xfId="362"/>
    <cellStyle name="20% - Énfasis1 33" xfId="363"/>
    <cellStyle name="20% - Énfasis1 34" xfId="364"/>
    <cellStyle name="20% - Énfasis1 35" xfId="365"/>
    <cellStyle name="20% - Énfasis1 36" xfId="366"/>
    <cellStyle name="20% - Énfasis1 37" xfId="367"/>
    <cellStyle name="20% - Énfasis1 38" xfId="368"/>
    <cellStyle name="20% - Énfasis1 39" xfId="369"/>
    <cellStyle name="20% - Énfasis1 4" xfId="370"/>
    <cellStyle name="20% - Énfasis1 4 10" xfId="371"/>
    <cellStyle name="20% - Énfasis1 4 11" xfId="372"/>
    <cellStyle name="20% - Énfasis1 4 12" xfId="373"/>
    <cellStyle name="20% - Énfasis1 4 13" xfId="374"/>
    <cellStyle name="20% - Énfasis1 4 14" xfId="375"/>
    <cellStyle name="20% - Énfasis1 4 15" xfId="376"/>
    <cellStyle name="20% - Énfasis1 4 16" xfId="377"/>
    <cellStyle name="20% - Énfasis1 4 17" xfId="378"/>
    <cellStyle name="20% - Énfasis1 4 18" xfId="379"/>
    <cellStyle name="20% - Énfasis1 4 19" xfId="380"/>
    <cellStyle name="20% - Énfasis1 4 2" xfId="381"/>
    <cellStyle name="20% - Énfasis1 4 20" xfId="382"/>
    <cellStyle name="20% - Énfasis1 4 21" xfId="383"/>
    <cellStyle name="20% - Énfasis1 4 22" xfId="384"/>
    <cellStyle name="20% - Énfasis1 4 23" xfId="385"/>
    <cellStyle name="20% - Énfasis1 4 24" xfId="386"/>
    <cellStyle name="20% - Énfasis1 4 25" xfId="387"/>
    <cellStyle name="20% - Énfasis1 4 26" xfId="388"/>
    <cellStyle name="20% - Énfasis1 4 27" xfId="389"/>
    <cellStyle name="20% - Énfasis1 4 28" xfId="390"/>
    <cellStyle name="20% - Énfasis1 4 29" xfId="391"/>
    <cellStyle name="20% - Énfasis1 4 3" xfId="392"/>
    <cellStyle name="20% - Énfasis1 4 30" xfId="393"/>
    <cellStyle name="20% - Énfasis1 4 31" xfId="394"/>
    <cellStyle name="20% - Énfasis1 4 32" xfId="395"/>
    <cellStyle name="20% - Énfasis1 4 33" xfId="396"/>
    <cellStyle name="20% - Énfasis1 4 34" xfId="397"/>
    <cellStyle name="20% - Énfasis1 4 35" xfId="398"/>
    <cellStyle name="20% - Énfasis1 4 36" xfId="399"/>
    <cellStyle name="20% - Énfasis1 4 37" xfId="400"/>
    <cellStyle name="20% - Énfasis1 4 4" xfId="401"/>
    <cellStyle name="20% - Énfasis1 4 5" xfId="402"/>
    <cellStyle name="20% - Énfasis1 4 6" xfId="403"/>
    <cellStyle name="20% - Énfasis1 4 7" xfId="404"/>
    <cellStyle name="20% - Énfasis1 4 8" xfId="405"/>
    <cellStyle name="20% - Énfasis1 4 9" xfId="406"/>
    <cellStyle name="20% - Énfasis1 4_Equipo Centro" xfId="407"/>
    <cellStyle name="20% - Énfasis1 40" xfId="4569"/>
    <cellStyle name="20% - Énfasis1 40 2" xfId="4640"/>
    <cellStyle name="20% - Énfasis1 40 2 2" xfId="4760"/>
    <cellStyle name="20% - Énfasis1 40 2 2 2" xfId="4991"/>
    <cellStyle name="20% - Énfasis1 40 2 2 3" xfId="5223"/>
    <cellStyle name="20% - Énfasis1 40 2 3" xfId="4876"/>
    <cellStyle name="20% - Énfasis1 40 2 4" xfId="5108"/>
    <cellStyle name="20% - Énfasis1 40 3" xfId="4705"/>
    <cellStyle name="20% - Énfasis1 40 3 2" xfId="4936"/>
    <cellStyle name="20% - Énfasis1 40 3 3" xfId="5168"/>
    <cellStyle name="20% - Énfasis1 40 4" xfId="4821"/>
    <cellStyle name="20% - Énfasis1 40 5" xfId="5053"/>
    <cellStyle name="20% - Énfasis1 41" xfId="4594"/>
    <cellStyle name="20% - Énfasis1 41 2" xfId="4652"/>
    <cellStyle name="20% - Énfasis1 41 2 2" xfId="4772"/>
    <cellStyle name="20% - Énfasis1 41 2 2 2" xfId="5003"/>
    <cellStyle name="20% - Énfasis1 41 2 2 3" xfId="5235"/>
    <cellStyle name="20% - Énfasis1 41 2 3" xfId="4888"/>
    <cellStyle name="20% - Énfasis1 41 2 4" xfId="5120"/>
    <cellStyle name="20% - Énfasis1 41 3" xfId="4717"/>
    <cellStyle name="20% - Énfasis1 41 3 2" xfId="4948"/>
    <cellStyle name="20% - Énfasis1 41 3 3" xfId="5180"/>
    <cellStyle name="20% - Énfasis1 41 4" xfId="4833"/>
    <cellStyle name="20% - Énfasis1 41 5" xfId="5065"/>
    <cellStyle name="20% - Énfasis1 42" xfId="263"/>
    <cellStyle name="20% - Énfasis1 5" xfId="408"/>
    <cellStyle name="20% - Énfasis1 6" xfId="409"/>
    <cellStyle name="20% - Énfasis1 7" xfId="410"/>
    <cellStyle name="20% - Énfasis1 8" xfId="411"/>
    <cellStyle name="20% - Énfasis1 9" xfId="412"/>
    <cellStyle name="20% - Énfasis2 10" xfId="414"/>
    <cellStyle name="20% - Énfasis2 11" xfId="415"/>
    <cellStyle name="20% - Énfasis2 12" xfId="416"/>
    <cellStyle name="20% - Énfasis2 13" xfId="417"/>
    <cellStyle name="20% - Énfasis2 14" xfId="418"/>
    <cellStyle name="20% - Énfasis2 15" xfId="419"/>
    <cellStyle name="20% - Énfasis2 16" xfId="420"/>
    <cellStyle name="20% - Énfasis2 17" xfId="421"/>
    <cellStyle name="20% - Énfasis2 18" xfId="422"/>
    <cellStyle name="20% - Énfasis2 19" xfId="423"/>
    <cellStyle name="20% - Énfasis2 2" xfId="424"/>
    <cellStyle name="20% - Énfasis2 2 10" xfId="425"/>
    <cellStyle name="20% - Énfasis2 2 11" xfId="426"/>
    <cellStyle name="20% - Énfasis2 2 12" xfId="427"/>
    <cellStyle name="20% - Énfasis2 2 13" xfId="428"/>
    <cellStyle name="20% - Énfasis2 2 14" xfId="429"/>
    <cellStyle name="20% - Énfasis2 2 15" xfId="430"/>
    <cellStyle name="20% - Énfasis2 2 16" xfId="431"/>
    <cellStyle name="20% - Énfasis2 2 17" xfId="432"/>
    <cellStyle name="20% - Énfasis2 2 18" xfId="433"/>
    <cellStyle name="20% - Énfasis2 2 19" xfId="434"/>
    <cellStyle name="20% - Énfasis2 2 2" xfId="435"/>
    <cellStyle name="20% - Énfasis2 2 20" xfId="436"/>
    <cellStyle name="20% - Énfasis2 2 21" xfId="437"/>
    <cellStyle name="20% - Énfasis2 2 22" xfId="438"/>
    <cellStyle name="20% - Énfasis2 2 23" xfId="439"/>
    <cellStyle name="20% - Énfasis2 2 24" xfId="440"/>
    <cellStyle name="20% - Énfasis2 2 25" xfId="441"/>
    <cellStyle name="20% - Énfasis2 2 26" xfId="442"/>
    <cellStyle name="20% - Énfasis2 2 27" xfId="443"/>
    <cellStyle name="20% - Énfasis2 2 28" xfId="444"/>
    <cellStyle name="20% - Énfasis2 2 29" xfId="445"/>
    <cellStyle name="20% - Énfasis2 2 3" xfId="446"/>
    <cellStyle name="20% - Énfasis2 2 30" xfId="447"/>
    <cellStyle name="20% - Énfasis2 2 31" xfId="448"/>
    <cellStyle name="20% - Énfasis2 2 32" xfId="449"/>
    <cellStyle name="20% - Énfasis2 2 33" xfId="450"/>
    <cellStyle name="20% - Énfasis2 2 34" xfId="451"/>
    <cellStyle name="20% - Énfasis2 2 35" xfId="452"/>
    <cellStyle name="20% - Énfasis2 2 36" xfId="453"/>
    <cellStyle name="20% - Énfasis2 2 37" xfId="454"/>
    <cellStyle name="20% - Énfasis2 2 4" xfId="455"/>
    <cellStyle name="20% - Énfasis2 2 5" xfId="456"/>
    <cellStyle name="20% - Énfasis2 2 6" xfId="457"/>
    <cellStyle name="20% - Énfasis2 2 7" xfId="458"/>
    <cellStyle name="20% - Énfasis2 2 8" xfId="459"/>
    <cellStyle name="20% - Énfasis2 2 9" xfId="460"/>
    <cellStyle name="20% - Énfasis2 2_Equipo Centro" xfId="461"/>
    <cellStyle name="20% - Énfasis2 20" xfId="462"/>
    <cellStyle name="20% - Énfasis2 21" xfId="463"/>
    <cellStyle name="20% - Énfasis2 22" xfId="464"/>
    <cellStyle name="20% - Énfasis2 23" xfId="465"/>
    <cellStyle name="20% - Énfasis2 24" xfId="466"/>
    <cellStyle name="20% - Énfasis2 25" xfId="467"/>
    <cellStyle name="20% - Énfasis2 26" xfId="468"/>
    <cellStyle name="20% - Énfasis2 27" xfId="469"/>
    <cellStyle name="20% - Énfasis2 28" xfId="470"/>
    <cellStyle name="20% - Énfasis2 29" xfId="471"/>
    <cellStyle name="20% - Énfasis2 3" xfId="472"/>
    <cellStyle name="20% - Énfasis2 3 10" xfId="473"/>
    <cellStyle name="20% - Énfasis2 3 11" xfId="474"/>
    <cellStyle name="20% - Énfasis2 3 12" xfId="475"/>
    <cellStyle name="20% - Énfasis2 3 13" xfId="476"/>
    <cellStyle name="20% - Énfasis2 3 14" xfId="477"/>
    <cellStyle name="20% - Énfasis2 3 15" xfId="478"/>
    <cellStyle name="20% - Énfasis2 3 16" xfId="479"/>
    <cellStyle name="20% - Énfasis2 3 17" xfId="480"/>
    <cellStyle name="20% - Énfasis2 3 18" xfId="481"/>
    <cellStyle name="20% - Énfasis2 3 19" xfId="482"/>
    <cellStyle name="20% - Énfasis2 3 2" xfId="483"/>
    <cellStyle name="20% - Énfasis2 3 20" xfId="484"/>
    <cellStyle name="20% - Énfasis2 3 21" xfId="485"/>
    <cellStyle name="20% - Énfasis2 3 22" xfId="486"/>
    <cellStyle name="20% - Énfasis2 3 23" xfId="487"/>
    <cellStyle name="20% - Énfasis2 3 24" xfId="488"/>
    <cellStyle name="20% - Énfasis2 3 25" xfId="489"/>
    <cellStyle name="20% - Énfasis2 3 26" xfId="490"/>
    <cellStyle name="20% - Énfasis2 3 27" xfId="491"/>
    <cellStyle name="20% - Énfasis2 3 28" xfId="492"/>
    <cellStyle name="20% - Énfasis2 3 29" xfId="493"/>
    <cellStyle name="20% - Énfasis2 3 3" xfId="494"/>
    <cellStyle name="20% - Énfasis2 3 30" xfId="495"/>
    <cellStyle name="20% - Énfasis2 3 31" xfId="496"/>
    <cellStyle name="20% - Énfasis2 3 32" xfId="497"/>
    <cellStyle name="20% - Énfasis2 3 33" xfId="498"/>
    <cellStyle name="20% - Énfasis2 3 34" xfId="499"/>
    <cellStyle name="20% - Énfasis2 3 35" xfId="500"/>
    <cellStyle name="20% - Énfasis2 3 36" xfId="501"/>
    <cellStyle name="20% - Énfasis2 3 37" xfId="502"/>
    <cellStyle name="20% - Énfasis2 3 4" xfId="503"/>
    <cellStyle name="20% - Énfasis2 3 5" xfId="504"/>
    <cellStyle name="20% - Énfasis2 3 6" xfId="505"/>
    <cellStyle name="20% - Énfasis2 3 7" xfId="506"/>
    <cellStyle name="20% - Énfasis2 3 8" xfId="507"/>
    <cellStyle name="20% - Énfasis2 3 9" xfId="508"/>
    <cellStyle name="20% - Énfasis2 3_Equipo Centro" xfId="509"/>
    <cellStyle name="20% - Énfasis2 30" xfId="510"/>
    <cellStyle name="20% - Énfasis2 31" xfId="511"/>
    <cellStyle name="20% - Énfasis2 32" xfId="512"/>
    <cellStyle name="20% - Énfasis2 33" xfId="513"/>
    <cellStyle name="20% - Énfasis2 34" xfId="514"/>
    <cellStyle name="20% - Énfasis2 35" xfId="515"/>
    <cellStyle name="20% - Énfasis2 36" xfId="516"/>
    <cellStyle name="20% - Énfasis2 37" xfId="517"/>
    <cellStyle name="20% - Énfasis2 38" xfId="3913"/>
    <cellStyle name="20% - Énfasis2 39" xfId="4573"/>
    <cellStyle name="20% - Énfasis2 39 2" xfId="4642"/>
    <cellStyle name="20% - Énfasis2 39 2 2" xfId="4762"/>
    <cellStyle name="20% - Énfasis2 39 2 2 2" xfId="4993"/>
    <cellStyle name="20% - Énfasis2 39 2 2 3" xfId="5225"/>
    <cellStyle name="20% - Énfasis2 39 2 3" xfId="4878"/>
    <cellStyle name="20% - Énfasis2 39 2 4" xfId="5110"/>
    <cellStyle name="20% - Énfasis2 39 3" xfId="4707"/>
    <cellStyle name="20% - Énfasis2 39 3 2" xfId="4938"/>
    <cellStyle name="20% - Énfasis2 39 3 3" xfId="5170"/>
    <cellStyle name="20% - Énfasis2 39 4" xfId="4823"/>
    <cellStyle name="20% - Énfasis2 39 5" xfId="5055"/>
    <cellStyle name="20% - Énfasis2 4" xfId="518"/>
    <cellStyle name="20% - Énfasis2 4 10" xfId="519"/>
    <cellStyle name="20% - Énfasis2 4 11" xfId="520"/>
    <cellStyle name="20% - Énfasis2 4 12" xfId="521"/>
    <cellStyle name="20% - Énfasis2 4 13" xfId="522"/>
    <cellStyle name="20% - Énfasis2 4 14" xfId="523"/>
    <cellStyle name="20% - Énfasis2 4 15" xfId="524"/>
    <cellStyle name="20% - Énfasis2 4 16" xfId="525"/>
    <cellStyle name="20% - Énfasis2 4 17" xfId="526"/>
    <cellStyle name="20% - Énfasis2 4 18" xfId="527"/>
    <cellStyle name="20% - Énfasis2 4 19" xfId="528"/>
    <cellStyle name="20% - Énfasis2 4 2" xfId="529"/>
    <cellStyle name="20% - Énfasis2 4 20" xfId="530"/>
    <cellStyle name="20% - Énfasis2 4 21" xfId="531"/>
    <cellStyle name="20% - Énfasis2 4 22" xfId="532"/>
    <cellStyle name="20% - Énfasis2 4 23" xfId="533"/>
    <cellStyle name="20% - Énfasis2 4 24" xfId="534"/>
    <cellStyle name="20% - Énfasis2 4 25" xfId="535"/>
    <cellStyle name="20% - Énfasis2 4 26" xfId="536"/>
    <cellStyle name="20% - Énfasis2 4 27" xfId="537"/>
    <cellStyle name="20% - Énfasis2 4 28" xfId="538"/>
    <cellStyle name="20% - Énfasis2 4 29" xfId="539"/>
    <cellStyle name="20% - Énfasis2 4 3" xfId="540"/>
    <cellStyle name="20% - Énfasis2 4 30" xfId="541"/>
    <cellStyle name="20% - Énfasis2 4 31" xfId="542"/>
    <cellStyle name="20% - Énfasis2 4 32" xfId="543"/>
    <cellStyle name="20% - Énfasis2 4 33" xfId="544"/>
    <cellStyle name="20% - Énfasis2 4 34" xfId="545"/>
    <cellStyle name="20% - Énfasis2 4 35" xfId="546"/>
    <cellStyle name="20% - Énfasis2 4 36" xfId="547"/>
    <cellStyle name="20% - Énfasis2 4 37" xfId="548"/>
    <cellStyle name="20% - Énfasis2 4 4" xfId="549"/>
    <cellStyle name="20% - Énfasis2 4 5" xfId="550"/>
    <cellStyle name="20% - Énfasis2 4 6" xfId="551"/>
    <cellStyle name="20% - Énfasis2 4 7" xfId="552"/>
    <cellStyle name="20% - Énfasis2 4 8" xfId="553"/>
    <cellStyle name="20% - Énfasis2 4 9" xfId="554"/>
    <cellStyle name="20% - Énfasis2 4_Equipo Centro" xfId="555"/>
    <cellStyle name="20% - Énfasis2 40" xfId="4596"/>
    <cellStyle name="20% - Énfasis2 40 2" xfId="4654"/>
    <cellStyle name="20% - Énfasis2 40 2 2" xfId="4774"/>
    <cellStyle name="20% - Énfasis2 40 2 2 2" xfId="5005"/>
    <cellStyle name="20% - Énfasis2 40 2 2 3" xfId="5237"/>
    <cellStyle name="20% - Énfasis2 40 2 3" xfId="4890"/>
    <cellStyle name="20% - Énfasis2 40 2 4" xfId="5122"/>
    <cellStyle name="20% - Énfasis2 40 3" xfId="4719"/>
    <cellStyle name="20% - Énfasis2 40 3 2" xfId="4950"/>
    <cellStyle name="20% - Énfasis2 40 3 3" xfId="5182"/>
    <cellStyle name="20% - Énfasis2 40 4" xfId="4835"/>
    <cellStyle name="20% - Énfasis2 40 5" xfId="5067"/>
    <cellStyle name="20% - Énfasis2 41" xfId="413"/>
    <cellStyle name="20% - Énfasis2 5" xfId="556"/>
    <cellStyle name="20% - Énfasis2 6" xfId="557"/>
    <cellStyle name="20% - Énfasis2 7" xfId="558"/>
    <cellStyle name="20% - Énfasis2 8" xfId="559"/>
    <cellStyle name="20% - Énfasis2 9" xfId="560"/>
    <cellStyle name="20% - Énfasis3 10" xfId="562"/>
    <cellStyle name="20% - Énfasis3 11" xfId="563"/>
    <cellStyle name="20% - Énfasis3 12" xfId="564"/>
    <cellStyle name="20% - Énfasis3 13" xfId="565"/>
    <cellStyle name="20% - Énfasis3 14" xfId="566"/>
    <cellStyle name="20% - Énfasis3 15" xfId="567"/>
    <cellStyle name="20% - Énfasis3 16" xfId="568"/>
    <cellStyle name="20% - Énfasis3 17" xfId="569"/>
    <cellStyle name="20% - Énfasis3 18" xfId="570"/>
    <cellStyle name="20% - Énfasis3 19" xfId="571"/>
    <cellStyle name="20% - Énfasis3 2" xfId="572"/>
    <cellStyle name="20% - Énfasis3 2 10" xfId="573"/>
    <cellStyle name="20% - Énfasis3 2 11" xfId="574"/>
    <cellStyle name="20% - Énfasis3 2 12" xfId="575"/>
    <cellStyle name="20% - Énfasis3 2 13" xfId="576"/>
    <cellStyle name="20% - Énfasis3 2 14" xfId="577"/>
    <cellStyle name="20% - Énfasis3 2 15" xfId="578"/>
    <cellStyle name="20% - Énfasis3 2 16" xfId="579"/>
    <cellStyle name="20% - Énfasis3 2 17" xfId="580"/>
    <cellStyle name="20% - Énfasis3 2 18" xfId="581"/>
    <cellStyle name="20% - Énfasis3 2 19" xfId="582"/>
    <cellStyle name="20% - Énfasis3 2 2" xfId="583"/>
    <cellStyle name="20% - Énfasis3 2 20" xfId="584"/>
    <cellStyle name="20% - Énfasis3 2 21" xfId="585"/>
    <cellStyle name="20% - Énfasis3 2 22" xfId="586"/>
    <cellStyle name="20% - Énfasis3 2 23" xfId="587"/>
    <cellStyle name="20% - Énfasis3 2 24" xfId="588"/>
    <cellStyle name="20% - Énfasis3 2 25" xfId="589"/>
    <cellStyle name="20% - Énfasis3 2 26" xfId="590"/>
    <cellStyle name="20% - Énfasis3 2 27" xfId="591"/>
    <cellStyle name="20% - Énfasis3 2 28" xfId="592"/>
    <cellStyle name="20% - Énfasis3 2 29" xfId="593"/>
    <cellStyle name="20% - Énfasis3 2 3" xfId="594"/>
    <cellStyle name="20% - Énfasis3 2 30" xfId="595"/>
    <cellStyle name="20% - Énfasis3 2 31" xfId="596"/>
    <cellStyle name="20% - Énfasis3 2 32" xfId="597"/>
    <cellStyle name="20% - Énfasis3 2 33" xfId="598"/>
    <cellStyle name="20% - Énfasis3 2 34" xfId="599"/>
    <cellStyle name="20% - Énfasis3 2 35" xfId="600"/>
    <cellStyle name="20% - Énfasis3 2 36" xfId="601"/>
    <cellStyle name="20% - Énfasis3 2 37" xfId="602"/>
    <cellStyle name="20% - Énfasis3 2 4" xfId="603"/>
    <cellStyle name="20% - Énfasis3 2 5" xfId="604"/>
    <cellStyle name="20% - Énfasis3 2 6" xfId="605"/>
    <cellStyle name="20% - Énfasis3 2 7" xfId="606"/>
    <cellStyle name="20% - Énfasis3 2 8" xfId="607"/>
    <cellStyle name="20% - Énfasis3 2 9" xfId="608"/>
    <cellStyle name="20% - Énfasis3 2_Equipo Centro" xfId="609"/>
    <cellStyle name="20% - Énfasis3 20" xfId="610"/>
    <cellStyle name="20% - Énfasis3 21" xfId="611"/>
    <cellStyle name="20% - Énfasis3 22" xfId="612"/>
    <cellStyle name="20% - Énfasis3 23" xfId="613"/>
    <cellStyle name="20% - Énfasis3 24" xfId="614"/>
    <cellStyle name="20% - Énfasis3 25" xfId="615"/>
    <cellStyle name="20% - Énfasis3 26" xfId="616"/>
    <cellStyle name="20% - Énfasis3 27" xfId="617"/>
    <cellStyle name="20% - Énfasis3 28" xfId="618"/>
    <cellStyle name="20% - Énfasis3 29" xfId="619"/>
    <cellStyle name="20% - Énfasis3 3" xfId="620"/>
    <cellStyle name="20% - Énfasis3 3 10" xfId="621"/>
    <cellStyle name="20% - Énfasis3 3 11" xfId="622"/>
    <cellStyle name="20% - Énfasis3 3 12" xfId="623"/>
    <cellStyle name="20% - Énfasis3 3 13" xfId="624"/>
    <cellStyle name="20% - Énfasis3 3 14" xfId="625"/>
    <cellStyle name="20% - Énfasis3 3 15" xfId="626"/>
    <cellStyle name="20% - Énfasis3 3 16" xfId="627"/>
    <cellStyle name="20% - Énfasis3 3 17" xfId="628"/>
    <cellStyle name="20% - Énfasis3 3 18" xfId="629"/>
    <cellStyle name="20% - Énfasis3 3 19" xfId="630"/>
    <cellStyle name="20% - Énfasis3 3 2" xfId="631"/>
    <cellStyle name="20% - Énfasis3 3 20" xfId="632"/>
    <cellStyle name="20% - Énfasis3 3 21" xfId="633"/>
    <cellStyle name="20% - Énfasis3 3 22" xfId="634"/>
    <cellStyle name="20% - Énfasis3 3 23" xfId="635"/>
    <cellStyle name="20% - Énfasis3 3 24" xfId="636"/>
    <cellStyle name="20% - Énfasis3 3 25" xfId="637"/>
    <cellStyle name="20% - Énfasis3 3 26" xfId="638"/>
    <cellStyle name="20% - Énfasis3 3 27" xfId="639"/>
    <cellStyle name="20% - Énfasis3 3 28" xfId="640"/>
    <cellStyle name="20% - Énfasis3 3 29" xfId="641"/>
    <cellStyle name="20% - Énfasis3 3 3" xfId="642"/>
    <cellStyle name="20% - Énfasis3 3 30" xfId="643"/>
    <cellStyle name="20% - Énfasis3 3 31" xfId="644"/>
    <cellStyle name="20% - Énfasis3 3 32" xfId="645"/>
    <cellStyle name="20% - Énfasis3 3 33" xfId="646"/>
    <cellStyle name="20% - Énfasis3 3 34" xfId="647"/>
    <cellStyle name="20% - Énfasis3 3 35" xfId="648"/>
    <cellStyle name="20% - Énfasis3 3 36" xfId="649"/>
    <cellStyle name="20% - Énfasis3 3 37" xfId="650"/>
    <cellStyle name="20% - Énfasis3 3 4" xfId="651"/>
    <cellStyle name="20% - Énfasis3 3 5" xfId="652"/>
    <cellStyle name="20% - Énfasis3 3 6" xfId="653"/>
    <cellStyle name="20% - Énfasis3 3 7" xfId="654"/>
    <cellStyle name="20% - Énfasis3 3 8" xfId="655"/>
    <cellStyle name="20% - Énfasis3 3 9" xfId="656"/>
    <cellStyle name="20% - Énfasis3 3_Equipo Centro" xfId="657"/>
    <cellStyle name="20% - Énfasis3 30" xfId="658"/>
    <cellStyle name="20% - Énfasis3 31" xfId="659"/>
    <cellStyle name="20% - Énfasis3 32" xfId="660"/>
    <cellStyle name="20% - Énfasis3 33" xfId="661"/>
    <cellStyle name="20% - Énfasis3 34" xfId="662"/>
    <cellStyle name="20% - Énfasis3 35" xfId="663"/>
    <cellStyle name="20% - Énfasis3 36" xfId="4577"/>
    <cellStyle name="20% - Énfasis3 36 2" xfId="4644"/>
    <cellStyle name="20% - Énfasis3 36 2 2" xfId="4764"/>
    <cellStyle name="20% - Énfasis3 36 2 2 2" xfId="4995"/>
    <cellStyle name="20% - Énfasis3 36 2 2 3" xfId="5227"/>
    <cellStyle name="20% - Énfasis3 36 2 3" xfId="4880"/>
    <cellStyle name="20% - Énfasis3 36 2 4" xfId="5112"/>
    <cellStyle name="20% - Énfasis3 36 3" xfId="4709"/>
    <cellStyle name="20% - Énfasis3 36 3 2" xfId="4940"/>
    <cellStyle name="20% - Énfasis3 36 3 3" xfId="5172"/>
    <cellStyle name="20% - Énfasis3 36 4" xfId="4825"/>
    <cellStyle name="20% - Énfasis3 36 5" xfId="5057"/>
    <cellStyle name="20% - Énfasis3 37" xfId="4598"/>
    <cellStyle name="20% - Énfasis3 37 2" xfId="4656"/>
    <cellStyle name="20% - Énfasis3 37 2 2" xfId="4776"/>
    <cellStyle name="20% - Énfasis3 37 2 2 2" xfId="5007"/>
    <cellStyle name="20% - Énfasis3 37 2 2 3" xfId="5239"/>
    <cellStyle name="20% - Énfasis3 37 2 3" xfId="4892"/>
    <cellStyle name="20% - Énfasis3 37 2 4" xfId="5124"/>
    <cellStyle name="20% - Énfasis3 37 3" xfId="4721"/>
    <cellStyle name="20% - Énfasis3 37 3 2" xfId="4952"/>
    <cellStyle name="20% - Énfasis3 37 3 3" xfId="5184"/>
    <cellStyle name="20% - Énfasis3 37 4" xfId="4837"/>
    <cellStyle name="20% - Énfasis3 37 5" xfId="5069"/>
    <cellStyle name="20% - Énfasis3 38" xfId="561"/>
    <cellStyle name="20% - Énfasis3 4" xfId="664"/>
    <cellStyle name="20% - Énfasis3 4 10" xfId="665"/>
    <cellStyle name="20% - Énfasis3 4 11" xfId="666"/>
    <cellStyle name="20% - Énfasis3 4 12" xfId="667"/>
    <cellStyle name="20% - Énfasis3 4 13" xfId="668"/>
    <cellStyle name="20% - Énfasis3 4 14" xfId="669"/>
    <cellStyle name="20% - Énfasis3 4 15" xfId="670"/>
    <cellStyle name="20% - Énfasis3 4 16" xfId="671"/>
    <cellStyle name="20% - Énfasis3 4 17" xfId="672"/>
    <cellStyle name="20% - Énfasis3 4 18" xfId="673"/>
    <cellStyle name="20% - Énfasis3 4 19" xfId="674"/>
    <cellStyle name="20% - Énfasis3 4 2" xfId="675"/>
    <cellStyle name="20% - Énfasis3 4 20" xfId="676"/>
    <cellStyle name="20% - Énfasis3 4 21" xfId="677"/>
    <cellStyle name="20% - Énfasis3 4 22" xfId="678"/>
    <cellStyle name="20% - Énfasis3 4 23" xfId="679"/>
    <cellStyle name="20% - Énfasis3 4 24" xfId="680"/>
    <cellStyle name="20% - Énfasis3 4 25" xfId="681"/>
    <cellStyle name="20% - Énfasis3 4 26" xfId="682"/>
    <cellStyle name="20% - Énfasis3 4 27" xfId="683"/>
    <cellStyle name="20% - Énfasis3 4 28" xfId="684"/>
    <cellStyle name="20% - Énfasis3 4 29" xfId="685"/>
    <cellStyle name="20% - Énfasis3 4 3" xfId="686"/>
    <cellStyle name="20% - Énfasis3 4 30" xfId="687"/>
    <cellStyle name="20% - Énfasis3 4 31" xfId="688"/>
    <cellStyle name="20% - Énfasis3 4 32" xfId="689"/>
    <cellStyle name="20% - Énfasis3 4 33" xfId="690"/>
    <cellStyle name="20% - Énfasis3 4 34" xfId="691"/>
    <cellStyle name="20% - Énfasis3 4 35" xfId="692"/>
    <cellStyle name="20% - Énfasis3 4 36" xfId="693"/>
    <cellStyle name="20% - Énfasis3 4 37" xfId="694"/>
    <cellStyle name="20% - Énfasis3 4 4" xfId="695"/>
    <cellStyle name="20% - Énfasis3 4 5" xfId="696"/>
    <cellStyle name="20% - Énfasis3 4 6" xfId="697"/>
    <cellStyle name="20% - Énfasis3 4 7" xfId="698"/>
    <cellStyle name="20% - Énfasis3 4 8" xfId="699"/>
    <cellStyle name="20% - Énfasis3 4 9" xfId="700"/>
    <cellStyle name="20% - Énfasis3 4_Equipo Centro" xfId="701"/>
    <cellStyle name="20% - Énfasis3 5" xfId="702"/>
    <cellStyle name="20% - Énfasis3 6" xfId="703"/>
    <cellStyle name="20% - Énfasis3 7" xfId="704"/>
    <cellStyle name="20% - Énfasis3 8" xfId="705"/>
    <cellStyle name="20% - Énfasis3 9" xfId="706"/>
    <cellStyle name="20% - Énfasis4 10" xfId="708"/>
    <cellStyle name="20% - Énfasis4 11" xfId="709"/>
    <cellStyle name="20% - Énfasis4 12" xfId="710"/>
    <cellStyle name="20% - Énfasis4 13" xfId="711"/>
    <cellStyle name="20% - Énfasis4 14" xfId="712"/>
    <cellStyle name="20% - Énfasis4 15" xfId="713"/>
    <cellStyle name="20% - Énfasis4 16" xfId="714"/>
    <cellStyle name="20% - Énfasis4 17" xfId="715"/>
    <cellStyle name="20% - Énfasis4 18" xfId="716"/>
    <cellStyle name="20% - Énfasis4 19" xfId="717"/>
    <cellStyle name="20% - Énfasis4 2" xfId="718"/>
    <cellStyle name="20% - Énfasis4 2 10" xfId="719"/>
    <cellStyle name="20% - Énfasis4 2 11" xfId="720"/>
    <cellStyle name="20% - Énfasis4 2 12" xfId="721"/>
    <cellStyle name="20% - Énfasis4 2 13" xfId="722"/>
    <cellStyle name="20% - Énfasis4 2 14" xfId="723"/>
    <cellStyle name="20% - Énfasis4 2 15" xfId="724"/>
    <cellStyle name="20% - Énfasis4 2 16" xfId="725"/>
    <cellStyle name="20% - Énfasis4 2 17" xfId="726"/>
    <cellStyle name="20% - Énfasis4 2 18" xfId="727"/>
    <cellStyle name="20% - Énfasis4 2 19" xfId="728"/>
    <cellStyle name="20% - Énfasis4 2 2" xfId="729"/>
    <cellStyle name="20% - Énfasis4 2 20" xfId="730"/>
    <cellStyle name="20% - Énfasis4 2 21" xfId="731"/>
    <cellStyle name="20% - Énfasis4 2 22" xfId="732"/>
    <cellStyle name="20% - Énfasis4 2 23" xfId="733"/>
    <cellStyle name="20% - Énfasis4 2 24" xfId="734"/>
    <cellStyle name="20% - Énfasis4 2 25" xfId="735"/>
    <cellStyle name="20% - Énfasis4 2 26" xfId="736"/>
    <cellStyle name="20% - Énfasis4 2 27" xfId="737"/>
    <cellStyle name="20% - Énfasis4 2 28" xfId="738"/>
    <cellStyle name="20% - Énfasis4 2 29" xfId="739"/>
    <cellStyle name="20% - Énfasis4 2 3" xfId="740"/>
    <cellStyle name="20% - Énfasis4 2 30" xfId="741"/>
    <cellStyle name="20% - Énfasis4 2 31" xfId="742"/>
    <cellStyle name="20% - Énfasis4 2 32" xfId="743"/>
    <cellStyle name="20% - Énfasis4 2 33" xfId="744"/>
    <cellStyle name="20% - Énfasis4 2 34" xfId="745"/>
    <cellStyle name="20% - Énfasis4 2 35" xfId="746"/>
    <cellStyle name="20% - Énfasis4 2 36" xfId="747"/>
    <cellStyle name="20% - Énfasis4 2 37" xfId="748"/>
    <cellStyle name="20% - Énfasis4 2 4" xfId="749"/>
    <cellStyle name="20% - Énfasis4 2 5" xfId="750"/>
    <cellStyle name="20% - Énfasis4 2 6" xfId="751"/>
    <cellStyle name="20% - Énfasis4 2 7" xfId="752"/>
    <cellStyle name="20% - Énfasis4 2 8" xfId="753"/>
    <cellStyle name="20% - Énfasis4 2 9" xfId="754"/>
    <cellStyle name="20% - Énfasis4 2_Equipo Centro" xfId="3914"/>
    <cellStyle name="20% - Énfasis4 20" xfId="755"/>
    <cellStyle name="20% - Énfasis4 21" xfId="756"/>
    <cellStyle name="20% - Énfasis4 22" xfId="757"/>
    <cellStyle name="20% - Énfasis4 23" xfId="758"/>
    <cellStyle name="20% - Énfasis4 24" xfId="759"/>
    <cellStyle name="20% - Énfasis4 25" xfId="760"/>
    <cellStyle name="20% - Énfasis4 26" xfId="761"/>
    <cellStyle name="20% - Énfasis4 27" xfId="762"/>
    <cellStyle name="20% - Énfasis4 28" xfId="763"/>
    <cellStyle name="20% - Énfasis4 29" xfId="764"/>
    <cellStyle name="20% - Énfasis4 3" xfId="765"/>
    <cellStyle name="20% - Énfasis4 3 10" xfId="766"/>
    <cellStyle name="20% - Énfasis4 3 11" xfId="767"/>
    <cellStyle name="20% - Énfasis4 3 12" xfId="768"/>
    <cellStyle name="20% - Énfasis4 3 13" xfId="769"/>
    <cellStyle name="20% - Énfasis4 3 14" xfId="770"/>
    <cellStyle name="20% - Énfasis4 3 15" xfId="771"/>
    <cellStyle name="20% - Énfasis4 3 16" xfId="772"/>
    <cellStyle name="20% - Énfasis4 3 17" xfId="773"/>
    <cellStyle name="20% - Énfasis4 3 18" xfId="774"/>
    <cellStyle name="20% - Énfasis4 3 19" xfId="775"/>
    <cellStyle name="20% - Énfasis4 3 2" xfId="776"/>
    <cellStyle name="20% - Énfasis4 3 20" xfId="777"/>
    <cellStyle name="20% - Énfasis4 3 21" xfId="778"/>
    <cellStyle name="20% - Énfasis4 3 22" xfId="779"/>
    <cellStyle name="20% - Énfasis4 3 23" xfId="780"/>
    <cellStyle name="20% - Énfasis4 3 24" xfId="781"/>
    <cellStyle name="20% - Énfasis4 3 25" xfId="782"/>
    <cellStyle name="20% - Énfasis4 3 26" xfId="783"/>
    <cellStyle name="20% - Énfasis4 3 27" xfId="784"/>
    <cellStyle name="20% - Énfasis4 3 28" xfId="785"/>
    <cellStyle name="20% - Énfasis4 3 29" xfId="786"/>
    <cellStyle name="20% - Énfasis4 3 3" xfId="787"/>
    <cellStyle name="20% - Énfasis4 3 30" xfId="788"/>
    <cellStyle name="20% - Énfasis4 3 31" xfId="789"/>
    <cellStyle name="20% - Énfasis4 3 32" xfId="790"/>
    <cellStyle name="20% - Énfasis4 3 33" xfId="791"/>
    <cellStyle name="20% - Énfasis4 3 34" xfId="792"/>
    <cellStyle name="20% - Énfasis4 3 35" xfId="793"/>
    <cellStyle name="20% - Énfasis4 3 36" xfId="794"/>
    <cellStyle name="20% - Énfasis4 3 37" xfId="795"/>
    <cellStyle name="20% - Énfasis4 3 4" xfId="796"/>
    <cellStyle name="20% - Énfasis4 3 5" xfId="797"/>
    <cellStyle name="20% - Énfasis4 3 6" xfId="798"/>
    <cellStyle name="20% - Énfasis4 3 7" xfId="799"/>
    <cellStyle name="20% - Énfasis4 3 8" xfId="800"/>
    <cellStyle name="20% - Énfasis4 3 9" xfId="801"/>
    <cellStyle name="20% - Énfasis4 3_Equipo Centro" xfId="3915"/>
    <cellStyle name="20% - Énfasis4 30" xfId="802"/>
    <cellStyle name="20% - Énfasis4 31" xfId="803"/>
    <cellStyle name="20% - Énfasis4 32" xfId="804"/>
    <cellStyle name="20% - Énfasis4 33" xfId="805"/>
    <cellStyle name="20% - Énfasis4 34" xfId="806"/>
    <cellStyle name="20% - Énfasis4 35" xfId="807"/>
    <cellStyle name="20% - Énfasis4 36" xfId="4581"/>
    <cellStyle name="20% - Énfasis4 36 2" xfId="4646"/>
    <cellStyle name="20% - Énfasis4 36 2 2" xfId="4766"/>
    <cellStyle name="20% - Énfasis4 36 2 2 2" xfId="4997"/>
    <cellStyle name="20% - Énfasis4 36 2 2 3" xfId="5229"/>
    <cellStyle name="20% - Énfasis4 36 2 3" xfId="4882"/>
    <cellStyle name="20% - Énfasis4 36 2 4" xfId="5114"/>
    <cellStyle name="20% - Énfasis4 36 3" xfId="4711"/>
    <cellStyle name="20% - Énfasis4 36 3 2" xfId="4942"/>
    <cellStyle name="20% - Énfasis4 36 3 3" xfId="5174"/>
    <cellStyle name="20% - Énfasis4 36 4" xfId="4827"/>
    <cellStyle name="20% - Énfasis4 36 5" xfId="5059"/>
    <cellStyle name="20% - Énfasis4 37" xfId="4600"/>
    <cellStyle name="20% - Énfasis4 37 2" xfId="4658"/>
    <cellStyle name="20% - Énfasis4 37 2 2" xfId="4778"/>
    <cellStyle name="20% - Énfasis4 37 2 2 2" xfId="5009"/>
    <cellStyle name="20% - Énfasis4 37 2 2 3" xfId="5241"/>
    <cellStyle name="20% - Énfasis4 37 2 3" xfId="4894"/>
    <cellStyle name="20% - Énfasis4 37 2 4" xfId="5126"/>
    <cellStyle name="20% - Énfasis4 37 3" xfId="4723"/>
    <cellStyle name="20% - Énfasis4 37 3 2" xfId="4954"/>
    <cellStyle name="20% - Énfasis4 37 3 3" xfId="5186"/>
    <cellStyle name="20% - Énfasis4 37 4" xfId="4839"/>
    <cellStyle name="20% - Énfasis4 37 5" xfId="5071"/>
    <cellStyle name="20% - Énfasis4 38" xfId="707"/>
    <cellStyle name="20% - Énfasis4 4" xfId="808"/>
    <cellStyle name="20% - Énfasis4 4 10" xfId="809"/>
    <cellStyle name="20% - Énfasis4 4 11" xfId="810"/>
    <cellStyle name="20% - Énfasis4 4 12" xfId="811"/>
    <cellStyle name="20% - Énfasis4 4 13" xfId="812"/>
    <cellStyle name="20% - Énfasis4 4 14" xfId="813"/>
    <cellStyle name="20% - Énfasis4 4 15" xfId="814"/>
    <cellStyle name="20% - Énfasis4 4 16" xfId="815"/>
    <cellStyle name="20% - Énfasis4 4 17" xfId="816"/>
    <cellStyle name="20% - Énfasis4 4 18" xfId="817"/>
    <cellStyle name="20% - Énfasis4 4 19" xfId="818"/>
    <cellStyle name="20% - Énfasis4 4 2" xfId="819"/>
    <cellStyle name="20% - Énfasis4 4 20" xfId="820"/>
    <cellStyle name="20% - Énfasis4 4 21" xfId="821"/>
    <cellStyle name="20% - Énfasis4 4 22" xfId="822"/>
    <cellStyle name="20% - Énfasis4 4 23" xfId="823"/>
    <cellStyle name="20% - Énfasis4 4 24" xfId="824"/>
    <cellStyle name="20% - Énfasis4 4 25" xfId="825"/>
    <cellStyle name="20% - Énfasis4 4 26" xfId="826"/>
    <cellStyle name="20% - Énfasis4 4 27" xfId="827"/>
    <cellStyle name="20% - Énfasis4 4 28" xfId="828"/>
    <cellStyle name="20% - Énfasis4 4 29" xfId="829"/>
    <cellStyle name="20% - Énfasis4 4 3" xfId="830"/>
    <cellStyle name="20% - Énfasis4 4 30" xfId="831"/>
    <cellStyle name="20% - Énfasis4 4 31" xfId="832"/>
    <cellStyle name="20% - Énfasis4 4 32" xfId="833"/>
    <cellStyle name="20% - Énfasis4 4 33" xfId="834"/>
    <cellStyle name="20% - Énfasis4 4 34" xfId="835"/>
    <cellStyle name="20% - Énfasis4 4 35" xfId="836"/>
    <cellStyle name="20% - Énfasis4 4 36" xfId="837"/>
    <cellStyle name="20% - Énfasis4 4 37" xfId="838"/>
    <cellStyle name="20% - Énfasis4 4 4" xfId="839"/>
    <cellStyle name="20% - Énfasis4 4 5" xfId="840"/>
    <cellStyle name="20% - Énfasis4 4 6" xfId="841"/>
    <cellStyle name="20% - Énfasis4 4 7" xfId="842"/>
    <cellStyle name="20% - Énfasis4 4 8" xfId="843"/>
    <cellStyle name="20% - Énfasis4 4 9" xfId="844"/>
    <cellStyle name="20% - Énfasis4 4_Equipo Centro" xfId="3916"/>
    <cellStyle name="20% - Énfasis4 5" xfId="845"/>
    <cellStyle name="20% - Énfasis4 6" xfId="846"/>
    <cellStyle name="20% - Énfasis4 7" xfId="847"/>
    <cellStyle name="20% - Énfasis4 8" xfId="848"/>
    <cellStyle name="20% - Énfasis4 9" xfId="849"/>
    <cellStyle name="20% - Énfasis5 10" xfId="851"/>
    <cellStyle name="20% - Énfasis5 11" xfId="852"/>
    <cellStyle name="20% - Énfasis5 12" xfId="853"/>
    <cellStyle name="20% - Énfasis5 13" xfId="854"/>
    <cellStyle name="20% - Énfasis5 14" xfId="855"/>
    <cellStyle name="20% - Énfasis5 15" xfId="856"/>
    <cellStyle name="20% - Énfasis5 16" xfId="857"/>
    <cellStyle name="20% - Énfasis5 17" xfId="858"/>
    <cellStyle name="20% - Énfasis5 18" xfId="859"/>
    <cellStyle name="20% - Énfasis5 19" xfId="860"/>
    <cellStyle name="20% - Énfasis5 2" xfId="861"/>
    <cellStyle name="20% - Énfasis5 2 10" xfId="862"/>
    <cellStyle name="20% - Énfasis5 2 11" xfId="863"/>
    <cellStyle name="20% - Énfasis5 2 12" xfId="864"/>
    <cellStyle name="20% - Énfasis5 2 13" xfId="865"/>
    <cellStyle name="20% - Énfasis5 2 14" xfId="866"/>
    <cellStyle name="20% - Énfasis5 2 15" xfId="867"/>
    <cellStyle name="20% - Énfasis5 2 16" xfId="868"/>
    <cellStyle name="20% - Énfasis5 2 17" xfId="869"/>
    <cellStyle name="20% - Énfasis5 2 18" xfId="870"/>
    <cellStyle name="20% - Énfasis5 2 19" xfId="871"/>
    <cellStyle name="20% - Énfasis5 2 2" xfId="872"/>
    <cellStyle name="20% - Énfasis5 2 20" xfId="873"/>
    <cellStyle name="20% - Énfasis5 2 21" xfId="874"/>
    <cellStyle name="20% - Énfasis5 2 22" xfId="875"/>
    <cellStyle name="20% - Énfasis5 2 23" xfId="876"/>
    <cellStyle name="20% - Énfasis5 2 24" xfId="877"/>
    <cellStyle name="20% - Énfasis5 2 25" xfId="878"/>
    <cellStyle name="20% - Énfasis5 2 26" xfId="879"/>
    <cellStyle name="20% - Énfasis5 2 27" xfId="880"/>
    <cellStyle name="20% - Énfasis5 2 28" xfId="881"/>
    <cellStyle name="20% - Énfasis5 2 29" xfId="882"/>
    <cellStyle name="20% - Énfasis5 2 3" xfId="883"/>
    <cellStyle name="20% - Énfasis5 2 30" xfId="884"/>
    <cellStyle name="20% - Énfasis5 2 31" xfId="885"/>
    <cellStyle name="20% - Énfasis5 2 32" xfId="886"/>
    <cellStyle name="20% - Énfasis5 2 33" xfId="887"/>
    <cellStyle name="20% - Énfasis5 2 34" xfId="888"/>
    <cellStyle name="20% - Énfasis5 2 35" xfId="889"/>
    <cellStyle name="20% - Énfasis5 2 36" xfId="890"/>
    <cellStyle name="20% - Énfasis5 2 37" xfId="891"/>
    <cellStyle name="20% - Énfasis5 2 4" xfId="892"/>
    <cellStyle name="20% - Énfasis5 2 5" xfId="893"/>
    <cellStyle name="20% - Énfasis5 2 6" xfId="894"/>
    <cellStyle name="20% - Énfasis5 2 7" xfId="895"/>
    <cellStyle name="20% - Énfasis5 2 8" xfId="896"/>
    <cellStyle name="20% - Énfasis5 2 9" xfId="897"/>
    <cellStyle name="20% - Énfasis5 2_Equipo Centro" xfId="3917"/>
    <cellStyle name="20% - Énfasis5 20" xfId="898"/>
    <cellStyle name="20% - Énfasis5 21" xfId="899"/>
    <cellStyle name="20% - Énfasis5 22" xfId="900"/>
    <cellStyle name="20% - Énfasis5 23" xfId="901"/>
    <cellStyle name="20% - Énfasis5 24" xfId="902"/>
    <cellStyle name="20% - Énfasis5 25" xfId="903"/>
    <cellStyle name="20% - Énfasis5 26" xfId="904"/>
    <cellStyle name="20% - Énfasis5 27" xfId="905"/>
    <cellStyle name="20% - Énfasis5 28" xfId="906"/>
    <cellStyle name="20% - Énfasis5 29" xfId="907"/>
    <cellStyle name="20% - Énfasis5 3" xfId="908"/>
    <cellStyle name="20% - Énfasis5 3 10" xfId="909"/>
    <cellStyle name="20% - Énfasis5 3 11" xfId="910"/>
    <cellStyle name="20% - Énfasis5 3 12" xfId="911"/>
    <cellStyle name="20% - Énfasis5 3 13" xfId="912"/>
    <cellStyle name="20% - Énfasis5 3 14" xfId="913"/>
    <cellStyle name="20% - Énfasis5 3 15" xfId="914"/>
    <cellStyle name="20% - Énfasis5 3 16" xfId="915"/>
    <cellStyle name="20% - Énfasis5 3 17" xfId="916"/>
    <cellStyle name="20% - Énfasis5 3 18" xfId="917"/>
    <cellStyle name="20% - Énfasis5 3 19" xfId="918"/>
    <cellStyle name="20% - Énfasis5 3 2" xfId="919"/>
    <cellStyle name="20% - Énfasis5 3 20" xfId="920"/>
    <cellStyle name="20% - Énfasis5 3 21" xfId="921"/>
    <cellStyle name="20% - Énfasis5 3 22" xfId="922"/>
    <cellStyle name="20% - Énfasis5 3 23" xfId="923"/>
    <cellStyle name="20% - Énfasis5 3 24" xfId="924"/>
    <cellStyle name="20% - Énfasis5 3 25" xfId="925"/>
    <cellStyle name="20% - Énfasis5 3 26" xfId="926"/>
    <cellStyle name="20% - Énfasis5 3 27" xfId="927"/>
    <cellStyle name="20% - Énfasis5 3 28" xfId="928"/>
    <cellStyle name="20% - Énfasis5 3 29" xfId="929"/>
    <cellStyle name="20% - Énfasis5 3 3" xfId="930"/>
    <cellStyle name="20% - Énfasis5 3 30" xfId="931"/>
    <cellStyle name="20% - Énfasis5 3 31" xfId="932"/>
    <cellStyle name="20% - Énfasis5 3 32" xfId="933"/>
    <cellStyle name="20% - Énfasis5 3 33" xfId="934"/>
    <cellStyle name="20% - Énfasis5 3 34" xfId="935"/>
    <cellStyle name="20% - Énfasis5 3 35" xfId="936"/>
    <cellStyle name="20% - Énfasis5 3 36" xfId="937"/>
    <cellStyle name="20% - Énfasis5 3 37" xfId="938"/>
    <cellStyle name="20% - Énfasis5 3 4" xfId="939"/>
    <cellStyle name="20% - Énfasis5 3 5" xfId="940"/>
    <cellStyle name="20% - Énfasis5 3 6" xfId="941"/>
    <cellStyle name="20% - Énfasis5 3 7" xfId="942"/>
    <cellStyle name="20% - Énfasis5 3 8" xfId="943"/>
    <cellStyle name="20% - Énfasis5 3 9" xfId="944"/>
    <cellStyle name="20% - Énfasis5 3_Equipo Centro" xfId="3918"/>
    <cellStyle name="20% - Énfasis5 30" xfId="945"/>
    <cellStyle name="20% - Énfasis5 31" xfId="946"/>
    <cellStyle name="20% - Énfasis5 32" xfId="947"/>
    <cellStyle name="20% - Énfasis5 33" xfId="948"/>
    <cellStyle name="20% - Énfasis5 34" xfId="949"/>
    <cellStyle name="20% - Énfasis5 35" xfId="950"/>
    <cellStyle name="20% - Énfasis5 36" xfId="4585"/>
    <cellStyle name="20% - Énfasis5 36 2" xfId="4648"/>
    <cellStyle name="20% - Énfasis5 36 2 2" xfId="4768"/>
    <cellStyle name="20% - Énfasis5 36 2 2 2" xfId="4999"/>
    <cellStyle name="20% - Énfasis5 36 2 2 3" xfId="5231"/>
    <cellStyle name="20% - Énfasis5 36 2 3" xfId="4884"/>
    <cellStyle name="20% - Énfasis5 36 2 4" xfId="5116"/>
    <cellStyle name="20% - Énfasis5 36 3" xfId="4713"/>
    <cellStyle name="20% - Énfasis5 36 3 2" xfId="4944"/>
    <cellStyle name="20% - Énfasis5 36 3 3" xfId="5176"/>
    <cellStyle name="20% - Énfasis5 36 4" xfId="4829"/>
    <cellStyle name="20% - Énfasis5 36 5" xfId="5061"/>
    <cellStyle name="20% - Énfasis5 37" xfId="4602"/>
    <cellStyle name="20% - Énfasis5 37 2" xfId="4660"/>
    <cellStyle name="20% - Énfasis5 37 2 2" xfId="4780"/>
    <cellStyle name="20% - Énfasis5 37 2 2 2" xfId="5011"/>
    <cellStyle name="20% - Énfasis5 37 2 2 3" xfId="5243"/>
    <cellStyle name="20% - Énfasis5 37 2 3" xfId="4896"/>
    <cellStyle name="20% - Énfasis5 37 2 4" xfId="5128"/>
    <cellStyle name="20% - Énfasis5 37 3" xfId="4725"/>
    <cellStyle name="20% - Énfasis5 37 3 2" xfId="4956"/>
    <cellStyle name="20% - Énfasis5 37 3 3" xfId="5188"/>
    <cellStyle name="20% - Énfasis5 37 4" xfId="4841"/>
    <cellStyle name="20% - Énfasis5 37 5" xfId="5073"/>
    <cellStyle name="20% - Énfasis5 38" xfId="850"/>
    <cellStyle name="20% - Énfasis5 4" xfId="951"/>
    <cellStyle name="20% - Énfasis5 4 10" xfId="952"/>
    <cellStyle name="20% - Énfasis5 4 11" xfId="953"/>
    <cellStyle name="20% - Énfasis5 4 12" xfId="954"/>
    <cellStyle name="20% - Énfasis5 4 13" xfId="955"/>
    <cellStyle name="20% - Énfasis5 4 14" xfId="956"/>
    <cellStyle name="20% - Énfasis5 4 15" xfId="957"/>
    <cellStyle name="20% - Énfasis5 4 16" xfId="958"/>
    <cellStyle name="20% - Énfasis5 4 17" xfId="959"/>
    <cellStyle name="20% - Énfasis5 4 18" xfId="960"/>
    <cellStyle name="20% - Énfasis5 4 19" xfId="961"/>
    <cellStyle name="20% - Énfasis5 4 2" xfId="962"/>
    <cellStyle name="20% - Énfasis5 4 20" xfId="963"/>
    <cellStyle name="20% - Énfasis5 4 21" xfId="964"/>
    <cellStyle name="20% - Énfasis5 4 22" xfId="965"/>
    <cellStyle name="20% - Énfasis5 4 23" xfId="966"/>
    <cellStyle name="20% - Énfasis5 4 24" xfId="967"/>
    <cellStyle name="20% - Énfasis5 4 25" xfId="968"/>
    <cellStyle name="20% - Énfasis5 4 26" xfId="969"/>
    <cellStyle name="20% - Énfasis5 4 27" xfId="970"/>
    <cellStyle name="20% - Énfasis5 4 28" xfId="971"/>
    <cellStyle name="20% - Énfasis5 4 29" xfId="972"/>
    <cellStyle name="20% - Énfasis5 4 3" xfId="973"/>
    <cellStyle name="20% - Énfasis5 4 30" xfId="974"/>
    <cellStyle name="20% - Énfasis5 4 31" xfId="975"/>
    <cellStyle name="20% - Énfasis5 4 32" xfId="976"/>
    <cellStyle name="20% - Énfasis5 4 33" xfId="977"/>
    <cellStyle name="20% - Énfasis5 4 34" xfId="978"/>
    <cellStyle name="20% - Énfasis5 4 35" xfId="979"/>
    <cellStyle name="20% - Énfasis5 4 36" xfId="980"/>
    <cellStyle name="20% - Énfasis5 4 37" xfId="981"/>
    <cellStyle name="20% - Énfasis5 4 4" xfId="982"/>
    <cellStyle name="20% - Énfasis5 4 5" xfId="983"/>
    <cellStyle name="20% - Énfasis5 4 6" xfId="984"/>
    <cellStyle name="20% - Énfasis5 4 7" xfId="985"/>
    <cellStyle name="20% - Énfasis5 4 8" xfId="986"/>
    <cellStyle name="20% - Énfasis5 4 9" xfId="987"/>
    <cellStyle name="20% - Énfasis5 4_Equipo Centro" xfId="3919"/>
    <cellStyle name="20% - Énfasis5 5" xfId="988"/>
    <cellStyle name="20% - Énfasis5 6" xfId="989"/>
    <cellStyle name="20% - Énfasis5 7" xfId="990"/>
    <cellStyle name="20% - Énfasis5 8" xfId="991"/>
    <cellStyle name="20% - Énfasis5 9" xfId="992"/>
    <cellStyle name="20% - Énfasis6 10" xfId="994"/>
    <cellStyle name="20% - Énfasis6 11" xfId="995"/>
    <cellStyle name="20% - Énfasis6 12" xfId="996"/>
    <cellStyle name="20% - Énfasis6 13" xfId="997"/>
    <cellStyle name="20% - Énfasis6 14" xfId="998"/>
    <cellStyle name="20% - Énfasis6 15" xfId="999"/>
    <cellStyle name="20% - Énfasis6 16" xfId="1000"/>
    <cellStyle name="20% - Énfasis6 17" xfId="1001"/>
    <cellStyle name="20% - Énfasis6 18" xfId="1002"/>
    <cellStyle name="20% - Énfasis6 19" xfId="1003"/>
    <cellStyle name="20% - Énfasis6 2" xfId="1004"/>
    <cellStyle name="20% - Énfasis6 2 10" xfId="1005"/>
    <cellStyle name="20% - Énfasis6 2 11" xfId="1006"/>
    <cellStyle name="20% - Énfasis6 2 12" xfId="1007"/>
    <cellStyle name="20% - Énfasis6 2 13" xfId="1008"/>
    <cellStyle name="20% - Énfasis6 2 14" xfId="1009"/>
    <cellStyle name="20% - Énfasis6 2 15" xfId="1010"/>
    <cellStyle name="20% - Énfasis6 2 16" xfId="1011"/>
    <cellStyle name="20% - Énfasis6 2 17" xfId="1012"/>
    <cellStyle name="20% - Énfasis6 2 18" xfId="1013"/>
    <cellStyle name="20% - Énfasis6 2 19" xfId="1014"/>
    <cellStyle name="20% - Énfasis6 2 2" xfId="1015"/>
    <cellStyle name="20% - Énfasis6 2 20" xfId="1016"/>
    <cellStyle name="20% - Énfasis6 2 21" xfId="1017"/>
    <cellStyle name="20% - Énfasis6 2 22" xfId="1018"/>
    <cellStyle name="20% - Énfasis6 2 23" xfId="1019"/>
    <cellStyle name="20% - Énfasis6 2 24" xfId="1020"/>
    <cellStyle name="20% - Énfasis6 2 25" xfId="1021"/>
    <cellStyle name="20% - Énfasis6 2 26" xfId="1022"/>
    <cellStyle name="20% - Énfasis6 2 27" xfId="1023"/>
    <cellStyle name="20% - Énfasis6 2 28" xfId="1024"/>
    <cellStyle name="20% - Énfasis6 2 29" xfId="1025"/>
    <cellStyle name="20% - Énfasis6 2 3" xfId="1026"/>
    <cellStyle name="20% - Énfasis6 2 30" xfId="1027"/>
    <cellStyle name="20% - Énfasis6 2 31" xfId="1028"/>
    <cellStyle name="20% - Énfasis6 2 32" xfId="1029"/>
    <cellStyle name="20% - Énfasis6 2 33" xfId="1030"/>
    <cellStyle name="20% - Énfasis6 2 34" xfId="1031"/>
    <cellStyle name="20% - Énfasis6 2 35" xfId="1032"/>
    <cellStyle name="20% - Énfasis6 2 36" xfId="1033"/>
    <cellStyle name="20% - Énfasis6 2 37" xfId="1034"/>
    <cellStyle name="20% - Énfasis6 2 4" xfId="1035"/>
    <cellStyle name="20% - Énfasis6 2 5" xfId="1036"/>
    <cellStyle name="20% - Énfasis6 2 6" xfId="1037"/>
    <cellStyle name="20% - Énfasis6 2 7" xfId="1038"/>
    <cellStyle name="20% - Énfasis6 2 8" xfId="1039"/>
    <cellStyle name="20% - Énfasis6 2 9" xfId="1040"/>
    <cellStyle name="20% - Énfasis6 2_Equipo Centro" xfId="3920"/>
    <cellStyle name="20% - Énfasis6 20" xfId="1041"/>
    <cellStyle name="20% - Énfasis6 21" xfId="1042"/>
    <cellStyle name="20% - Énfasis6 22" xfId="1043"/>
    <cellStyle name="20% - Énfasis6 23" xfId="1044"/>
    <cellStyle name="20% - Énfasis6 24" xfId="1045"/>
    <cellStyle name="20% - Énfasis6 25" xfId="1046"/>
    <cellStyle name="20% - Énfasis6 26" xfId="1047"/>
    <cellStyle name="20% - Énfasis6 27" xfId="1048"/>
    <cellStyle name="20% - Énfasis6 28" xfId="1049"/>
    <cellStyle name="20% - Énfasis6 29" xfId="1050"/>
    <cellStyle name="20% - Énfasis6 3" xfId="1051"/>
    <cellStyle name="20% - Énfasis6 3 10" xfId="1052"/>
    <cellStyle name="20% - Énfasis6 3 11" xfId="1053"/>
    <cellStyle name="20% - Énfasis6 3 12" xfId="1054"/>
    <cellStyle name="20% - Énfasis6 3 13" xfId="1055"/>
    <cellStyle name="20% - Énfasis6 3 14" xfId="1056"/>
    <cellStyle name="20% - Énfasis6 3 15" xfId="1057"/>
    <cellStyle name="20% - Énfasis6 3 16" xfId="1058"/>
    <cellStyle name="20% - Énfasis6 3 17" xfId="1059"/>
    <cellStyle name="20% - Énfasis6 3 18" xfId="1060"/>
    <cellStyle name="20% - Énfasis6 3 19" xfId="1061"/>
    <cellStyle name="20% - Énfasis6 3 2" xfId="1062"/>
    <cellStyle name="20% - Énfasis6 3 20" xfId="1063"/>
    <cellStyle name="20% - Énfasis6 3 21" xfId="1064"/>
    <cellStyle name="20% - Énfasis6 3 22" xfId="1065"/>
    <cellStyle name="20% - Énfasis6 3 23" xfId="1066"/>
    <cellStyle name="20% - Énfasis6 3 24" xfId="1067"/>
    <cellStyle name="20% - Énfasis6 3 25" xfId="1068"/>
    <cellStyle name="20% - Énfasis6 3 26" xfId="1069"/>
    <cellStyle name="20% - Énfasis6 3 27" xfId="1070"/>
    <cellStyle name="20% - Énfasis6 3 28" xfId="1071"/>
    <cellStyle name="20% - Énfasis6 3 29" xfId="1072"/>
    <cellStyle name="20% - Énfasis6 3 3" xfId="1073"/>
    <cellStyle name="20% - Énfasis6 3 30" xfId="1074"/>
    <cellStyle name="20% - Énfasis6 3 31" xfId="1075"/>
    <cellStyle name="20% - Énfasis6 3 32" xfId="1076"/>
    <cellStyle name="20% - Énfasis6 3 33" xfId="1077"/>
    <cellStyle name="20% - Énfasis6 3 34" xfId="1078"/>
    <cellStyle name="20% - Énfasis6 3 35" xfId="1079"/>
    <cellStyle name="20% - Énfasis6 3 36" xfId="1080"/>
    <cellStyle name="20% - Énfasis6 3 37" xfId="1081"/>
    <cellStyle name="20% - Énfasis6 3 4" xfId="1082"/>
    <cellStyle name="20% - Énfasis6 3 5" xfId="1083"/>
    <cellStyle name="20% - Énfasis6 3 6" xfId="1084"/>
    <cellStyle name="20% - Énfasis6 3 7" xfId="1085"/>
    <cellStyle name="20% - Énfasis6 3 8" xfId="1086"/>
    <cellStyle name="20% - Énfasis6 3 9" xfId="1087"/>
    <cellStyle name="20% - Énfasis6 3_Equipo Centro" xfId="3921"/>
    <cellStyle name="20% - Énfasis6 30" xfId="1088"/>
    <cellStyle name="20% - Énfasis6 31" xfId="1089"/>
    <cellStyle name="20% - Énfasis6 32" xfId="1090"/>
    <cellStyle name="20% - Énfasis6 33" xfId="1091"/>
    <cellStyle name="20% - Énfasis6 34" xfId="1092"/>
    <cellStyle name="20% - Énfasis6 35" xfId="1093"/>
    <cellStyle name="20% - Énfasis6 36" xfId="4589"/>
    <cellStyle name="20% - Énfasis6 36 2" xfId="4650"/>
    <cellStyle name="20% - Énfasis6 36 2 2" xfId="4770"/>
    <cellStyle name="20% - Énfasis6 36 2 2 2" xfId="5001"/>
    <cellStyle name="20% - Énfasis6 36 2 2 3" xfId="5233"/>
    <cellStyle name="20% - Énfasis6 36 2 3" xfId="4886"/>
    <cellStyle name="20% - Énfasis6 36 2 4" xfId="5118"/>
    <cellStyle name="20% - Énfasis6 36 3" xfId="4715"/>
    <cellStyle name="20% - Énfasis6 36 3 2" xfId="4946"/>
    <cellStyle name="20% - Énfasis6 36 3 3" xfId="5178"/>
    <cellStyle name="20% - Énfasis6 36 4" xfId="4831"/>
    <cellStyle name="20% - Énfasis6 36 5" xfId="5063"/>
    <cellStyle name="20% - Énfasis6 37" xfId="4604"/>
    <cellStyle name="20% - Énfasis6 37 2" xfId="4662"/>
    <cellStyle name="20% - Énfasis6 37 2 2" xfId="4782"/>
    <cellStyle name="20% - Énfasis6 37 2 2 2" xfId="5013"/>
    <cellStyle name="20% - Énfasis6 37 2 2 3" xfId="5245"/>
    <cellStyle name="20% - Énfasis6 37 2 3" xfId="4898"/>
    <cellStyle name="20% - Énfasis6 37 2 4" xfId="5130"/>
    <cellStyle name="20% - Énfasis6 37 3" xfId="4727"/>
    <cellStyle name="20% - Énfasis6 37 3 2" xfId="4958"/>
    <cellStyle name="20% - Énfasis6 37 3 3" xfId="5190"/>
    <cellStyle name="20% - Énfasis6 37 4" xfId="4843"/>
    <cellStyle name="20% - Énfasis6 37 5" xfId="5075"/>
    <cellStyle name="20% - Énfasis6 38" xfId="993"/>
    <cellStyle name="20% - Énfasis6 4" xfId="1094"/>
    <cellStyle name="20% - Énfasis6 4 10" xfId="1095"/>
    <cellStyle name="20% - Énfasis6 4 11" xfId="1096"/>
    <cellStyle name="20% - Énfasis6 4 12" xfId="1097"/>
    <cellStyle name="20% - Énfasis6 4 13" xfId="1098"/>
    <cellStyle name="20% - Énfasis6 4 14" xfId="1099"/>
    <cellStyle name="20% - Énfasis6 4 15" xfId="1100"/>
    <cellStyle name="20% - Énfasis6 4 16" xfId="1101"/>
    <cellStyle name="20% - Énfasis6 4 17" xfId="1102"/>
    <cellStyle name="20% - Énfasis6 4 18" xfId="1103"/>
    <cellStyle name="20% - Énfasis6 4 19" xfId="1104"/>
    <cellStyle name="20% - Énfasis6 4 2" xfId="1105"/>
    <cellStyle name="20% - Énfasis6 4 20" xfId="1106"/>
    <cellStyle name="20% - Énfasis6 4 21" xfId="1107"/>
    <cellStyle name="20% - Énfasis6 4 22" xfId="1108"/>
    <cellStyle name="20% - Énfasis6 4 23" xfId="1109"/>
    <cellStyle name="20% - Énfasis6 4 24" xfId="1110"/>
    <cellStyle name="20% - Énfasis6 4 25" xfId="1111"/>
    <cellStyle name="20% - Énfasis6 4 26" xfId="1112"/>
    <cellStyle name="20% - Énfasis6 4 27" xfId="1113"/>
    <cellStyle name="20% - Énfasis6 4 28" xfId="1114"/>
    <cellStyle name="20% - Énfasis6 4 29" xfId="1115"/>
    <cellStyle name="20% - Énfasis6 4 3" xfId="1116"/>
    <cellStyle name="20% - Énfasis6 4 30" xfId="1117"/>
    <cellStyle name="20% - Énfasis6 4 31" xfId="1118"/>
    <cellStyle name="20% - Énfasis6 4 32" xfId="1119"/>
    <cellStyle name="20% - Énfasis6 4 33" xfId="1120"/>
    <cellStyle name="20% - Énfasis6 4 34" xfId="1121"/>
    <cellStyle name="20% - Énfasis6 4 35" xfId="1122"/>
    <cellStyle name="20% - Énfasis6 4 36" xfId="1123"/>
    <cellStyle name="20% - Énfasis6 4 37" xfId="1124"/>
    <cellStyle name="20% - Énfasis6 4 4" xfId="1125"/>
    <cellStyle name="20% - Énfasis6 4 5" xfId="1126"/>
    <cellStyle name="20% - Énfasis6 4 6" xfId="1127"/>
    <cellStyle name="20% - Énfasis6 4 7" xfId="1128"/>
    <cellStyle name="20% - Énfasis6 4 8" xfId="1129"/>
    <cellStyle name="20% - Énfasis6 4 9" xfId="1130"/>
    <cellStyle name="20% - Énfasis6 4_Equipo Centro" xfId="3922"/>
    <cellStyle name="20% - Énfasis6 5" xfId="1131"/>
    <cellStyle name="20% - Énfasis6 6" xfId="1132"/>
    <cellStyle name="20% - Énfasis6 7" xfId="1133"/>
    <cellStyle name="20% - Énfasis6 8" xfId="1134"/>
    <cellStyle name="20% - Énfasis6 9" xfId="1135"/>
    <cellStyle name="40% - Accent1" xfId="1136"/>
    <cellStyle name="40% - Accent1 10" xfId="1137"/>
    <cellStyle name="40% - Accent1 11" xfId="1138"/>
    <cellStyle name="40% - Accent1 12" xfId="1139"/>
    <cellStyle name="40% - Accent1 13" xfId="1140"/>
    <cellStyle name="40% - Accent1 14" xfId="1141"/>
    <cellStyle name="40% - Accent1 15" xfId="1142"/>
    <cellStyle name="40% - Accent1 16" xfId="1143"/>
    <cellStyle name="40% - Accent1 17" xfId="1144"/>
    <cellStyle name="40% - Accent1 18" xfId="1145"/>
    <cellStyle name="40% - Accent1 19" xfId="1146"/>
    <cellStyle name="40% - Accent1 2" xfId="1147"/>
    <cellStyle name="40% - Accent1 20" xfId="1148"/>
    <cellStyle name="40% - Accent1 21" xfId="1149"/>
    <cellStyle name="40% - Accent1 22" xfId="1150"/>
    <cellStyle name="40% - Accent1 23" xfId="1151"/>
    <cellStyle name="40% - Accent1 24" xfId="1152"/>
    <cellStyle name="40% - Accent1 25" xfId="1153"/>
    <cellStyle name="40% - Accent1 26" xfId="1154"/>
    <cellStyle name="40% - Accent1 27" xfId="1155"/>
    <cellStyle name="40% - Accent1 28" xfId="1156"/>
    <cellStyle name="40% - Accent1 29" xfId="1157"/>
    <cellStyle name="40% - Accent1 3" xfId="1158"/>
    <cellStyle name="40% - Accent1 30" xfId="1159"/>
    <cellStyle name="40% - Accent1 31" xfId="1160"/>
    <cellStyle name="40% - Accent1 32" xfId="1161"/>
    <cellStyle name="40% - Accent1 33" xfId="1162"/>
    <cellStyle name="40% - Accent1 34" xfId="1163"/>
    <cellStyle name="40% - Accent1 35" xfId="1164"/>
    <cellStyle name="40% - Accent1 36" xfId="1165"/>
    <cellStyle name="40% - Accent1 37" xfId="1166"/>
    <cellStyle name="40% - Accent1 4" xfId="1167"/>
    <cellStyle name="40% - Accent1 5" xfId="1168"/>
    <cellStyle name="40% - Accent1 6" xfId="1169"/>
    <cellStyle name="40% - Accent1 7" xfId="1170"/>
    <cellStyle name="40% - Accent1 8" xfId="1171"/>
    <cellStyle name="40% - Accent1 9" xfId="1172"/>
    <cellStyle name="40% - Accent1_Equipo Centro" xfId="3923"/>
    <cellStyle name="40% - Accent2" xfId="1173"/>
    <cellStyle name="40% - Accent2 10" xfId="1174"/>
    <cellStyle name="40% - Accent2 11" xfId="1175"/>
    <cellStyle name="40% - Accent2 12" xfId="1176"/>
    <cellStyle name="40% - Accent2 13" xfId="1177"/>
    <cellStyle name="40% - Accent2 14" xfId="1178"/>
    <cellStyle name="40% - Accent2 15" xfId="1179"/>
    <cellStyle name="40% - Accent2 16" xfId="1180"/>
    <cellStyle name="40% - Accent2 17" xfId="1181"/>
    <cellStyle name="40% - Accent2 18" xfId="1182"/>
    <cellStyle name="40% - Accent2 19" xfId="1183"/>
    <cellStyle name="40% - Accent2 2" xfId="1184"/>
    <cellStyle name="40% - Accent2 20" xfId="1185"/>
    <cellStyle name="40% - Accent2 21" xfId="1186"/>
    <cellStyle name="40% - Accent2 22" xfId="1187"/>
    <cellStyle name="40% - Accent2 23" xfId="1188"/>
    <cellStyle name="40% - Accent2 24" xfId="1189"/>
    <cellStyle name="40% - Accent2 25" xfId="1190"/>
    <cellStyle name="40% - Accent2 26" xfId="1191"/>
    <cellStyle name="40% - Accent2 27" xfId="1192"/>
    <cellStyle name="40% - Accent2 28" xfId="1193"/>
    <cellStyle name="40% - Accent2 29" xfId="1194"/>
    <cellStyle name="40% - Accent2 3" xfId="1195"/>
    <cellStyle name="40% - Accent2 30" xfId="1196"/>
    <cellStyle name="40% - Accent2 31" xfId="1197"/>
    <cellStyle name="40% - Accent2 32" xfId="1198"/>
    <cellStyle name="40% - Accent2 33" xfId="1199"/>
    <cellStyle name="40% - Accent2 34" xfId="1200"/>
    <cellStyle name="40% - Accent2 35" xfId="1201"/>
    <cellStyle name="40% - Accent2 36" xfId="1202"/>
    <cellStyle name="40% - Accent2 37" xfId="1203"/>
    <cellStyle name="40% - Accent2 4" xfId="1204"/>
    <cellStyle name="40% - Accent2 5" xfId="1205"/>
    <cellStyle name="40% - Accent2 6" xfId="1206"/>
    <cellStyle name="40% - Accent2 7" xfId="1207"/>
    <cellStyle name="40% - Accent2 8" xfId="1208"/>
    <cellStyle name="40% - Accent2 9" xfId="1209"/>
    <cellStyle name="40% - Accent2_Equipo Centro" xfId="3924"/>
    <cellStyle name="40% - Accent3" xfId="1210"/>
    <cellStyle name="40% - Accent3 10" xfId="1211"/>
    <cellStyle name="40% - Accent3 11" xfId="1212"/>
    <cellStyle name="40% - Accent3 12" xfId="1213"/>
    <cellStyle name="40% - Accent3 13" xfId="1214"/>
    <cellStyle name="40% - Accent3 14" xfId="1215"/>
    <cellStyle name="40% - Accent3 15" xfId="1216"/>
    <cellStyle name="40% - Accent3 16" xfId="1217"/>
    <cellStyle name="40% - Accent3 17" xfId="1218"/>
    <cellStyle name="40% - Accent3 18" xfId="1219"/>
    <cellStyle name="40% - Accent3 19" xfId="1220"/>
    <cellStyle name="40% - Accent3 2" xfId="1221"/>
    <cellStyle name="40% - Accent3 20" xfId="1222"/>
    <cellStyle name="40% - Accent3 21" xfId="1223"/>
    <cellStyle name="40% - Accent3 22" xfId="1224"/>
    <cellStyle name="40% - Accent3 23" xfId="1225"/>
    <cellStyle name="40% - Accent3 24" xfId="1226"/>
    <cellStyle name="40% - Accent3 25" xfId="1227"/>
    <cellStyle name="40% - Accent3 26" xfId="1228"/>
    <cellStyle name="40% - Accent3 27" xfId="1229"/>
    <cellStyle name="40% - Accent3 28" xfId="1230"/>
    <cellStyle name="40% - Accent3 29" xfId="1231"/>
    <cellStyle name="40% - Accent3 3" xfId="1232"/>
    <cellStyle name="40% - Accent3 30" xfId="1233"/>
    <cellStyle name="40% - Accent3 31" xfId="1234"/>
    <cellStyle name="40% - Accent3 32" xfId="1235"/>
    <cellStyle name="40% - Accent3 33" xfId="1236"/>
    <cellStyle name="40% - Accent3 34" xfId="1237"/>
    <cellStyle name="40% - Accent3 35" xfId="1238"/>
    <cellStyle name="40% - Accent3 36" xfId="1239"/>
    <cellStyle name="40% - Accent3 37" xfId="1240"/>
    <cellStyle name="40% - Accent3 4" xfId="1241"/>
    <cellStyle name="40% - Accent3 5" xfId="1242"/>
    <cellStyle name="40% - Accent3 6" xfId="1243"/>
    <cellStyle name="40% - Accent3 7" xfId="1244"/>
    <cellStyle name="40% - Accent3 8" xfId="1245"/>
    <cellStyle name="40% - Accent3 9" xfId="1246"/>
    <cellStyle name="40% - Accent3_Equipo Centro" xfId="3925"/>
    <cellStyle name="40% - Accent4" xfId="1247"/>
    <cellStyle name="40% - Accent4 10" xfId="1248"/>
    <cellStyle name="40% - Accent4 11" xfId="1249"/>
    <cellStyle name="40% - Accent4 12" xfId="1250"/>
    <cellStyle name="40% - Accent4 13" xfId="1251"/>
    <cellStyle name="40% - Accent4 14" xfId="1252"/>
    <cellStyle name="40% - Accent4 15" xfId="1253"/>
    <cellStyle name="40% - Accent4 16" xfId="1254"/>
    <cellStyle name="40% - Accent4 17" xfId="1255"/>
    <cellStyle name="40% - Accent4 18" xfId="1256"/>
    <cellStyle name="40% - Accent4 19" xfId="1257"/>
    <cellStyle name="40% - Accent4 2" xfId="1258"/>
    <cellStyle name="40% - Accent4 20" xfId="1259"/>
    <cellStyle name="40% - Accent4 21" xfId="1260"/>
    <cellStyle name="40% - Accent4 22" xfId="1261"/>
    <cellStyle name="40% - Accent4 23" xfId="1262"/>
    <cellStyle name="40% - Accent4 24" xfId="1263"/>
    <cellStyle name="40% - Accent4 25" xfId="1264"/>
    <cellStyle name="40% - Accent4 26" xfId="1265"/>
    <cellStyle name="40% - Accent4 27" xfId="1266"/>
    <cellStyle name="40% - Accent4 28" xfId="1267"/>
    <cellStyle name="40% - Accent4 29" xfId="1268"/>
    <cellStyle name="40% - Accent4 3" xfId="1269"/>
    <cellStyle name="40% - Accent4 30" xfId="1270"/>
    <cellStyle name="40% - Accent4 31" xfId="1271"/>
    <cellStyle name="40% - Accent4 32" xfId="1272"/>
    <cellStyle name="40% - Accent4 33" xfId="1273"/>
    <cellStyle name="40% - Accent4 34" xfId="1274"/>
    <cellStyle name="40% - Accent4 35" xfId="1275"/>
    <cellStyle name="40% - Accent4 36" xfId="1276"/>
    <cellStyle name="40% - Accent4 37" xfId="1277"/>
    <cellStyle name="40% - Accent4 4" xfId="1278"/>
    <cellStyle name="40% - Accent4 5" xfId="1279"/>
    <cellStyle name="40% - Accent4 6" xfId="1280"/>
    <cellStyle name="40% - Accent4 7" xfId="1281"/>
    <cellStyle name="40% - Accent4 8" xfId="1282"/>
    <cellStyle name="40% - Accent4 9" xfId="1283"/>
    <cellStyle name="40% - Accent4_Equipo Centro" xfId="3926"/>
    <cellStyle name="40% - Accent5" xfId="1284"/>
    <cellStyle name="40% - Accent5 10" xfId="1285"/>
    <cellStyle name="40% - Accent5 11" xfId="1286"/>
    <cellStyle name="40% - Accent5 12" xfId="1287"/>
    <cellStyle name="40% - Accent5 13" xfId="1288"/>
    <cellStyle name="40% - Accent5 14" xfId="1289"/>
    <cellStyle name="40% - Accent5 15" xfId="1290"/>
    <cellStyle name="40% - Accent5 16" xfId="1291"/>
    <cellStyle name="40% - Accent5 17" xfId="1292"/>
    <cellStyle name="40% - Accent5 18" xfId="1293"/>
    <cellStyle name="40% - Accent5 19" xfId="1294"/>
    <cellStyle name="40% - Accent5 2" xfId="1295"/>
    <cellStyle name="40% - Accent5 20" xfId="1296"/>
    <cellStyle name="40% - Accent5 21" xfId="1297"/>
    <cellStyle name="40% - Accent5 22" xfId="1298"/>
    <cellStyle name="40% - Accent5 23" xfId="1299"/>
    <cellStyle name="40% - Accent5 24" xfId="1300"/>
    <cellStyle name="40% - Accent5 25" xfId="1301"/>
    <cellStyle name="40% - Accent5 26" xfId="1302"/>
    <cellStyle name="40% - Accent5 27" xfId="1303"/>
    <cellStyle name="40% - Accent5 28" xfId="1304"/>
    <cellStyle name="40% - Accent5 29" xfId="1305"/>
    <cellStyle name="40% - Accent5 3" xfId="1306"/>
    <cellStyle name="40% - Accent5 30" xfId="1307"/>
    <cellStyle name="40% - Accent5 31" xfId="1308"/>
    <cellStyle name="40% - Accent5 32" xfId="1309"/>
    <cellStyle name="40% - Accent5 33" xfId="1310"/>
    <cellStyle name="40% - Accent5 34" xfId="1311"/>
    <cellStyle name="40% - Accent5 35" xfId="1312"/>
    <cellStyle name="40% - Accent5 36" xfId="1313"/>
    <cellStyle name="40% - Accent5 37" xfId="1314"/>
    <cellStyle name="40% - Accent5 4" xfId="1315"/>
    <cellStyle name="40% - Accent5 5" xfId="1316"/>
    <cellStyle name="40% - Accent5 6" xfId="1317"/>
    <cellStyle name="40% - Accent5 7" xfId="1318"/>
    <cellStyle name="40% - Accent5 8" xfId="1319"/>
    <cellStyle name="40% - Accent5 9" xfId="1320"/>
    <cellStyle name="40% - Accent5_Equipo Centro" xfId="3927"/>
    <cellStyle name="40% - Accent6" xfId="1321"/>
    <cellStyle name="40% - Accent6 10" xfId="1322"/>
    <cellStyle name="40% - Accent6 11" xfId="1323"/>
    <cellStyle name="40% - Accent6 12" xfId="1324"/>
    <cellStyle name="40% - Accent6 13" xfId="1325"/>
    <cellStyle name="40% - Accent6 14" xfId="1326"/>
    <cellStyle name="40% - Accent6 15" xfId="1327"/>
    <cellStyle name="40% - Accent6 16" xfId="1328"/>
    <cellStyle name="40% - Accent6 17" xfId="1329"/>
    <cellStyle name="40% - Accent6 18" xfId="1330"/>
    <cellStyle name="40% - Accent6 19" xfId="1331"/>
    <cellStyle name="40% - Accent6 2" xfId="1332"/>
    <cellStyle name="40% - Accent6 20" xfId="1333"/>
    <cellStyle name="40% - Accent6 21" xfId="1334"/>
    <cellStyle name="40% - Accent6 22" xfId="1335"/>
    <cellStyle name="40% - Accent6 23" xfId="1336"/>
    <cellStyle name="40% - Accent6 24" xfId="1337"/>
    <cellStyle name="40% - Accent6 25" xfId="1338"/>
    <cellStyle name="40% - Accent6 26" xfId="1339"/>
    <cellStyle name="40% - Accent6 27" xfId="1340"/>
    <cellStyle name="40% - Accent6 28" xfId="1341"/>
    <cellStyle name="40% - Accent6 29" xfId="1342"/>
    <cellStyle name="40% - Accent6 3" xfId="1343"/>
    <cellStyle name="40% - Accent6 30" xfId="1344"/>
    <cellStyle name="40% - Accent6 31" xfId="1345"/>
    <cellStyle name="40% - Accent6 32" xfId="1346"/>
    <cellStyle name="40% - Accent6 33" xfId="1347"/>
    <cellStyle name="40% - Accent6 34" xfId="1348"/>
    <cellStyle name="40% - Accent6 35" xfId="1349"/>
    <cellStyle name="40% - Accent6 36" xfId="1350"/>
    <cellStyle name="40% - Accent6 37" xfId="1351"/>
    <cellStyle name="40% - Accent6 4" xfId="1352"/>
    <cellStyle name="40% - Accent6 5" xfId="1353"/>
    <cellStyle name="40% - Accent6 6" xfId="1354"/>
    <cellStyle name="40% - Accent6 7" xfId="1355"/>
    <cellStyle name="40% - Accent6 8" xfId="1356"/>
    <cellStyle name="40% - Accent6 9" xfId="1357"/>
    <cellStyle name="40% - Accent6_Equipo Centro" xfId="3928"/>
    <cellStyle name="40% - Énfasis1 10" xfId="1359"/>
    <cellStyle name="40% - Énfasis1 11" xfId="1360"/>
    <cellStyle name="40% - Énfasis1 12" xfId="1361"/>
    <cellStyle name="40% - Énfasis1 13" xfId="1362"/>
    <cellStyle name="40% - Énfasis1 14" xfId="1363"/>
    <cellStyle name="40% - Énfasis1 15" xfId="1364"/>
    <cellStyle name="40% - Énfasis1 16" xfId="1365"/>
    <cellStyle name="40% - Énfasis1 17" xfId="1366"/>
    <cellStyle name="40% - Énfasis1 18" xfId="1367"/>
    <cellStyle name="40% - Énfasis1 19" xfId="1368"/>
    <cellStyle name="40% - Énfasis1 2" xfId="1369"/>
    <cellStyle name="40% - Énfasis1 2 10" xfId="1370"/>
    <cellStyle name="40% - Énfasis1 2 11" xfId="1371"/>
    <cellStyle name="40% - Énfasis1 2 12" xfId="1372"/>
    <cellStyle name="40% - Énfasis1 2 13" xfId="1373"/>
    <cellStyle name="40% - Énfasis1 2 14" xfId="1374"/>
    <cellStyle name="40% - Énfasis1 2 15" xfId="1375"/>
    <cellStyle name="40% - Énfasis1 2 16" xfId="1376"/>
    <cellStyle name="40% - Énfasis1 2 17" xfId="1377"/>
    <cellStyle name="40% - Énfasis1 2 18" xfId="1378"/>
    <cellStyle name="40% - Énfasis1 2 19" xfId="1379"/>
    <cellStyle name="40% - Énfasis1 2 2" xfId="1380"/>
    <cellStyle name="40% - Énfasis1 2 20" xfId="1381"/>
    <cellStyle name="40% - Énfasis1 2 21" xfId="1382"/>
    <cellStyle name="40% - Énfasis1 2 22" xfId="1383"/>
    <cellStyle name="40% - Énfasis1 2 23" xfId="1384"/>
    <cellStyle name="40% - Énfasis1 2 24" xfId="1385"/>
    <cellStyle name="40% - Énfasis1 2 25" xfId="1386"/>
    <cellStyle name="40% - Énfasis1 2 26" xfId="1387"/>
    <cellStyle name="40% - Énfasis1 2 27" xfId="1388"/>
    <cellStyle name="40% - Énfasis1 2 28" xfId="1389"/>
    <cellStyle name="40% - Énfasis1 2 29" xfId="1390"/>
    <cellStyle name="40% - Énfasis1 2 3" xfId="1391"/>
    <cellStyle name="40% - Énfasis1 2 30" xfId="1392"/>
    <cellStyle name="40% - Énfasis1 2 31" xfId="1393"/>
    <cellStyle name="40% - Énfasis1 2 32" xfId="1394"/>
    <cellStyle name="40% - Énfasis1 2 33" xfId="1395"/>
    <cellStyle name="40% - Énfasis1 2 34" xfId="1396"/>
    <cellStyle name="40% - Énfasis1 2 35" xfId="1397"/>
    <cellStyle name="40% - Énfasis1 2 36" xfId="1398"/>
    <cellStyle name="40% - Énfasis1 2 37" xfId="1399"/>
    <cellStyle name="40% - Énfasis1 2 4" xfId="1400"/>
    <cellStyle name="40% - Énfasis1 2 5" xfId="1401"/>
    <cellStyle name="40% - Énfasis1 2 6" xfId="1402"/>
    <cellStyle name="40% - Énfasis1 2 7" xfId="1403"/>
    <cellStyle name="40% - Énfasis1 2 8" xfId="1404"/>
    <cellStyle name="40% - Énfasis1 2 9" xfId="1405"/>
    <cellStyle name="40% - Énfasis1 2_Equipo Centro" xfId="3929"/>
    <cellStyle name="40% - Énfasis1 20" xfId="1406"/>
    <cellStyle name="40% - Énfasis1 21" xfId="1407"/>
    <cellStyle name="40% - Énfasis1 22" xfId="1408"/>
    <cellStyle name="40% - Énfasis1 23" xfId="1409"/>
    <cellStyle name="40% - Énfasis1 24" xfId="1410"/>
    <cellStyle name="40% - Énfasis1 25" xfId="1411"/>
    <cellStyle name="40% - Énfasis1 26" xfId="1412"/>
    <cellStyle name="40% - Énfasis1 27" xfId="1413"/>
    <cellStyle name="40% - Énfasis1 28" xfId="1414"/>
    <cellStyle name="40% - Énfasis1 29" xfId="1415"/>
    <cellStyle name="40% - Énfasis1 3" xfId="1416"/>
    <cellStyle name="40% - Énfasis1 3 10" xfId="1417"/>
    <cellStyle name="40% - Énfasis1 3 11" xfId="1418"/>
    <cellStyle name="40% - Énfasis1 3 12" xfId="1419"/>
    <cellStyle name="40% - Énfasis1 3 13" xfId="1420"/>
    <cellStyle name="40% - Énfasis1 3 14" xfId="1421"/>
    <cellStyle name="40% - Énfasis1 3 15" xfId="1422"/>
    <cellStyle name="40% - Énfasis1 3 16" xfId="1423"/>
    <cellStyle name="40% - Énfasis1 3 17" xfId="1424"/>
    <cellStyle name="40% - Énfasis1 3 18" xfId="1425"/>
    <cellStyle name="40% - Énfasis1 3 19" xfId="1426"/>
    <cellStyle name="40% - Énfasis1 3 2" xfId="1427"/>
    <cellStyle name="40% - Énfasis1 3 20" xfId="1428"/>
    <cellStyle name="40% - Énfasis1 3 21" xfId="1429"/>
    <cellStyle name="40% - Énfasis1 3 22" xfId="1430"/>
    <cellStyle name="40% - Énfasis1 3 23" xfId="1431"/>
    <cellStyle name="40% - Énfasis1 3 24" xfId="1432"/>
    <cellStyle name="40% - Énfasis1 3 25" xfId="1433"/>
    <cellStyle name="40% - Énfasis1 3 26" xfId="1434"/>
    <cellStyle name="40% - Énfasis1 3 27" xfId="1435"/>
    <cellStyle name="40% - Énfasis1 3 28" xfId="1436"/>
    <cellStyle name="40% - Énfasis1 3 29" xfId="1437"/>
    <cellStyle name="40% - Énfasis1 3 3" xfId="1438"/>
    <cellStyle name="40% - Énfasis1 3 30" xfId="1439"/>
    <cellStyle name="40% - Énfasis1 3 31" xfId="1440"/>
    <cellStyle name="40% - Énfasis1 3 32" xfId="1441"/>
    <cellStyle name="40% - Énfasis1 3 33" xfId="1442"/>
    <cellStyle name="40% - Énfasis1 3 34" xfId="1443"/>
    <cellStyle name="40% - Énfasis1 3 35" xfId="1444"/>
    <cellStyle name="40% - Énfasis1 3 36" xfId="1445"/>
    <cellStyle name="40% - Énfasis1 3 37" xfId="1446"/>
    <cellStyle name="40% - Énfasis1 3 4" xfId="1447"/>
    <cellStyle name="40% - Énfasis1 3 5" xfId="1448"/>
    <cellStyle name="40% - Énfasis1 3 6" xfId="1449"/>
    <cellStyle name="40% - Énfasis1 3 7" xfId="1450"/>
    <cellStyle name="40% - Énfasis1 3 8" xfId="1451"/>
    <cellStyle name="40% - Énfasis1 3 9" xfId="1452"/>
    <cellStyle name="40% - Énfasis1 3_Equipo Centro" xfId="3930"/>
    <cellStyle name="40% - Énfasis1 30" xfId="1453"/>
    <cellStyle name="40% - Énfasis1 31" xfId="1454"/>
    <cellStyle name="40% - Énfasis1 32" xfId="1455"/>
    <cellStyle name="40% - Énfasis1 33" xfId="1456"/>
    <cellStyle name="40% - Énfasis1 34" xfId="1457"/>
    <cellStyle name="40% - Énfasis1 35" xfId="1458"/>
    <cellStyle name="40% - Énfasis1 36" xfId="4570"/>
    <cellStyle name="40% - Énfasis1 36 2" xfId="4641"/>
    <cellStyle name="40% - Énfasis1 36 2 2" xfId="4761"/>
    <cellStyle name="40% - Énfasis1 36 2 2 2" xfId="4992"/>
    <cellStyle name="40% - Énfasis1 36 2 2 3" xfId="5224"/>
    <cellStyle name="40% - Énfasis1 36 2 3" xfId="4877"/>
    <cellStyle name="40% - Énfasis1 36 2 4" xfId="5109"/>
    <cellStyle name="40% - Énfasis1 36 3" xfId="4706"/>
    <cellStyle name="40% - Énfasis1 36 3 2" xfId="4937"/>
    <cellStyle name="40% - Énfasis1 36 3 3" xfId="5169"/>
    <cellStyle name="40% - Énfasis1 36 4" xfId="4822"/>
    <cellStyle name="40% - Énfasis1 36 5" xfId="5054"/>
    <cellStyle name="40% - Énfasis1 37" xfId="4595"/>
    <cellStyle name="40% - Énfasis1 37 2" xfId="4653"/>
    <cellStyle name="40% - Énfasis1 37 2 2" xfId="4773"/>
    <cellStyle name="40% - Énfasis1 37 2 2 2" xfId="5004"/>
    <cellStyle name="40% - Énfasis1 37 2 2 3" xfId="5236"/>
    <cellStyle name="40% - Énfasis1 37 2 3" xfId="4889"/>
    <cellStyle name="40% - Énfasis1 37 2 4" xfId="5121"/>
    <cellStyle name="40% - Énfasis1 37 3" xfId="4718"/>
    <cellStyle name="40% - Énfasis1 37 3 2" xfId="4949"/>
    <cellStyle name="40% - Énfasis1 37 3 3" xfId="5181"/>
    <cellStyle name="40% - Énfasis1 37 4" xfId="4834"/>
    <cellStyle name="40% - Énfasis1 37 5" xfId="5066"/>
    <cellStyle name="40% - Énfasis1 38" xfId="1358"/>
    <cellStyle name="40% - Énfasis1 4" xfId="1459"/>
    <cellStyle name="40% - Énfasis1 4 10" xfId="1460"/>
    <cellStyle name="40% - Énfasis1 4 11" xfId="1461"/>
    <cellStyle name="40% - Énfasis1 4 12" xfId="1462"/>
    <cellStyle name="40% - Énfasis1 4 13" xfId="1463"/>
    <cellStyle name="40% - Énfasis1 4 14" xfId="1464"/>
    <cellStyle name="40% - Énfasis1 4 15" xfId="1465"/>
    <cellStyle name="40% - Énfasis1 4 16" xfId="1466"/>
    <cellStyle name="40% - Énfasis1 4 17" xfId="1467"/>
    <cellStyle name="40% - Énfasis1 4 18" xfId="1468"/>
    <cellStyle name="40% - Énfasis1 4 19" xfId="1469"/>
    <cellStyle name="40% - Énfasis1 4 2" xfId="1470"/>
    <cellStyle name="40% - Énfasis1 4 20" xfId="1471"/>
    <cellStyle name="40% - Énfasis1 4 21" xfId="1472"/>
    <cellStyle name="40% - Énfasis1 4 22" xfId="1473"/>
    <cellStyle name="40% - Énfasis1 4 23" xfId="1474"/>
    <cellStyle name="40% - Énfasis1 4 24" xfId="1475"/>
    <cellStyle name="40% - Énfasis1 4 25" xfId="1476"/>
    <cellStyle name="40% - Énfasis1 4 26" xfId="1477"/>
    <cellStyle name="40% - Énfasis1 4 27" xfId="1478"/>
    <cellStyle name="40% - Énfasis1 4 28" xfId="1479"/>
    <cellStyle name="40% - Énfasis1 4 29" xfId="1480"/>
    <cellStyle name="40% - Énfasis1 4 3" xfId="1481"/>
    <cellStyle name="40% - Énfasis1 4 30" xfId="1482"/>
    <cellStyle name="40% - Énfasis1 4 31" xfId="1483"/>
    <cellStyle name="40% - Énfasis1 4 32" xfId="1484"/>
    <cellStyle name="40% - Énfasis1 4 33" xfId="1485"/>
    <cellStyle name="40% - Énfasis1 4 34" xfId="1486"/>
    <cellStyle name="40% - Énfasis1 4 35" xfId="1487"/>
    <cellStyle name="40% - Énfasis1 4 36" xfId="1488"/>
    <cellStyle name="40% - Énfasis1 4 37" xfId="1489"/>
    <cellStyle name="40% - Énfasis1 4 4" xfId="1490"/>
    <cellStyle name="40% - Énfasis1 4 5" xfId="1491"/>
    <cellStyle name="40% - Énfasis1 4 6" xfId="1492"/>
    <cellStyle name="40% - Énfasis1 4 7" xfId="1493"/>
    <cellStyle name="40% - Énfasis1 4 8" xfId="1494"/>
    <cellStyle name="40% - Énfasis1 4 9" xfId="1495"/>
    <cellStyle name="40% - Énfasis1 4_Equipo Centro" xfId="3931"/>
    <cellStyle name="40% - Énfasis1 5" xfId="1496"/>
    <cellStyle name="40% - Énfasis1 6" xfId="1497"/>
    <cellStyle name="40% - Énfasis1 7" xfId="1498"/>
    <cellStyle name="40% - Énfasis1 8" xfId="1499"/>
    <cellStyle name="40% - Énfasis1 9" xfId="1500"/>
    <cellStyle name="40% - Énfasis2 10" xfId="1502"/>
    <cellStyle name="40% - Énfasis2 11" xfId="1503"/>
    <cellStyle name="40% - Énfasis2 12" xfId="1504"/>
    <cellStyle name="40% - Énfasis2 13" xfId="1505"/>
    <cellStyle name="40% - Énfasis2 14" xfId="1506"/>
    <cellStyle name="40% - Énfasis2 15" xfId="1507"/>
    <cellStyle name="40% - Énfasis2 16" xfId="1508"/>
    <cellStyle name="40% - Énfasis2 17" xfId="1509"/>
    <cellStyle name="40% - Énfasis2 18" xfId="1510"/>
    <cellStyle name="40% - Énfasis2 19" xfId="1511"/>
    <cellStyle name="40% - Énfasis2 2" xfId="1512"/>
    <cellStyle name="40% - Énfasis2 2 10" xfId="1513"/>
    <cellStyle name="40% - Énfasis2 2 11" xfId="1514"/>
    <cellStyle name="40% - Énfasis2 2 12" xfId="1515"/>
    <cellStyle name="40% - Énfasis2 2 13" xfId="1516"/>
    <cellStyle name="40% - Énfasis2 2 14" xfId="1517"/>
    <cellStyle name="40% - Énfasis2 2 15" xfId="1518"/>
    <cellStyle name="40% - Énfasis2 2 16" xfId="1519"/>
    <cellStyle name="40% - Énfasis2 2 17" xfId="1520"/>
    <cellStyle name="40% - Énfasis2 2 18" xfId="1521"/>
    <cellStyle name="40% - Énfasis2 2 19" xfId="1522"/>
    <cellStyle name="40% - Énfasis2 2 2" xfId="1523"/>
    <cellStyle name="40% - Énfasis2 2 20" xfId="1524"/>
    <cellStyle name="40% - Énfasis2 2 21" xfId="1525"/>
    <cellStyle name="40% - Énfasis2 2 22" xfId="1526"/>
    <cellStyle name="40% - Énfasis2 2 23" xfId="1527"/>
    <cellStyle name="40% - Énfasis2 2 24" xfId="1528"/>
    <cellStyle name="40% - Énfasis2 2 25" xfId="1529"/>
    <cellStyle name="40% - Énfasis2 2 26" xfId="1530"/>
    <cellStyle name="40% - Énfasis2 2 27" xfId="1531"/>
    <cellStyle name="40% - Énfasis2 2 28" xfId="1532"/>
    <cellStyle name="40% - Énfasis2 2 29" xfId="1533"/>
    <cellStyle name="40% - Énfasis2 2 3" xfId="1534"/>
    <cellStyle name="40% - Énfasis2 2 30" xfId="1535"/>
    <cellStyle name="40% - Énfasis2 2 31" xfId="1536"/>
    <cellStyle name="40% - Énfasis2 2 32" xfId="1537"/>
    <cellStyle name="40% - Énfasis2 2 33" xfId="1538"/>
    <cellStyle name="40% - Énfasis2 2 34" xfId="1539"/>
    <cellStyle name="40% - Énfasis2 2 35" xfId="1540"/>
    <cellStyle name="40% - Énfasis2 2 36" xfId="1541"/>
    <cellStyle name="40% - Énfasis2 2 37" xfId="1542"/>
    <cellStyle name="40% - Énfasis2 2 4" xfId="1543"/>
    <cellStyle name="40% - Énfasis2 2 5" xfId="1544"/>
    <cellStyle name="40% - Énfasis2 2 6" xfId="1545"/>
    <cellStyle name="40% - Énfasis2 2 7" xfId="1546"/>
    <cellStyle name="40% - Énfasis2 2 8" xfId="1547"/>
    <cellStyle name="40% - Énfasis2 2 9" xfId="1548"/>
    <cellStyle name="40% - Énfasis2 2_Equipo Centro" xfId="3932"/>
    <cellStyle name="40% - Énfasis2 20" xfId="1549"/>
    <cellStyle name="40% - Énfasis2 21" xfId="1550"/>
    <cellStyle name="40% - Énfasis2 22" xfId="1551"/>
    <cellStyle name="40% - Énfasis2 23" xfId="1552"/>
    <cellStyle name="40% - Énfasis2 24" xfId="1553"/>
    <cellStyle name="40% - Énfasis2 25" xfId="1554"/>
    <cellStyle name="40% - Énfasis2 26" xfId="1555"/>
    <cellStyle name="40% - Énfasis2 27" xfId="1556"/>
    <cellStyle name="40% - Énfasis2 28" xfId="1557"/>
    <cellStyle name="40% - Énfasis2 29" xfId="1558"/>
    <cellStyle name="40% - Énfasis2 3" xfId="1559"/>
    <cellStyle name="40% - Énfasis2 3 10" xfId="1560"/>
    <cellStyle name="40% - Énfasis2 3 11" xfId="1561"/>
    <cellStyle name="40% - Énfasis2 3 12" xfId="1562"/>
    <cellStyle name="40% - Énfasis2 3 13" xfId="1563"/>
    <cellStyle name="40% - Énfasis2 3 14" xfId="1564"/>
    <cellStyle name="40% - Énfasis2 3 15" xfId="1565"/>
    <cellStyle name="40% - Énfasis2 3 16" xfId="1566"/>
    <cellStyle name="40% - Énfasis2 3 17" xfId="1567"/>
    <cellStyle name="40% - Énfasis2 3 18" xfId="1568"/>
    <cellStyle name="40% - Énfasis2 3 19" xfId="1569"/>
    <cellStyle name="40% - Énfasis2 3 2" xfId="1570"/>
    <cellStyle name="40% - Énfasis2 3 20" xfId="1571"/>
    <cellStyle name="40% - Énfasis2 3 21" xfId="1572"/>
    <cellStyle name="40% - Énfasis2 3 22" xfId="1573"/>
    <cellStyle name="40% - Énfasis2 3 23" xfId="1574"/>
    <cellStyle name="40% - Énfasis2 3 24" xfId="1575"/>
    <cellStyle name="40% - Énfasis2 3 25" xfId="1576"/>
    <cellStyle name="40% - Énfasis2 3 26" xfId="1577"/>
    <cellStyle name="40% - Énfasis2 3 27" xfId="1578"/>
    <cellStyle name="40% - Énfasis2 3 28" xfId="1579"/>
    <cellStyle name="40% - Énfasis2 3 29" xfId="1580"/>
    <cellStyle name="40% - Énfasis2 3 3" xfId="1581"/>
    <cellStyle name="40% - Énfasis2 3 30" xfId="1582"/>
    <cellStyle name="40% - Énfasis2 3 31" xfId="1583"/>
    <cellStyle name="40% - Énfasis2 3 32" xfId="1584"/>
    <cellStyle name="40% - Énfasis2 3 33" xfId="1585"/>
    <cellStyle name="40% - Énfasis2 3 34" xfId="1586"/>
    <cellStyle name="40% - Énfasis2 3 35" xfId="1587"/>
    <cellStyle name="40% - Énfasis2 3 36" xfId="1588"/>
    <cellStyle name="40% - Énfasis2 3 37" xfId="1589"/>
    <cellStyle name="40% - Énfasis2 3 4" xfId="1590"/>
    <cellStyle name="40% - Énfasis2 3 5" xfId="1591"/>
    <cellStyle name="40% - Énfasis2 3 6" xfId="1592"/>
    <cellStyle name="40% - Énfasis2 3 7" xfId="1593"/>
    <cellStyle name="40% - Énfasis2 3 8" xfId="1594"/>
    <cellStyle name="40% - Énfasis2 3 9" xfId="1595"/>
    <cellStyle name="40% - Énfasis2 3_Equipo Centro" xfId="3933"/>
    <cellStyle name="40% - Énfasis2 30" xfId="1596"/>
    <cellStyle name="40% - Énfasis2 31" xfId="1597"/>
    <cellStyle name="40% - Énfasis2 32" xfId="1598"/>
    <cellStyle name="40% - Énfasis2 33" xfId="1599"/>
    <cellStyle name="40% - Énfasis2 34" xfId="1600"/>
    <cellStyle name="40% - Énfasis2 35" xfId="1601"/>
    <cellStyle name="40% - Énfasis2 36" xfId="4574"/>
    <cellStyle name="40% - Énfasis2 36 2" xfId="4643"/>
    <cellStyle name="40% - Énfasis2 36 2 2" xfId="4763"/>
    <cellStyle name="40% - Énfasis2 36 2 2 2" xfId="4994"/>
    <cellStyle name="40% - Énfasis2 36 2 2 3" xfId="5226"/>
    <cellStyle name="40% - Énfasis2 36 2 3" xfId="4879"/>
    <cellStyle name="40% - Énfasis2 36 2 4" xfId="5111"/>
    <cellStyle name="40% - Énfasis2 36 3" xfId="4708"/>
    <cellStyle name="40% - Énfasis2 36 3 2" xfId="4939"/>
    <cellStyle name="40% - Énfasis2 36 3 3" xfId="5171"/>
    <cellStyle name="40% - Énfasis2 36 4" xfId="4824"/>
    <cellStyle name="40% - Énfasis2 36 5" xfId="5056"/>
    <cellStyle name="40% - Énfasis2 37" xfId="4597"/>
    <cellStyle name="40% - Énfasis2 37 2" xfId="4655"/>
    <cellStyle name="40% - Énfasis2 37 2 2" xfId="4775"/>
    <cellStyle name="40% - Énfasis2 37 2 2 2" xfId="5006"/>
    <cellStyle name="40% - Énfasis2 37 2 2 3" xfId="5238"/>
    <cellStyle name="40% - Énfasis2 37 2 3" xfId="4891"/>
    <cellStyle name="40% - Énfasis2 37 2 4" xfId="5123"/>
    <cellStyle name="40% - Énfasis2 37 3" xfId="4720"/>
    <cellStyle name="40% - Énfasis2 37 3 2" xfId="4951"/>
    <cellStyle name="40% - Énfasis2 37 3 3" xfId="5183"/>
    <cellStyle name="40% - Énfasis2 37 4" xfId="4836"/>
    <cellStyle name="40% - Énfasis2 37 5" xfId="5068"/>
    <cellStyle name="40% - Énfasis2 38" xfId="1501"/>
    <cellStyle name="40% - Énfasis2 4" xfId="1602"/>
    <cellStyle name="40% - Énfasis2 4 10" xfId="1603"/>
    <cellStyle name="40% - Énfasis2 4 11" xfId="1604"/>
    <cellStyle name="40% - Énfasis2 4 12" xfId="1605"/>
    <cellStyle name="40% - Énfasis2 4 13" xfId="1606"/>
    <cellStyle name="40% - Énfasis2 4 14" xfId="1607"/>
    <cellStyle name="40% - Énfasis2 4 15" xfId="1608"/>
    <cellStyle name="40% - Énfasis2 4 16" xfId="1609"/>
    <cellStyle name="40% - Énfasis2 4 17" xfId="1610"/>
    <cellStyle name="40% - Énfasis2 4 18" xfId="1611"/>
    <cellStyle name="40% - Énfasis2 4 19" xfId="1612"/>
    <cellStyle name="40% - Énfasis2 4 2" xfId="1613"/>
    <cellStyle name="40% - Énfasis2 4 20" xfId="1614"/>
    <cellStyle name="40% - Énfasis2 4 21" xfId="1615"/>
    <cellStyle name="40% - Énfasis2 4 22" xfId="1616"/>
    <cellStyle name="40% - Énfasis2 4 23" xfId="1617"/>
    <cellStyle name="40% - Énfasis2 4 24" xfId="1618"/>
    <cellStyle name="40% - Énfasis2 4 25" xfId="1619"/>
    <cellStyle name="40% - Énfasis2 4 26" xfId="1620"/>
    <cellStyle name="40% - Énfasis2 4 27" xfId="1621"/>
    <cellStyle name="40% - Énfasis2 4 28" xfId="1622"/>
    <cellStyle name="40% - Énfasis2 4 29" xfId="1623"/>
    <cellStyle name="40% - Énfasis2 4 3" xfId="1624"/>
    <cellStyle name="40% - Énfasis2 4 30" xfId="1625"/>
    <cellStyle name="40% - Énfasis2 4 31" xfId="1626"/>
    <cellStyle name="40% - Énfasis2 4 32" xfId="1627"/>
    <cellStyle name="40% - Énfasis2 4 33" xfId="1628"/>
    <cellStyle name="40% - Énfasis2 4 34" xfId="1629"/>
    <cellStyle name="40% - Énfasis2 4 35" xfId="1630"/>
    <cellStyle name="40% - Énfasis2 4 36" xfId="1631"/>
    <cellStyle name="40% - Énfasis2 4 37" xfId="1632"/>
    <cellStyle name="40% - Énfasis2 4 4" xfId="1633"/>
    <cellStyle name="40% - Énfasis2 4 5" xfId="1634"/>
    <cellStyle name="40% - Énfasis2 4 6" xfId="1635"/>
    <cellStyle name="40% - Énfasis2 4 7" xfId="1636"/>
    <cellStyle name="40% - Énfasis2 4 8" xfId="1637"/>
    <cellStyle name="40% - Énfasis2 4 9" xfId="1638"/>
    <cellStyle name="40% - Énfasis2 4_Equipo Centro" xfId="3934"/>
    <cellStyle name="40% - Énfasis2 5" xfId="1639"/>
    <cellStyle name="40% - Énfasis2 6" xfId="1640"/>
    <cellStyle name="40% - Énfasis2 7" xfId="1641"/>
    <cellStyle name="40% - Énfasis2 8" xfId="1642"/>
    <cellStyle name="40% - Énfasis2 9" xfId="1643"/>
    <cellStyle name="40% - Énfasis3 10" xfId="1645"/>
    <cellStyle name="40% - Énfasis3 11" xfId="1646"/>
    <cellStyle name="40% - Énfasis3 12" xfId="1647"/>
    <cellStyle name="40% - Énfasis3 13" xfId="1648"/>
    <cellStyle name="40% - Énfasis3 14" xfId="1649"/>
    <cellStyle name="40% - Énfasis3 15" xfId="1650"/>
    <cellStyle name="40% - Énfasis3 16" xfId="1651"/>
    <cellStyle name="40% - Énfasis3 17" xfId="1652"/>
    <cellStyle name="40% - Énfasis3 18" xfId="1653"/>
    <cellStyle name="40% - Énfasis3 19" xfId="1654"/>
    <cellStyle name="40% - Énfasis3 2" xfId="1655"/>
    <cellStyle name="40% - Énfasis3 2 10" xfId="1656"/>
    <cellStyle name="40% - Énfasis3 2 11" xfId="1657"/>
    <cellStyle name="40% - Énfasis3 2 12" xfId="1658"/>
    <cellStyle name="40% - Énfasis3 2 13" xfId="1659"/>
    <cellStyle name="40% - Énfasis3 2 14" xfId="1660"/>
    <cellStyle name="40% - Énfasis3 2 15" xfId="1661"/>
    <cellStyle name="40% - Énfasis3 2 16" xfId="1662"/>
    <cellStyle name="40% - Énfasis3 2 17" xfId="1663"/>
    <cellStyle name="40% - Énfasis3 2 18" xfId="1664"/>
    <cellStyle name="40% - Énfasis3 2 19" xfId="1665"/>
    <cellStyle name="40% - Énfasis3 2 2" xfId="1666"/>
    <cellStyle name="40% - Énfasis3 2 20" xfId="1667"/>
    <cellStyle name="40% - Énfasis3 2 21" xfId="1668"/>
    <cellStyle name="40% - Énfasis3 2 22" xfId="1669"/>
    <cellStyle name="40% - Énfasis3 2 23" xfId="1670"/>
    <cellStyle name="40% - Énfasis3 2 24" xfId="1671"/>
    <cellStyle name="40% - Énfasis3 2 25" xfId="1672"/>
    <cellStyle name="40% - Énfasis3 2 26" xfId="1673"/>
    <cellStyle name="40% - Énfasis3 2 27" xfId="1674"/>
    <cellStyle name="40% - Énfasis3 2 28" xfId="1675"/>
    <cellStyle name="40% - Énfasis3 2 29" xfId="1676"/>
    <cellStyle name="40% - Énfasis3 2 3" xfId="1677"/>
    <cellStyle name="40% - Énfasis3 2 30" xfId="1678"/>
    <cellStyle name="40% - Énfasis3 2 31" xfId="1679"/>
    <cellStyle name="40% - Énfasis3 2 32" xfId="1680"/>
    <cellStyle name="40% - Énfasis3 2 33" xfId="1681"/>
    <cellStyle name="40% - Énfasis3 2 34" xfId="1682"/>
    <cellStyle name="40% - Énfasis3 2 35" xfId="1683"/>
    <cellStyle name="40% - Énfasis3 2 36" xfId="1684"/>
    <cellStyle name="40% - Énfasis3 2 37" xfId="1685"/>
    <cellStyle name="40% - Énfasis3 2 4" xfId="1686"/>
    <cellStyle name="40% - Énfasis3 2 5" xfId="1687"/>
    <cellStyle name="40% - Énfasis3 2 6" xfId="1688"/>
    <cellStyle name="40% - Énfasis3 2 7" xfId="1689"/>
    <cellStyle name="40% - Énfasis3 2 8" xfId="1690"/>
    <cellStyle name="40% - Énfasis3 2 9" xfId="1691"/>
    <cellStyle name="40% - Énfasis3 2_Equipo Centro" xfId="3935"/>
    <cellStyle name="40% - Énfasis3 20" xfId="1692"/>
    <cellStyle name="40% - Énfasis3 21" xfId="1693"/>
    <cellStyle name="40% - Énfasis3 22" xfId="1694"/>
    <cellStyle name="40% - Énfasis3 23" xfId="1695"/>
    <cellStyle name="40% - Énfasis3 24" xfId="1696"/>
    <cellStyle name="40% - Énfasis3 25" xfId="1697"/>
    <cellStyle name="40% - Énfasis3 26" xfId="1698"/>
    <cellStyle name="40% - Énfasis3 27" xfId="1699"/>
    <cellStyle name="40% - Énfasis3 28" xfId="1700"/>
    <cellStyle name="40% - Énfasis3 29" xfId="1701"/>
    <cellStyle name="40% - Énfasis3 3" xfId="1702"/>
    <cellStyle name="40% - Énfasis3 3 10" xfId="1703"/>
    <cellStyle name="40% - Énfasis3 3 11" xfId="1704"/>
    <cellStyle name="40% - Énfasis3 3 12" xfId="1705"/>
    <cellStyle name="40% - Énfasis3 3 13" xfId="1706"/>
    <cellStyle name="40% - Énfasis3 3 14" xfId="1707"/>
    <cellStyle name="40% - Énfasis3 3 15" xfId="1708"/>
    <cellStyle name="40% - Énfasis3 3 16" xfId="1709"/>
    <cellStyle name="40% - Énfasis3 3 17" xfId="1710"/>
    <cellStyle name="40% - Énfasis3 3 18" xfId="1711"/>
    <cellStyle name="40% - Énfasis3 3 19" xfId="1712"/>
    <cellStyle name="40% - Énfasis3 3 2" xfId="1713"/>
    <cellStyle name="40% - Énfasis3 3 20" xfId="1714"/>
    <cellStyle name="40% - Énfasis3 3 21" xfId="1715"/>
    <cellStyle name="40% - Énfasis3 3 22" xfId="1716"/>
    <cellStyle name="40% - Énfasis3 3 23" xfId="1717"/>
    <cellStyle name="40% - Énfasis3 3 24" xfId="1718"/>
    <cellStyle name="40% - Énfasis3 3 25" xfId="1719"/>
    <cellStyle name="40% - Énfasis3 3 26" xfId="1720"/>
    <cellStyle name="40% - Énfasis3 3 27" xfId="1721"/>
    <cellStyle name="40% - Énfasis3 3 28" xfId="1722"/>
    <cellStyle name="40% - Énfasis3 3 29" xfId="1723"/>
    <cellStyle name="40% - Énfasis3 3 3" xfId="1724"/>
    <cellStyle name="40% - Énfasis3 3 30" xfId="1725"/>
    <cellStyle name="40% - Énfasis3 3 31" xfId="1726"/>
    <cellStyle name="40% - Énfasis3 3 32" xfId="1727"/>
    <cellStyle name="40% - Énfasis3 3 33" xfId="1728"/>
    <cellStyle name="40% - Énfasis3 3 34" xfId="1729"/>
    <cellStyle name="40% - Énfasis3 3 35" xfId="1730"/>
    <cellStyle name="40% - Énfasis3 3 36" xfId="1731"/>
    <cellStyle name="40% - Énfasis3 3 37" xfId="1732"/>
    <cellStyle name="40% - Énfasis3 3 4" xfId="1733"/>
    <cellStyle name="40% - Énfasis3 3 5" xfId="1734"/>
    <cellStyle name="40% - Énfasis3 3 6" xfId="1735"/>
    <cellStyle name="40% - Énfasis3 3 7" xfId="1736"/>
    <cellStyle name="40% - Énfasis3 3 8" xfId="1737"/>
    <cellStyle name="40% - Énfasis3 3 9" xfId="1738"/>
    <cellStyle name="40% - Énfasis3 3_Equipo Centro" xfId="3936"/>
    <cellStyle name="40% - Énfasis3 30" xfId="1739"/>
    <cellStyle name="40% - Énfasis3 31" xfId="1740"/>
    <cellStyle name="40% - Énfasis3 32" xfId="1741"/>
    <cellStyle name="40% - Énfasis3 33" xfId="1742"/>
    <cellStyle name="40% - Énfasis3 34" xfId="1743"/>
    <cellStyle name="40% - Énfasis3 35" xfId="1744"/>
    <cellStyle name="40% - Énfasis3 36" xfId="4578"/>
    <cellStyle name="40% - Énfasis3 36 2" xfId="4645"/>
    <cellStyle name="40% - Énfasis3 36 2 2" xfId="4765"/>
    <cellStyle name="40% - Énfasis3 36 2 2 2" xfId="4996"/>
    <cellStyle name="40% - Énfasis3 36 2 2 3" xfId="5228"/>
    <cellStyle name="40% - Énfasis3 36 2 3" xfId="4881"/>
    <cellStyle name="40% - Énfasis3 36 2 4" xfId="5113"/>
    <cellStyle name="40% - Énfasis3 36 3" xfId="4710"/>
    <cellStyle name="40% - Énfasis3 36 3 2" xfId="4941"/>
    <cellStyle name="40% - Énfasis3 36 3 3" xfId="5173"/>
    <cellStyle name="40% - Énfasis3 36 4" xfId="4826"/>
    <cellStyle name="40% - Énfasis3 36 5" xfId="5058"/>
    <cellStyle name="40% - Énfasis3 37" xfId="4599"/>
    <cellStyle name="40% - Énfasis3 37 2" xfId="4657"/>
    <cellStyle name="40% - Énfasis3 37 2 2" xfId="4777"/>
    <cellStyle name="40% - Énfasis3 37 2 2 2" xfId="5008"/>
    <cellStyle name="40% - Énfasis3 37 2 2 3" xfId="5240"/>
    <cellStyle name="40% - Énfasis3 37 2 3" xfId="4893"/>
    <cellStyle name="40% - Énfasis3 37 2 4" xfId="5125"/>
    <cellStyle name="40% - Énfasis3 37 3" xfId="4722"/>
    <cellStyle name="40% - Énfasis3 37 3 2" xfId="4953"/>
    <cellStyle name="40% - Énfasis3 37 3 3" xfId="5185"/>
    <cellStyle name="40% - Énfasis3 37 4" xfId="4838"/>
    <cellStyle name="40% - Énfasis3 37 5" xfId="5070"/>
    <cellStyle name="40% - Énfasis3 38" xfId="1644"/>
    <cellStyle name="40% - Énfasis3 4" xfId="1745"/>
    <cellStyle name="40% - Énfasis3 4 10" xfId="1746"/>
    <cellStyle name="40% - Énfasis3 4 11" xfId="1747"/>
    <cellStyle name="40% - Énfasis3 4 12" xfId="1748"/>
    <cellStyle name="40% - Énfasis3 4 13" xfId="1749"/>
    <cellStyle name="40% - Énfasis3 4 14" xfId="1750"/>
    <cellStyle name="40% - Énfasis3 4 15" xfId="1751"/>
    <cellStyle name="40% - Énfasis3 4 16" xfId="1752"/>
    <cellStyle name="40% - Énfasis3 4 17" xfId="1753"/>
    <cellStyle name="40% - Énfasis3 4 18" xfId="1754"/>
    <cellStyle name="40% - Énfasis3 4 19" xfId="1755"/>
    <cellStyle name="40% - Énfasis3 4 2" xfId="1756"/>
    <cellStyle name="40% - Énfasis3 4 20" xfId="1757"/>
    <cellStyle name="40% - Énfasis3 4 21" xfId="1758"/>
    <cellStyle name="40% - Énfasis3 4 22" xfId="1759"/>
    <cellStyle name="40% - Énfasis3 4 23" xfId="1760"/>
    <cellStyle name="40% - Énfasis3 4 24" xfId="1761"/>
    <cellStyle name="40% - Énfasis3 4 25" xfId="1762"/>
    <cellStyle name="40% - Énfasis3 4 26" xfId="1763"/>
    <cellStyle name="40% - Énfasis3 4 27" xfId="1764"/>
    <cellStyle name="40% - Énfasis3 4 28" xfId="1765"/>
    <cellStyle name="40% - Énfasis3 4 29" xfId="1766"/>
    <cellStyle name="40% - Énfasis3 4 3" xfId="1767"/>
    <cellStyle name="40% - Énfasis3 4 30" xfId="1768"/>
    <cellStyle name="40% - Énfasis3 4 31" xfId="1769"/>
    <cellStyle name="40% - Énfasis3 4 32" xfId="1770"/>
    <cellStyle name="40% - Énfasis3 4 33" xfId="1771"/>
    <cellStyle name="40% - Énfasis3 4 34" xfId="1772"/>
    <cellStyle name="40% - Énfasis3 4 35" xfId="1773"/>
    <cellStyle name="40% - Énfasis3 4 36" xfId="1774"/>
    <cellStyle name="40% - Énfasis3 4 37" xfId="1775"/>
    <cellStyle name="40% - Énfasis3 4 4" xfId="1776"/>
    <cellStyle name="40% - Énfasis3 4 5" xfId="1777"/>
    <cellStyle name="40% - Énfasis3 4 6" xfId="1778"/>
    <cellStyle name="40% - Énfasis3 4 7" xfId="1779"/>
    <cellStyle name="40% - Énfasis3 4 8" xfId="1780"/>
    <cellStyle name="40% - Énfasis3 4 9" xfId="1781"/>
    <cellStyle name="40% - Énfasis3 4_Equipo Centro" xfId="3937"/>
    <cellStyle name="40% - Énfasis3 5" xfId="1782"/>
    <cellStyle name="40% - Énfasis3 6" xfId="1783"/>
    <cellStyle name="40% - Énfasis3 7" xfId="1784"/>
    <cellStyle name="40% - Énfasis3 8" xfId="1785"/>
    <cellStyle name="40% - Énfasis3 9" xfId="1786"/>
    <cellStyle name="40% - Énfasis4 10" xfId="1788"/>
    <cellStyle name="40% - Énfasis4 11" xfId="1789"/>
    <cellStyle name="40% - Énfasis4 12" xfId="1790"/>
    <cellStyle name="40% - Énfasis4 13" xfId="1791"/>
    <cellStyle name="40% - Énfasis4 14" xfId="1792"/>
    <cellStyle name="40% - Énfasis4 15" xfId="1793"/>
    <cellStyle name="40% - Énfasis4 16" xfId="1794"/>
    <cellStyle name="40% - Énfasis4 17" xfId="1795"/>
    <cellStyle name="40% - Énfasis4 18" xfId="1796"/>
    <cellStyle name="40% - Énfasis4 19" xfId="1797"/>
    <cellStyle name="40% - Énfasis4 2" xfId="1798"/>
    <cellStyle name="40% - Énfasis4 2 10" xfId="1799"/>
    <cellStyle name="40% - Énfasis4 2 11" xfId="1800"/>
    <cellStyle name="40% - Énfasis4 2 12" xfId="1801"/>
    <cellStyle name="40% - Énfasis4 2 13" xfId="1802"/>
    <cellStyle name="40% - Énfasis4 2 14" xfId="1803"/>
    <cellStyle name="40% - Énfasis4 2 15" xfId="1804"/>
    <cellStyle name="40% - Énfasis4 2 16" xfId="1805"/>
    <cellStyle name="40% - Énfasis4 2 17" xfId="1806"/>
    <cellStyle name="40% - Énfasis4 2 18" xfId="1807"/>
    <cellStyle name="40% - Énfasis4 2 19" xfId="1808"/>
    <cellStyle name="40% - Énfasis4 2 2" xfId="1809"/>
    <cellStyle name="40% - Énfasis4 2 20" xfId="1810"/>
    <cellStyle name="40% - Énfasis4 2 21" xfId="1811"/>
    <cellStyle name="40% - Énfasis4 2 22" xfId="1812"/>
    <cellStyle name="40% - Énfasis4 2 23" xfId="1813"/>
    <cellStyle name="40% - Énfasis4 2 24" xfId="1814"/>
    <cellStyle name="40% - Énfasis4 2 25" xfId="1815"/>
    <cellStyle name="40% - Énfasis4 2 26" xfId="1816"/>
    <cellStyle name="40% - Énfasis4 2 27" xfId="1817"/>
    <cellStyle name="40% - Énfasis4 2 28" xfId="1818"/>
    <cellStyle name="40% - Énfasis4 2 29" xfId="1819"/>
    <cellStyle name="40% - Énfasis4 2 3" xfId="1820"/>
    <cellStyle name="40% - Énfasis4 2 30" xfId="1821"/>
    <cellStyle name="40% - Énfasis4 2 31" xfId="1822"/>
    <cellStyle name="40% - Énfasis4 2 32" xfId="1823"/>
    <cellStyle name="40% - Énfasis4 2 33" xfId="1824"/>
    <cellStyle name="40% - Énfasis4 2 34" xfId="1825"/>
    <cellStyle name="40% - Énfasis4 2 35" xfId="1826"/>
    <cellStyle name="40% - Énfasis4 2 36" xfId="1827"/>
    <cellStyle name="40% - Énfasis4 2 37" xfId="1828"/>
    <cellStyle name="40% - Énfasis4 2 4" xfId="1829"/>
    <cellStyle name="40% - Énfasis4 2 5" xfId="1830"/>
    <cellStyle name="40% - Énfasis4 2 6" xfId="1831"/>
    <cellStyle name="40% - Énfasis4 2 7" xfId="1832"/>
    <cellStyle name="40% - Énfasis4 2 8" xfId="1833"/>
    <cellStyle name="40% - Énfasis4 2 9" xfId="1834"/>
    <cellStyle name="40% - Énfasis4 2_Equipo Centro" xfId="3938"/>
    <cellStyle name="40% - Énfasis4 20" xfId="1835"/>
    <cellStyle name="40% - Énfasis4 21" xfId="1836"/>
    <cellStyle name="40% - Énfasis4 22" xfId="1837"/>
    <cellStyle name="40% - Énfasis4 23" xfId="1838"/>
    <cellStyle name="40% - Énfasis4 24" xfId="1839"/>
    <cellStyle name="40% - Énfasis4 25" xfId="1840"/>
    <cellStyle name="40% - Énfasis4 26" xfId="1841"/>
    <cellStyle name="40% - Énfasis4 27" xfId="1842"/>
    <cellStyle name="40% - Énfasis4 28" xfId="1843"/>
    <cellStyle name="40% - Énfasis4 29" xfId="1844"/>
    <cellStyle name="40% - Énfasis4 3" xfId="1845"/>
    <cellStyle name="40% - Énfasis4 3 10" xfId="1846"/>
    <cellStyle name="40% - Énfasis4 3 11" xfId="1847"/>
    <cellStyle name="40% - Énfasis4 3 12" xfId="1848"/>
    <cellStyle name="40% - Énfasis4 3 13" xfId="1849"/>
    <cellStyle name="40% - Énfasis4 3 14" xfId="1850"/>
    <cellStyle name="40% - Énfasis4 3 15" xfId="1851"/>
    <cellStyle name="40% - Énfasis4 3 16" xfId="1852"/>
    <cellStyle name="40% - Énfasis4 3 17" xfId="1853"/>
    <cellStyle name="40% - Énfasis4 3 18" xfId="1854"/>
    <cellStyle name="40% - Énfasis4 3 19" xfId="1855"/>
    <cellStyle name="40% - Énfasis4 3 2" xfId="1856"/>
    <cellStyle name="40% - Énfasis4 3 20" xfId="1857"/>
    <cellStyle name="40% - Énfasis4 3 21" xfId="1858"/>
    <cellStyle name="40% - Énfasis4 3 22" xfId="1859"/>
    <cellStyle name="40% - Énfasis4 3 23" xfId="1860"/>
    <cellStyle name="40% - Énfasis4 3 24" xfId="1861"/>
    <cellStyle name="40% - Énfasis4 3 25" xfId="1862"/>
    <cellStyle name="40% - Énfasis4 3 26" xfId="1863"/>
    <cellStyle name="40% - Énfasis4 3 27" xfId="1864"/>
    <cellStyle name="40% - Énfasis4 3 28" xfId="1865"/>
    <cellStyle name="40% - Énfasis4 3 29" xfId="1866"/>
    <cellStyle name="40% - Énfasis4 3 3" xfId="1867"/>
    <cellStyle name="40% - Énfasis4 3 30" xfId="1868"/>
    <cellStyle name="40% - Énfasis4 3 31" xfId="1869"/>
    <cellStyle name="40% - Énfasis4 3 32" xfId="1870"/>
    <cellStyle name="40% - Énfasis4 3 33" xfId="1871"/>
    <cellStyle name="40% - Énfasis4 3 34" xfId="1872"/>
    <cellStyle name="40% - Énfasis4 3 35" xfId="1873"/>
    <cellStyle name="40% - Énfasis4 3 36" xfId="1874"/>
    <cellStyle name="40% - Énfasis4 3 37" xfId="1875"/>
    <cellStyle name="40% - Énfasis4 3 4" xfId="1876"/>
    <cellStyle name="40% - Énfasis4 3 5" xfId="1877"/>
    <cellStyle name="40% - Énfasis4 3 6" xfId="1878"/>
    <cellStyle name="40% - Énfasis4 3 7" xfId="1879"/>
    <cellStyle name="40% - Énfasis4 3 8" xfId="1880"/>
    <cellStyle name="40% - Énfasis4 3 9" xfId="1881"/>
    <cellStyle name="40% - Énfasis4 3_Equipo Centro" xfId="3939"/>
    <cellStyle name="40% - Énfasis4 30" xfId="1882"/>
    <cellStyle name="40% - Énfasis4 31" xfId="1883"/>
    <cellStyle name="40% - Énfasis4 32" xfId="1884"/>
    <cellStyle name="40% - Énfasis4 33" xfId="1885"/>
    <cellStyle name="40% - Énfasis4 34" xfId="1886"/>
    <cellStyle name="40% - Énfasis4 35" xfId="1887"/>
    <cellStyle name="40% - Énfasis4 36" xfId="4582"/>
    <cellStyle name="40% - Énfasis4 36 2" xfId="4647"/>
    <cellStyle name="40% - Énfasis4 36 2 2" xfId="4767"/>
    <cellStyle name="40% - Énfasis4 36 2 2 2" xfId="4998"/>
    <cellStyle name="40% - Énfasis4 36 2 2 3" xfId="5230"/>
    <cellStyle name="40% - Énfasis4 36 2 3" xfId="4883"/>
    <cellStyle name="40% - Énfasis4 36 2 4" xfId="5115"/>
    <cellStyle name="40% - Énfasis4 36 3" xfId="4712"/>
    <cellStyle name="40% - Énfasis4 36 3 2" xfId="4943"/>
    <cellStyle name="40% - Énfasis4 36 3 3" xfId="5175"/>
    <cellStyle name="40% - Énfasis4 36 4" xfId="4828"/>
    <cellStyle name="40% - Énfasis4 36 5" xfId="5060"/>
    <cellStyle name="40% - Énfasis4 37" xfId="4601"/>
    <cellStyle name="40% - Énfasis4 37 2" xfId="4659"/>
    <cellStyle name="40% - Énfasis4 37 2 2" xfId="4779"/>
    <cellStyle name="40% - Énfasis4 37 2 2 2" xfId="5010"/>
    <cellStyle name="40% - Énfasis4 37 2 2 3" xfId="5242"/>
    <cellStyle name="40% - Énfasis4 37 2 3" xfId="4895"/>
    <cellStyle name="40% - Énfasis4 37 2 4" xfId="5127"/>
    <cellStyle name="40% - Énfasis4 37 3" xfId="4724"/>
    <cellStyle name="40% - Énfasis4 37 3 2" xfId="4955"/>
    <cellStyle name="40% - Énfasis4 37 3 3" xfId="5187"/>
    <cellStyle name="40% - Énfasis4 37 4" xfId="4840"/>
    <cellStyle name="40% - Énfasis4 37 5" xfId="5072"/>
    <cellStyle name="40% - Énfasis4 38" xfId="1787"/>
    <cellStyle name="40% - Énfasis4 4" xfId="1888"/>
    <cellStyle name="40% - Énfasis4 4 10" xfId="1889"/>
    <cellStyle name="40% - Énfasis4 4 11" xfId="1890"/>
    <cellStyle name="40% - Énfasis4 4 12" xfId="1891"/>
    <cellStyle name="40% - Énfasis4 4 13" xfId="1892"/>
    <cellStyle name="40% - Énfasis4 4 14" xfId="1893"/>
    <cellStyle name="40% - Énfasis4 4 15" xfId="1894"/>
    <cellStyle name="40% - Énfasis4 4 16" xfId="1895"/>
    <cellStyle name="40% - Énfasis4 4 17" xfId="1896"/>
    <cellStyle name="40% - Énfasis4 4 18" xfId="1897"/>
    <cellStyle name="40% - Énfasis4 4 19" xfId="1898"/>
    <cellStyle name="40% - Énfasis4 4 2" xfId="1899"/>
    <cellStyle name="40% - Énfasis4 4 20" xfId="1900"/>
    <cellStyle name="40% - Énfasis4 4 21" xfId="1901"/>
    <cellStyle name="40% - Énfasis4 4 22" xfId="1902"/>
    <cellStyle name="40% - Énfasis4 4 23" xfId="1903"/>
    <cellStyle name="40% - Énfasis4 4 24" xfId="1904"/>
    <cellStyle name="40% - Énfasis4 4 25" xfId="1905"/>
    <cellStyle name="40% - Énfasis4 4 26" xfId="1906"/>
    <cellStyle name="40% - Énfasis4 4 27" xfId="1907"/>
    <cellStyle name="40% - Énfasis4 4 28" xfId="1908"/>
    <cellStyle name="40% - Énfasis4 4 29" xfId="1909"/>
    <cellStyle name="40% - Énfasis4 4 3" xfId="1910"/>
    <cellStyle name="40% - Énfasis4 4 30" xfId="1911"/>
    <cellStyle name="40% - Énfasis4 4 31" xfId="1912"/>
    <cellStyle name="40% - Énfasis4 4 32" xfId="1913"/>
    <cellStyle name="40% - Énfasis4 4 33" xfId="1914"/>
    <cellStyle name="40% - Énfasis4 4 34" xfId="1915"/>
    <cellStyle name="40% - Énfasis4 4 35" xfId="1916"/>
    <cellStyle name="40% - Énfasis4 4 36" xfId="1917"/>
    <cellStyle name="40% - Énfasis4 4 37" xfId="1918"/>
    <cellStyle name="40% - Énfasis4 4 4" xfId="1919"/>
    <cellStyle name="40% - Énfasis4 4 5" xfId="1920"/>
    <cellStyle name="40% - Énfasis4 4 6" xfId="1921"/>
    <cellStyle name="40% - Énfasis4 4 7" xfId="1922"/>
    <cellStyle name="40% - Énfasis4 4 8" xfId="1923"/>
    <cellStyle name="40% - Énfasis4 4 9" xfId="1924"/>
    <cellStyle name="40% - Énfasis4 4_Equipo Centro" xfId="3940"/>
    <cellStyle name="40% - Énfasis4 5" xfId="1925"/>
    <cellStyle name="40% - Énfasis4 6" xfId="1926"/>
    <cellStyle name="40% - Énfasis4 7" xfId="1927"/>
    <cellStyle name="40% - Énfasis4 8" xfId="1928"/>
    <cellStyle name="40% - Énfasis4 9" xfId="1929"/>
    <cellStyle name="40% - Énfasis5 10" xfId="1931"/>
    <cellStyle name="40% - Énfasis5 11" xfId="1932"/>
    <cellStyle name="40% - Énfasis5 12" xfId="1933"/>
    <cellStyle name="40% - Énfasis5 13" xfId="1934"/>
    <cellStyle name="40% - Énfasis5 14" xfId="1935"/>
    <cellStyle name="40% - Énfasis5 15" xfId="1936"/>
    <cellStyle name="40% - Énfasis5 16" xfId="1937"/>
    <cellStyle name="40% - Énfasis5 17" xfId="1938"/>
    <cellStyle name="40% - Énfasis5 18" xfId="1939"/>
    <cellStyle name="40% - Énfasis5 19" xfId="1940"/>
    <cellStyle name="40% - Énfasis5 2" xfId="1941"/>
    <cellStyle name="40% - Énfasis5 2 10" xfId="1942"/>
    <cellStyle name="40% - Énfasis5 2 11" xfId="1943"/>
    <cellStyle name="40% - Énfasis5 2 12" xfId="1944"/>
    <cellStyle name="40% - Énfasis5 2 13" xfId="1945"/>
    <cellStyle name="40% - Énfasis5 2 14" xfId="1946"/>
    <cellStyle name="40% - Énfasis5 2 15" xfId="1947"/>
    <cellStyle name="40% - Énfasis5 2 16" xfId="1948"/>
    <cellStyle name="40% - Énfasis5 2 17" xfId="1949"/>
    <cellStyle name="40% - Énfasis5 2 18" xfId="1950"/>
    <cellStyle name="40% - Énfasis5 2 19" xfId="1951"/>
    <cellStyle name="40% - Énfasis5 2 2" xfId="1952"/>
    <cellStyle name="40% - Énfasis5 2 20" xfId="1953"/>
    <cellStyle name="40% - Énfasis5 2 21" xfId="1954"/>
    <cellStyle name="40% - Énfasis5 2 22" xfId="1955"/>
    <cellStyle name="40% - Énfasis5 2 23" xfId="1956"/>
    <cellStyle name="40% - Énfasis5 2 24" xfId="1957"/>
    <cellStyle name="40% - Énfasis5 2 25" xfId="1958"/>
    <cellStyle name="40% - Énfasis5 2 26" xfId="1959"/>
    <cellStyle name="40% - Énfasis5 2 27" xfId="1960"/>
    <cellStyle name="40% - Énfasis5 2 28" xfId="1961"/>
    <cellStyle name="40% - Énfasis5 2 29" xfId="1962"/>
    <cellStyle name="40% - Énfasis5 2 3" xfId="1963"/>
    <cellStyle name="40% - Énfasis5 2 30" xfId="1964"/>
    <cellStyle name="40% - Énfasis5 2 31" xfId="1965"/>
    <cellStyle name="40% - Énfasis5 2 32" xfId="1966"/>
    <cellStyle name="40% - Énfasis5 2 33" xfId="1967"/>
    <cellStyle name="40% - Énfasis5 2 34" xfId="1968"/>
    <cellStyle name="40% - Énfasis5 2 35" xfId="1969"/>
    <cellStyle name="40% - Énfasis5 2 36" xfId="1970"/>
    <cellStyle name="40% - Énfasis5 2 37" xfId="1971"/>
    <cellStyle name="40% - Énfasis5 2 4" xfId="1972"/>
    <cellStyle name="40% - Énfasis5 2 5" xfId="1973"/>
    <cellStyle name="40% - Énfasis5 2 6" xfId="1974"/>
    <cellStyle name="40% - Énfasis5 2 7" xfId="1975"/>
    <cellStyle name="40% - Énfasis5 2 8" xfId="1976"/>
    <cellStyle name="40% - Énfasis5 2 9" xfId="1977"/>
    <cellStyle name="40% - Énfasis5 2_Equipo Centro" xfId="3941"/>
    <cellStyle name="40% - Énfasis5 20" xfId="1978"/>
    <cellStyle name="40% - Énfasis5 21" xfId="1979"/>
    <cellStyle name="40% - Énfasis5 22" xfId="1980"/>
    <cellStyle name="40% - Énfasis5 23" xfId="1981"/>
    <cellStyle name="40% - Énfasis5 24" xfId="1982"/>
    <cellStyle name="40% - Énfasis5 25" xfId="1983"/>
    <cellStyle name="40% - Énfasis5 26" xfId="1984"/>
    <cellStyle name="40% - Énfasis5 27" xfId="1985"/>
    <cellStyle name="40% - Énfasis5 28" xfId="1986"/>
    <cellStyle name="40% - Énfasis5 29" xfId="1987"/>
    <cellStyle name="40% - Énfasis5 3" xfId="1988"/>
    <cellStyle name="40% - Énfasis5 3 10" xfId="1989"/>
    <cellStyle name="40% - Énfasis5 3 11" xfId="1990"/>
    <cellStyle name="40% - Énfasis5 3 12" xfId="1991"/>
    <cellStyle name="40% - Énfasis5 3 13" xfId="1992"/>
    <cellStyle name="40% - Énfasis5 3 14" xfId="1993"/>
    <cellStyle name="40% - Énfasis5 3 15" xfId="1994"/>
    <cellStyle name="40% - Énfasis5 3 16" xfId="1995"/>
    <cellStyle name="40% - Énfasis5 3 17" xfId="1996"/>
    <cellStyle name="40% - Énfasis5 3 18" xfId="1997"/>
    <cellStyle name="40% - Énfasis5 3 19" xfId="1998"/>
    <cellStyle name="40% - Énfasis5 3 2" xfId="1999"/>
    <cellStyle name="40% - Énfasis5 3 20" xfId="2000"/>
    <cellStyle name="40% - Énfasis5 3 21" xfId="2001"/>
    <cellStyle name="40% - Énfasis5 3 22" xfId="2002"/>
    <cellStyle name="40% - Énfasis5 3 23" xfId="2003"/>
    <cellStyle name="40% - Énfasis5 3 24" xfId="2004"/>
    <cellStyle name="40% - Énfasis5 3 25" xfId="2005"/>
    <cellStyle name="40% - Énfasis5 3 26" xfId="2006"/>
    <cellStyle name="40% - Énfasis5 3 27" xfId="2007"/>
    <cellStyle name="40% - Énfasis5 3 28" xfId="2008"/>
    <cellStyle name="40% - Énfasis5 3 29" xfId="2009"/>
    <cellStyle name="40% - Énfasis5 3 3" xfId="2010"/>
    <cellStyle name="40% - Énfasis5 3 30" xfId="2011"/>
    <cellStyle name="40% - Énfasis5 3 31" xfId="2012"/>
    <cellStyle name="40% - Énfasis5 3 32" xfId="2013"/>
    <cellStyle name="40% - Énfasis5 3 33" xfId="2014"/>
    <cellStyle name="40% - Énfasis5 3 34" xfId="2015"/>
    <cellStyle name="40% - Énfasis5 3 35" xfId="2016"/>
    <cellStyle name="40% - Énfasis5 3 36" xfId="2017"/>
    <cellStyle name="40% - Énfasis5 3 37" xfId="2018"/>
    <cellStyle name="40% - Énfasis5 3 4" xfId="2019"/>
    <cellStyle name="40% - Énfasis5 3 5" xfId="2020"/>
    <cellStyle name="40% - Énfasis5 3 6" xfId="2021"/>
    <cellStyle name="40% - Énfasis5 3 7" xfId="2022"/>
    <cellStyle name="40% - Énfasis5 3 8" xfId="2023"/>
    <cellStyle name="40% - Énfasis5 3 9" xfId="2024"/>
    <cellStyle name="40% - Énfasis5 3_Equipo Centro" xfId="3942"/>
    <cellStyle name="40% - Énfasis5 30" xfId="2025"/>
    <cellStyle name="40% - Énfasis5 31" xfId="2026"/>
    <cellStyle name="40% - Énfasis5 32" xfId="2027"/>
    <cellStyle name="40% - Énfasis5 33" xfId="2028"/>
    <cellStyle name="40% - Énfasis5 34" xfId="2029"/>
    <cellStyle name="40% - Énfasis5 35" xfId="2030"/>
    <cellStyle name="40% - Énfasis5 36" xfId="4586"/>
    <cellStyle name="40% - Énfasis5 36 2" xfId="4649"/>
    <cellStyle name="40% - Énfasis5 36 2 2" xfId="4769"/>
    <cellStyle name="40% - Énfasis5 36 2 2 2" xfId="5000"/>
    <cellStyle name="40% - Énfasis5 36 2 2 3" xfId="5232"/>
    <cellStyle name="40% - Énfasis5 36 2 3" xfId="4885"/>
    <cellStyle name="40% - Énfasis5 36 2 4" xfId="5117"/>
    <cellStyle name="40% - Énfasis5 36 3" xfId="4714"/>
    <cellStyle name="40% - Énfasis5 36 3 2" xfId="4945"/>
    <cellStyle name="40% - Énfasis5 36 3 3" xfId="5177"/>
    <cellStyle name="40% - Énfasis5 36 4" xfId="4830"/>
    <cellStyle name="40% - Énfasis5 36 5" xfId="5062"/>
    <cellStyle name="40% - Énfasis5 37" xfId="4603"/>
    <cellStyle name="40% - Énfasis5 37 2" xfId="4661"/>
    <cellStyle name="40% - Énfasis5 37 2 2" xfId="4781"/>
    <cellStyle name="40% - Énfasis5 37 2 2 2" xfId="5012"/>
    <cellStyle name="40% - Énfasis5 37 2 2 3" xfId="5244"/>
    <cellStyle name="40% - Énfasis5 37 2 3" xfId="4897"/>
    <cellStyle name="40% - Énfasis5 37 2 4" xfId="5129"/>
    <cellStyle name="40% - Énfasis5 37 3" xfId="4726"/>
    <cellStyle name="40% - Énfasis5 37 3 2" xfId="4957"/>
    <cellStyle name="40% - Énfasis5 37 3 3" xfId="5189"/>
    <cellStyle name="40% - Énfasis5 37 4" xfId="4842"/>
    <cellStyle name="40% - Énfasis5 37 5" xfId="5074"/>
    <cellStyle name="40% - Énfasis5 38" xfId="1930"/>
    <cellStyle name="40% - Énfasis5 4" xfId="2031"/>
    <cellStyle name="40% - Énfasis5 4 10" xfId="2032"/>
    <cellStyle name="40% - Énfasis5 4 11" xfId="2033"/>
    <cellStyle name="40% - Énfasis5 4 12" xfId="2034"/>
    <cellStyle name="40% - Énfasis5 4 13" xfId="2035"/>
    <cellStyle name="40% - Énfasis5 4 14" xfId="2036"/>
    <cellStyle name="40% - Énfasis5 4 15" xfId="2037"/>
    <cellStyle name="40% - Énfasis5 4 16" xfId="2038"/>
    <cellStyle name="40% - Énfasis5 4 17" xfId="2039"/>
    <cellStyle name="40% - Énfasis5 4 18" xfId="2040"/>
    <cellStyle name="40% - Énfasis5 4 19" xfId="2041"/>
    <cellStyle name="40% - Énfasis5 4 2" xfId="2042"/>
    <cellStyle name="40% - Énfasis5 4 20" xfId="2043"/>
    <cellStyle name="40% - Énfasis5 4 21" xfId="2044"/>
    <cellStyle name="40% - Énfasis5 4 22" xfId="2045"/>
    <cellStyle name="40% - Énfasis5 4 23" xfId="2046"/>
    <cellStyle name="40% - Énfasis5 4 24" xfId="2047"/>
    <cellStyle name="40% - Énfasis5 4 25" xfId="2048"/>
    <cellStyle name="40% - Énfasis5 4 26" xfId="2049"/>
    <cellStyle name="40% - Énfasis5 4 27" xfId="2050"/>
    <cellStyle name="40% - Énfasis5 4 28" xfId="2051"/>
    <cellStyle name="40% - Énfasis5 4 29" xfId="2052"/>
    <cellStyle name="40% - Énfasis5 4 3" xfId="2053"/>
    <cellStyle name="40% - Énfasis5 4 30" xfId="2054"/>
    <cellStyle name="40% - Énfasis5 4 31" xfId="2055"/>
    <cellStyle name="40% - Énfasis5 4 32" xfId="2056"/>
    <cellStyle name="40% - Énfasis5 4 33" xfId="2057"/>
    <cellStyle name="40% - Énfasis5 4 34" xfId="2058"/>
    <cellStyle name="40% - Énfasis5 4 35" xfId="2059"/>
    <cellStyle name="40% - Énfasis5 4 36" xfId="2060"/>
    <cellStyle name="40% - Énfasis5 4 37" xfId="2061"/>
    <cellStyle name="40% - Énfasis5 4 4" xfId="2062"/>
    <cellStyle name="40% - Énfasis5 4 5" xfId="2063"/>
    <cellStyle name="40% - Énfasis5 4 6" xfId="2064"/>
    <cellStyle name="40% - Énfasis5 4 7" xfId="2065"/>
    <cellStyle name="40% - Énfasis5 4 8" xfId="2066"/>
    <cellStyle name="40% - Énfasis5 4 9" xfId="2067"/>
    <cellStyle name="40% - Énfasis5 4_Equipo Centro" xfId="3943"/>
    <cellStyle name="40% - Énfasis5 5" xfId="2068"/>
    <cellStyle name="40% - Énfasis5 6" xfId="2069"/>
    <cellStyle name="40% - Énfasis5 7" xfId="2070"/>
    <cellStyle name="40% - Énfasis5 8" xfId="2071"/>
    <cellStyle name="40% - Énfasis5 9" xfId="2072"/>
    <cellStyle name="40% - Énfasis6 10" xfId="2074"/>
    <cellStyle name="40% - Énfasis6 11" xfId="2075"/>
    <cellStyle name="40% - Énfasis6 12" xfId="2076"/>
    <cellStyle name="40% - Énfasis6 13" xfId="2077"/>
    <cellStyle name="40% - Énfasis6 14" xfId="2078"/>
    <cellStyle name="40% - Énfasis6 15" xfId="2079"/>
    <cellStyle name="40% - Énfasis6 16" xfId="2080"/>
    <cellStyle name="40% - Énfasis6 17" xfId="2081"/>
    <cellStyle name="40% - Énfasis6 18" xfId="2082"/>
    <cellStyle name="40% - Énfasis6 19" xfId="2083"/>
    <cellStyle name="40% - Énfasis6 2" xfId="2084"/>
    <cellStyle name="40% - Énfasis6 2 10" xfId="2085"/>
    <cellStyle name="40% - Énfasis6 2 11" xfId="2086"/>
    <cellStyle name="40% - Énfasis6 2 12" xfId="2087"/>
    <cellStyle name="40% - Énfasis6 2 13" xfId="2088"/>
    <cellStyle name="40% - Énfasis6 2 14" xfId="2089"/>
    <cellStyle name="40% - Énfasis6 2 15" xfId="2090"/>
    <cellStyle name="40% - Énfasis6 2 16" xfId="2091"/>
    <cellStyle name="40% - Énfasis6 2 17" xfId="2092"/>
    <cellStyle name="40% - Énfasis6 2 18" xfId="2093"/>
    <cellStyle name="40% - Énfasis6 2 19" xfId="2094"/>
    <cellStyle name="40% - Énfasis6 2 2" xfId="2095"/>
    <cellStyle name="40% - Énfasis6 2 20" xfId="2096"/>
    <cellStyle name="40% - Énfasis6 2 21" xfId="2097"/>
    <cellStyle name="40% - Énfasis6 2 22" xfId="2098"/>
    <cellStyle name="40% - Énfasis6 2 23" xfId="2099"/>
    <cellStyle name="40% - Énfasis6 2 24" xfId="2100"/>
    <cellStyle name="40% - Énfasis6 2 25" xfId="2101"/>
    <cellStyle name="40% - Énfasis6 2 26" xfId="2102"/>
    <cellStyle name="40% - Énfasis6 2 27" xfId="2103"/>
    <cellStyle name="40% - Énfasis6 2 28" xfId="2104"/>
    <cellStyle name="40% - Énfasis6 2 29" xfId="2105"/>
    <cellStyle name="40% - Énfasis6 2 3" xfId="2106"/>
    <cellStyle name="40% - Énfasis6 2 30" xfId="2107"/>
    <cellStyle name="40% - Énfasis6 2 31" xfId="2108"/>
    <cellStyle name="40% - Énfasis6 2 32" xfId="2109"/>
    <cellStyle name="40% - Énfasis6 2 33" xfId="2110"/>
    <cellStyle name="40% - Énfasis6 2 34" xfId="2111"/>
    <cellStyle name="40% - Énfasis6 2 35" xfId="2112"/>
    <cellStyle name="40% - Énfasis6 2 36" xfId="2113"/>
    <cellStyle name="40% - Énfasis6 2 37" xfId="2114"/>
    <cellStyle name="40% - Énfasis6 2 4" xfId="2115"/>
    <cellStyle name="40% - Énfasis6 2 5" xfId="2116"/>
    <cellStyle name="40% - Énfasis6 2 6" xfId="2117"/>
    <cellStyle name="40% - Énfasis6 2 7" xfId="2118"/>
    <cellStyle name="40% - Énfasis6 2 8" xfId="2119"/>
    <cellStyle name="40% - Énfasis6 2 9" xfId="2120"/>
    <cellStyle name="40% - Énfasis6 20" xfId="2121"/>
    <cellStyle name="40% - Énfasis6 21" xfId="2122"/>
    <cellStyle name="40% - Énfasis6 22" xfId="2123"/>
    <cellStyle name="40% - Énfasis6 23" xfId="2124"/>
    <cellStyle name="40% - Énfasis6 24" xfId="2125"/>
    <cellStyle name="40% - Énfasis6 25" xfId="2126"/>
    <cellStyle name="40% - Énfasis6 26" xfId="2127"/>
    <cellStyle name="40% - Énfasis6 27" xfId="2128"/>
    <cellStyle name="40% - Énfasis6 28" xfId="2129"/>
    <cellStyle name="40% - Énfasis6 29" xfId="2130"/>
    <cellStyle name="40% - Énfasis6 3" xfId="2131"/>
    <cellStyle name="40% - Énfasis6 3 10" xfId="2132"/>
    <cellStyle name="40% - Énfasis6 3 11" xfId="2133"/>
    <cellStyle name="40% - Énfasis6 3 12" xfId="2134"/>
    <cellStyle name="40% - Énfasis6 3 13" xfId="2135"/>
    <cellStyle name="40% - Énfasis6 3 14" xfId="2136"/>
    <cellStyle name="40% - Énfasis6 3 15" xfId="2137"/>
    <cellStyle name="40% - Énfasis6 3 16" xfId="2138"/>
    <cellStyle name="40% - Énfasis6 3 17" xfId="2139"/>
    <cellStyle name="40% - Énfasis6 3 18" xfId="2140"/>
    <cellStyle name="40% - Énfasis6 3 19" xfId="2141"/>
    <cellStyle name="40% - Énfasis6 3 2" xfId="2142"/>
    <cellStyle name="40% - Énfasis6 3 20" xfId="2143"/>
    <cellStyle name="40% - Énfasis6 3 21" xfId="2144"/>
    <cellStyle name="40% - Énfasis6 3 22" xfId="2145"/>
    <cellStyle name="40% - Énfasis6 3 23" xfId="2146"/>
    <cellStyle name="40% - Énfasis6 3 24" xfId="2147"/>
    <cellStyle name="40% - Énfasis6 3 25" xfId="2148"/>
    <cellStyle name="40% - Énfasis6 3 26" xfId="2149"/>
    <cellStyle name="40% - Énfasis6 3 27" xfId="2150"/>
    <cellStyle name="40% - Énfasis6 3 28" xfId="2151"/>
    <cellStyle name="40% - Énfasis6 3 29" xfId="2152"/>
    <cellStyle name="40% - Énfasis6 3 3" xfId="2153"/>
    <cellStyle name="40% - Énfasis6 3 30" xfId="2154"/>
    <cellStyle name="40% - Énfasis6 3 31" xfId="2155"/>
    <cellStyle name="40% - Énfasis6 3 32" xfId="2156"/>
    <cellStyle name="40% - Énfasis6 3 33" xfId="2157"/>
    <cellStyle name="40% - Énfasis6 3 34" xfId="2158"/>
    <cellStyle name="40% - Énfasis6 3 35" xfId="2159"/>
    <cellStyle name="40% - Énfasis6 3 36" xfId="2160"/>
    <cellStyle name="40% - Énfasis6 3 37" xfId="2161"/>
    <cellStyle name="40% - Énfasis6 3 4" xfId="2162"/>
    <cellStyle name="40% - Énfasis6 3 5" xfId="2163"/>
    <cellStyle name="40% - Énfasis6 3 6" xfId="2164"/>
    <cellStyle name="40% - Énfasis6 3 7" xfId="2165"/>
    <cellStyle name="40% - Énfasis6 3 8" xfId="2166"/>
    <cellStyle name="40% - Énfasis6 3 9" xfId="2167"/>
    <cellStyle name="40% - Énfasis6 30" xfId="2168"/>
    <cellStyle name="40% - Énfasis6 31" xfId="2169"/>
    <cellStyle name="40% - Énfasis6 32" xfId="2170"/>
    <cellStyle name="40% - Énfasis6 33" xfId="2171"/>
    <cellStyle name="40% - Énfasis6 34" xfId="2172"/>
    <cellStyle name="40% - Énfasis6 35" xfId="2173"/>
    <cellStyle name="40% - Énfasis6 36" xfId="4590"/>
    <cellStyle name="40% - Énfasis6 36 2" xfId="4651"/>
    <cellStyle name="40% - Énfasis6 36 2 2" xfId="4771"/>
    <cellStyle name="40% - Énfasis6 36 2 2 2" xfId="5002"/>
    <cellStyle name="40% - Énfasis6 36 2 2 3" xfId="5234"/>
    <cellStyle name="40% - Énfasis6 36 2 3" xfId="4887"/>
    <cellStyle name="40% - Énfasis6 36 2 4" xfId="5119"/>
    <cellStyle name="40% - Énfasis6 36 3" xfId="4716"/>
    <cellStyle name="40% - Énfasis6 36 3 2" xfId="4947"/>
    <cellStyle name="40% - Énfasis6 36 3 3" xfId="5179"/>
    <cellStyle name="40% - Énfasis6 36 4" xfId="4832"/>
    <cellStyle name="40% - Énfasis6 36 5" xfId="5064"/>
    <cellStyle name="40% - Énfasis6 37" xfId="2073"/>
    <cellStyle name="40% - Énfasis6 4" xfId="2174"/>
    <cellStyle name="40% - Énfasis6 4 10" xfId="2175"/>
    <cellStyle name="40% - Énfasis6 4 11" xfId="2176"/>
    <cellStyle name="40% - Énfasis6 4 12" xfId="2177"/>
    <cellStyle name="40% - Énfasis6 4 13" xfId="2178"/>
    <cellStyle name="40% - Énfasis6 4 14" xfId="2179"/>
    <cellStyle name="40% - Énfasis6 4 15" xfId="2180"/>
    <cellStyle name="40% - Énfasis6 4 16" xfId="2181"/>
    <cellStyle name="40% - Énfasis6 4 17" xfId="2182"/>
    <cellStyle name="40% - Énfasis6 4 18" xfId="2183"/>
    <cellStyle name="40% - Énfasis6 4 19" xfId="2184"/>
    <cellStyle name="40% - Énfasis6 4 2" xfId="2185"/>
    <cellStyle name="40% - Énfasis6 4 20" xfId="2186"/>
    <cellStyle name="40% - Énfasis6 4 21" xfId="2187"/>
    <cellStyle name="40% - Énfasis6 4 22" xfId="2188"/>
    <cellStyle name="40% - Énfasis6 4 23" xfId="2189"/>
    <cellStyle name="40% - Énfasis6 4 24" xfId="2190"/>
    <cellStyle name="40% - Énfasis6 4 25" xfId="2191"/>
    <cellStyle name="40% - Énfasis6 4 26" xfId="2192"/>
    <cellStyle name="40% - Énfasis6 4 27" xfId="2193"/>
    <cellStyle name="40% - Énfasis6 4 28" xfId="2194"/>
    <cellStyle name="40% - Énfasis6 4 29" xfId="2195"/>
    <cellStyle name="40% - Énfasis6 4 3" xfId="2196"/>
    <cellStyle name="40% - Énfasis6 4 30" xfId="2197"/>
    <cellStyle name="40% - Énfasis6 4 31" xfId="2198"/>
    <cellStyle name="40% - Énfasis6 4 32" xfId="2199"/>
    <cellStyle name="40% - Énfasis6 4 33" xfId="2200"/>
    <cellStyle name="40% - Énfasis6 4 34" xfId="2201"/>
    <cellStyle name="40% - Énfasis6 4 35" xfId="2202"/>
    <cellStyle name="40% - Énfasis6 4 36" xfId="2203"/>
    <cellStyle name="40% - Énfasis6 4 37" xfId="2204"/>
    <cellStyle name="40% - Énfasis6 4 4" xfId="2205"/>
    <cellStyle name="40% - Énfasis6 4 5" xfId="2206"/>
    <cellStyle name="40% - Énfasis6 4 6" xfId="2207"/>
    <cellStyle name="40% - Énfasis6 4 7" xfId="2208"/>
    <cellStyle name="40% - Énfasis6 4 8" xfId="2209"/>
    <cellStyle name="40% - Énfasis6 4 9" xfId="2210"/>
    <cellStyle name="40% - Énfasis6 5" xfId="2211"/>
    <cellStyle name="40% - Énfasis6 6" xfId="2212"/>
    <cellStyle name="40% - Énfasis6 7" xfId="2213"/>
    <cellStyle name="40% - Énfasis6 8" xfId="2214"/>
    <cellStyle name="40% - Énfasis6 9" xfId="2215"/>
    <cellStyle name="60% - Accent1" xfId="2216"/>
    <cellStyle name="60% - Accent2" xfId="2217"/>
    <cellStyle name="60% - Accent3" xfId="2218"/>
    <cellStyle name="60% - Accent4" xfId="2219"/>
    <cellStyle name="60% - Accent5" xfId="2220"/>
    <cellStyle name="60% - Accent6" xfId="2221"/>
    <cellStyle name="60% - Énfasis1 10" xfId="2223"/>
    <cellStyle name="60% - Énfasis1 11" xfId="2224"/>
    <cellStyle name="60% - Énfasis1 12" xfId="2225"/>
    <cellStyle name="60% - Énfasis1 13" xfId="2226"/>
    <cellStyle name="60% - Énfasis1 14" xfId="2227"/>
    <cellStyle name="60% - Énfasis1 15" xfId="2228"/>
    <cellStyle name="60% - Énfasis1 16" xfId="2229"/>
    <cellStyle name="60% - Énfasis1 17" xfId="2230"/>
    <cellStyle name="60% - Énfasis1 18" xfId="2231"/>
    <cellStyle name="60% - Énfasis1 19" xfId="2232"/>
    <cellStyle name="60% - Énfasis1 2" xfId="2233"/>
    <cellStyle name="60% - Énfasis1 2 2" xfId="2234"/>
    <cellStyle name="60% - Énfasis1 2 3" xfId="2235"/>
    <cellStyle name="60% - Énfasis1 2 4" xfId="2236"/>
    <cellStyle name="60% - Énfasis1 2 5" xfId="2237"/>
    <cellStyle name="60% - Énfasis1 2 6" xfId="2238"/>
    <cellStyle name="60% - Énfasis1 20" xfId="2239"/>
    <cellStyle name="60% - Énfasis1 21" xfId="2240"/>
    <cellStyle name="60% - Énfasis1 22" xfId="2241"/>
    <cellStyle name="60% - Énfasis1 23" xfId="2242"/>
    <cellStyle name="60% - Énfasis1 24" xfId="2243"/>
    <cellStyle name="60% - Énfasis1 25" xfId="2244"/>
    <cellStyle name="60% - Énfasis1 26" xfId="2245"/>
    <cellStyle name="60% - Énfasis1 27" xfId="2246"/>
    <cellStyle name="60% - Énfasis1 28" xfId="2247"/>
    <cellStyle name="60% - Énfasis1 29" xfId="2248"/>
    <cellStyle name="60% - Énfasis1 3" xfId="2249"/>
    <cellStyle name="60% - Énfasis1 30" xfId="2250"/>
    <cellStyle name="60% - Énfasis1 31" xfId="2251"/>
    <cellStyle name="60% - Énfasis1 32" xfId="2252"/>
    <cellStyle name="60% - Énfasis1 33" xfId="2253"/>
    <cellStyle name="60% - Énfasis1 34" xfId="2254"/>
    <cellStyle name="60% - Énfasis1 35" xfId="2255"/>
    <cellStyle name="60% - Énfasis1 36" xfId="4571"/>
    <cellStyle name="60% - Énfasis1 37" xfId="2222"/>
    <cellStyle name="60% - Énfasis1 4" xfId="2256"/>
    <cellStyle name="60% - Énfasis1 5" xfId="2257"/>
    <cellStyle name="60% - Énfasis1 6" xfId="2258"/>
    <cellStyle name="60% - Énfasis1 7" xfId="2259"/>
    <cellStyle name="60% - Énfasis1 8" xfId="2260"/>
    <cellStyle name="60% - Énfasis1 9" xfId="2261"/>
    <cellStyle name="60% - Énfasis2 10" xfId="2263"/>
    <cellStyle name="60% - Énfasis2 11" xfId="2264"/>
    <cellStyle name="60% - Énfasis2 12" xfId="2265"/>
    <cellStyle name="60% - Énfasis2 13" xfId="2266"/>
    <cellStyle name="60% - Énfasis2 14" xfId="2267"/>
    <cellStyle name="60% - Énfasis2 15" xfId="2268"/>
    <cellStyle name="60% - Énfasis2 16" xfId="2269"/>
    <cellStyle name="60% - Énfasis2 17" xfId="2270"/>
    <cellStyle name="60% - Énfasis2 18" xfId="2271"/>
    <cellStyle name="60% - Énfasis2 19" xfId="2272"/>
    <cellStyle name="60% - Énfasis2 2" xfId="2273"/>
    <cellStyle name="60% - Énfasis2 2 2" xfId="2274"/>
    <cellStyle name="60% - Énfasis2 2 3" xfId="2275"/>
    <cellStyle name="60% - Énfasis2 2 4" xfId="2276"/>
    <cellStyle name="60% - Énfasis2 2 5" xfId="2277"/>
    <cellStyle name="60% - Énfasis2 2 6" xfId="2278"/>
    <cellStyle name="60% - Énfasis2 20" xfId="2279"/>
    <cellStyle name="60% - Énfasis2 21" xfId="2280"/>
    <cellStyle name="60% - Énfasis2 22" xfId="2281"/>
    <cellStyle name="60% - Énfasis2 23" xfId="2282"/>
    <cellStyle name="60% - Énfasis2 24" xfId="2283"/>
    <cellStyle name="60% - Énfasis2 25" xfId="2284"/>
    <cellStyle name="60% - Énfasis2 26" xfId="2285"/>
    <cellStyle name="60% - Énfasis2 27" xfId="2286"/>
    <cellStyle name="60% - Énfasis2 28" xfId="2287"/>
    <cellStyle name="60% - Énfasis2 29" xfId="2288"/>
    <cellStyle name="60% - Énfasis2 3" xfId="2289"/>
    <cellStyle name="60% - Énfasis2 30" xfId="2290"/>
    <cellStyle name="60% - Énfasis2 31" xfId="2291"/>
    <cellStyle name="60% - Énfasis2 32" xfId="2292"/>
    <cellStyle name="60% - Énfasis2 33" xfId="2293"/>
    <cellStyle name="60% - Énfasis2 34" xfId="2294"/>
    <cellStyle name="60% - Énfasis2 35" xfId="2295"/>
    <cellStyle name="60% - Énfasis2 36" xfId="4575"/>
    <cellStyle name="60% - Énfasis2 37" xfId="2262"/>
    <cellStyle name="60% - Énfasis2 4" xfId="2296"/>
    <cellStyle name="60% - Énfasis2 5" xfId="2297"/>
    <cellStyle name="60% - Énfasis2 6" xfId="2298"/>
    <cellStyle name="60% - Énfasis2 7" xfId="2299"/>
    <cellStyle name="60% - Énfasis2 8" xfId="2300"/>
    <cellStyle name="60% - Énfasis2 9" xfId="2301"/>
    <cellStyle name="60% - Énfasis3 10" xfId="2303"/>
    <cellStyle name="60% - Énfasis3 11" xfId="2304"/>
    <cellStyle name="60% - Énfasis3 12" xfId="2305"/>
    <cellStyle name="60% - Énfasis3 13" xfId="2306"/>
    <cellStyle name="60% - Énfasis3 14" xfId="2307"/>
    <cellStyle name="60% - Énfasis3 15" xfId="2308"/>
    <cellStyle name="60% - Énfasis3 16" xfId="2309"/>
    <cellStyle name="60% - Énfasis3 17" xfId="2310"/>
    <cellStyle name="60% - Énfasis3 18" xfId="2311"/>
    <cellStyle name="60% - Énfasis3 19" xfId="2312"/>
    <cellStyle name="60% - Énfasis3 2" xfId="2313"/>
    <cellStyle name="60% - Énfasis3 2 2" xfId="2314"/>
    <cellStyle name="60% - Énfasis3 2 3" xfId="2315"/>
    <cellStyle name="60% - Énfasis3 2 4" xfId="2316"/>
    <cellStyle name="60% - Énfasis3 2 5" xfId="2317"/>
    <cellStyle name="60% - Énfasis3 2 6" xfId="2318"/>
    <cellStyle name="60% - Énfasis3 20" xfId="2319"/>
    <cellStyle name="60% - Énfasis3 21" xfId="2320"/>
    <cellStyle name="60% - Énfasis3 22" xfId="2321"/>
    <cellStyle name="60% - Énfasis3 23" xfId="2322"/>
    <cellStyle name="60% - Énfasis3 24" xfId="2323"/>
    <cellStyle name="60% - Énfasis3 25" xfId="2324"/>
    <cellStyle name="60% - Énfasis3 26" xfId="2325"/>
    <cellStyle name="60% - Énfasis3 27" xfId="2326"/>
    <cellStyle name="60% - Énfasis3 28" xfId="2327"/>
    <cellStyle name="60% - Énfasis3 29" xfId="2328"/>
    <cellStyle name="60% - Énfasis3 3" xfId="2329"/>
    <cellStyle name="60% - Énfasis3 30" xfId="2330"/>
    <cellStyle name="60% - Énfasis3 31" xfId="2331"/>
    <cellStyle name="60% - Énfasis3 32" xfId="2332"/>
    <cellStyle name="60% - Énfasis3 33" xfId="2333"/>
    <cellStyle name="60% - Énfasis3 34" xfId="2334"/>
    <cellStyle name="60% - Énfasis3 35" xfId="2335"/>
    <cellStyle name="60% - Énfasis3 36" xfId="4579"/>
    <cellStyle name="60% - Énfasis3 37" xfId="2302"/>
    <cellStyle name="60% - Énfasis3 4" xfId="2336"/>
    <cellStyle name="60% - Énfasis3 5" xfId="2337"/>
    <cellStyle name="60% - Énfasis3 6" xfId="2338"/>
    <cellStyle name="60% - Énfasis3 7" xfId="2339"/>
    <cellStyle name="60% - Énfasis3 8" xfId="2340"/>
    <cellStyle name="60% - Énfasis3 9" xfId="2341"/>
    <cellStyle name="60% - Énfasis4 10" xfId="2343"/>
    <cellStyle name="60% - Énfasis4 11" xfId="2344"/>
    <cellStyle name="60% - Énfasis4 12" xfId="2345"/>
    <cellStyle name="60% - Énfasis4 13" xfId="2346"/>
    <cellStyle name="60% - Énfasis4 14" xfId="2347"/>
    <cellStyle name="60% - Énfasis4 15" xfId="2348"/>
    <cellStyle name="60% - Énfasis4 16" xfId="2349"/>
    <cellStyle name="60% - Énfasis4 17" xfId="2350"/>
    <cellStyle name="60% - Énfasis4 18" xfId="2351"/>
    <cellStyle name="60% - Énfasis4 19" xfId="2352"/>
    <cellStyle name="60% - Énfasis4 2" xfId="2353"/>
    <cellStyle name="60% - Énfasis4 2 2" xfId="2354"/>
    <cellStyle name="60% - Énfasis4 2 3" xfId="2355"/>
    <cellStyle name="60% - Énfasis4 2 4" xfId="2356"/>
    <cellStyle name="60% - Énfasis4 2 5" xfId="2357"/>
    <cellStyle name="60% - Énfasis4 2 6" xfId="2358"/>
    <cellStyle name="60% - Énfasis4 20" xfId="2359"/>
    <cellStyle name="60% - Énfasis4 21" xfId="2360"/>
    <cellStyle name="60% - Énfasis4 22" xfId="2361"/>
    <cellStyle name="60% - Énfasis4 23" xfId="2362"/>
    <cellStyle name="60% - Énfasis4 24" xfId="2363"/>
    <cellStyle name="60% - Énfasis4 25" xfId="2364"/>
    <cellStyle name="60% - Énfasis4 26" xfId="2365"/>
    <cellStyle name="60% - Énfasis4 27" xfId="2366"/>
    <cellStyle name="60% - Énfasis4 28" xfId="2367"/>
    <cellStyle name="60% - Énfasis4 29" xfId="2368"/>
    <cellStyle name="60% - Énfasis4 3" xfId="2369"/>
    <cellStyle name="60% - Énfasis4 30" xfId="2370"/>
    <cellStyle name="60% - Énfasis4 31" xfId="2371"/>
    <cellStyle name="60% - Énfasis4 32" xfId="2372"/>
    <cellStyle name="60% - Énfasis4 33" xfId="2373"/>
    <cellStyle name="60% - Énfasis4 34" xfId="2374"/>
    <cellStyle name="60% - Énfasis4 35" xfId="2375"/>
    <cellStyle name="60% - Énfasis4 36" xfId="4583"/>
    <cellStyle name="60% - Énfasis4 37" xfId="2342"/>
    <cellStyle name="60% - Énfasis4 4" xfId="2376"/>
    <cellStyle name="60% - Énfasis4 5" xfId="2377"/>
    <cellStyle name="60% - Énfasis4 6" xfId="2378"/>
    <cellStyle name="60% - Énfasis4 7" xfId="2379"/>
    <cellStyle name="60% - Énfasis4 8" xfId="2380"/>
    <cellStyle name="60% - Énfasis4 9" xfId="2381"/>
    <cellStyle name="60% - Énfasis5 10" xfId="2383"/>
    <cellStyle name="60% - Énfasis5 11" xfId="2384"/>
    <cellStyle name="60% - Énfasis5 12" xfId="2385"/>
    <cellStyle name="60% - Énfasis5 13" xfId="2386"/>
    <cellStyle name="60% - Énfasis5 14" xfId="2387"/>
    <cellStyle name="60% - Énfasis5 15" xfId="2388"/>
    <cellStyle name="60% - Énfasis5 16" xfId="2389"/>
    <cellStyle name="60% - Énfasis5 17" xfId="2390"/>
    <cellStyle name="60% - Énfasis5 18" xfId="2391"/>
    <cellStyle name="60% - Énfasis5 19" xfId="2392"/>
    <cellStyle name="60% - Énfasis5 2" xfId="2393"/>
    <cellStyle name="60% - Énfasis5 2 2" xfId="2394"/>
    <cellStyle name="60% - Énfasis5 2 3" xfId="2395"/>
    <cellStyle name="60% - Énfasis5 2 4" xfId="2396"/>
    <cellStyle name="60% - Énfasis5 2 5" xfId="2397"/>
    <cellStyle name="60% - Énfasis5 2 6" xfId="2398"/>
    <cellStyle name="60% - Énfasis5 20" xfId="2399"/>
    <cellStyle name="60% - Énfasis5 21" xfId="2400"/>
    <cellStyle name="60% - Énfasis5 22" xfId="2401"/>
    <cellStyle name="60% - Énfasis5 23" xfId="2402"/>
    <cellStyle name="60% - Énfasis5 24" xfId="2403"/>
    <cellStyle name="60% - Énfasis5 25" xfId="2404"/>
    <cellStyle name="60% - Énfasis5 26" xfId="2405"/>
    <cellStyle name="60% - Énfasis5 27" xfId="2406"/>
    <cellStyle name="60% - Énfasis5 28" xfId="2407"/>
    <cellStyle name="60% - Énfasis5 29" xfId="2408"/>
    <cellStyle name="60% - Énfasis5 3" xfId="2409"/>
    <cellStyle name="60% - Énfasis5 30" xfId="2410"/>
    <cellStyle name="60% - Énfasis5 31" xfId="2411"/>
    <cellStyle name="60% - Énfasis5 32" xfId="2412"/>
    <cellStyle name="60% - Énfasis5 33" xfId="2413"/>
    <cellStyle name="60% - Énfasis5 34" xfId="2414"/>
    <cellStyle name="60% - Énfasis5 35" xfId="2415"/>
    <cellStyle name="60% - Énfasis5 36" xfId="4587"/>
    <cellStyle name="60% - Énfasis5 37" xfId="2382"/>
    <cellStyle name="60% - Énfasis5 4" xfId="2416"/>
    <cellStyle name="60% - Énfasis5 5" xfId="2417"/>
    <cellStyle name="60% - Énfasis5 6" xfId="2418"/>
    <cellStyle name="60% - Énfasis5 7" xfId="2419"/>
    <cellStyle name="60% - Énfasis5 8" xfId="2420"/>
    <cellStyle name="60% - Énfasis5 9" xfId="2421"/>
    <cellStyle name="60% - Énfasis6 10" xfId="2423"/>
    <cellStyle name="60% - Énfasis6 11" xfId="2424"/>
    <cellStyle name="60% - Énfasis6 12" xfId="2425"/>
    <cellStyle name="60% - Énfasis6 13" xfId="2426"/>
    <cellStyle name="60% - Énfasis6 14" xfId="2427"/>
    <cellStyle name="60% - Énfasis6 15" xfId="2428"/>
    <cellStyle name="60% - Énfasis6 16" xfId="2429"/>
    <cellStyle name="60% - Énfasis6 17" xfId="2430"/>
    <cellStyle name="60% - Énfasis6 18" xfId="2431"/>
    <cellStyle name="60% - Énfasis6 19" xfId="2432"/>
    <cellStyle name="60% - Énfasis6 2" xfId="2433"/>
    <cellStyle name="60% - Énfasis6 2 2" xfId="2434"/>
    <cellStyle name="60% - Énfasis6 2 3" xfId="2435"/>
    <cellStyle name="60% - Énfasis6 2 4" xfId="2436"/>
    <cellStyle name="60% - Énfasis6 2 5" xfId="2437"/>
    <cellStyle name="60% - Énfasis6 2 6" xfId="2438"/>
    <cellStyle name="60% - Énfasis6 20" xfId="2439"/>
    <cellStyle name="60% - Énfasis6 21" xfId="2440"/>
    <cellStyle name="60% - Énfasis6 22" xfId="2441"/>
    <cellStyle name="60% - Énfasis6 23" xfId="2442"/>
    <cellStyle name="60% - Énfasis6 24" xfId="2443"/>
    <cellStyle name="60% - Énfasis6 25" xfId="2444"/>
    <cellStyle name="60% - Énfasis6 26" xfId="2445"/>
    <cellStyle name="60% - Énfasis6 27" xfId="2446"/>
    <cellStyle name="60% - Énfasis6 28" xfId="2447"/>
    <cellStyle name="60% - Énfasis6 29" xfId="2448"/>
    <cellStyle name="60% - Énfasis6 3" xfId="2449"/>
    <cellStyle name="60% - Énfasis6 30" xfId="2450"/>
    <cellStyle name="60% - Énfasis6 31" xfId="2451"/>
    <cellStyle name="60% - Énfasis6 32" xfId="2452"/>
    <cellStyle name="60% - Énfasis6 33" xfId="2453"/>
    <cellStyle name="60% - Énfasis6 34" xfId="2454"/>
    <cellStyle name="60% - Énfasis6 35" xfId="2455"/>
    <cellStyle name="60% - Énfasis6 36" xfId="4591"/>
    <cellStyle name="60% - Énfasis6 37" xfId="2422"/>
    <cellStyle name="60% - Énfasis6 4" xfId="2456"/>
    <cellStyle name="60% - Énfasis6 5" xfId="2457"/>
    <cellStyle name="60% - Énfasis6 6" xfId="2458"/>
    <cellStyle name="60% - Énfasis6 7" xfId="2459"/>
    <cellStyle name="60% - Énfasis6 8" xfId="2460"/>
    <cellStyle name="60% - Énfasis6 9" xfId="2461"/>
    <cellStyle name="Accent1" xfId="2462"/>
    <cellStyle name="Accent2" xfId="2463"/>
    <cellStyle name="Accent3" xfId="2464"/>
    <cellStyle name="Accent4" xfId="2465"/>
    <cellStyle name="Accent5" xfId="2466"/>
    <cellStyle name="Accent6" xfId="2467"/>
    <cellStyle name="Bad" xfId="2468"/>
    <cellStyle name="Buena 10" xfId="2470"/>
    <cellStyle name="Buena 11" xfId="2471"/>
    <cellStyle name="Buena 12" xfId="2472"/>
    <cellStyle name="Buena 13" xfId="2473"/>
    <cellStyle name="Buena 14" xfId="2474"/>
    <cellStyle name="Buena 15" xfId="2475"/>
    <cellStyle name="Buena 16" xfId="2476"/>
    <cellStyle name="Buena 17" xfId="2477"/>
    <cellStyle name="Buena 18" xfId="2478"/>
    <cellStyle name="Buena 19" xfId="2479"/>
    <cellStyle name="Buena 2" xfId="2480"/>
    <cellStyle name="Buena 2 2" xfId="2481"/>
    <cellStyle name="Buena 2 3" xfId="2482"/>
    <cellStyle name="Buena 2 4" xfId="2483"/>
    <cellStyle name="Buena 2 5" xfId="2484"/>
    <cellStyle name="Buena 2 6" xfId="2485"/>
    <cellStyle name="Buena 20" xfId="2486"/>
    <cellStyle name="Buena 21" xfId="2487"/>
    <cellStyle name="Buena 22" xfId="2488"/>
    <cellStyle name="Buena 23" xfId="2489"/>
    <cellStyle name="Buena 24" xfId="2490"/>
    <cellStyle name="Buena 25" xfId="2491"/>
    <cellStyle name="Buena 26" xfId="2492"/>
    <cellStyle name="Buena 27" xfId="2493"/>
    <cellStyle name="Buena 28" xfId="2494"/>
    <cellStyle name="Buena 29" xfId="2495"/>
    <cellStyle name="Buena 3" xfId="2496"/>
    <cellStyle name="Buena 30" xfId="2497"/>
    <cellStyle name="Buena 31" xfId="2498"/>
    <cellStyle name="Buena 32" xfId="2499"/>
    <cellStyle name="Buena 33" xfId="2500"/>
    <cellStyle name="Buena 34" xfId="2501"/>
    <cellStyle name="Buena 35" xfId="2502"/>
    <cellStyle name="Buena 36" xfId="4556"/>
    <cellStyle name="Buena 37" xfId="2469"/>
    <cellStyle name="Buena 4" xfId="2503"/>
    <cellStyle name="Buena 5" xfId="2504"/>
    <cellStyle name="Buena 6" xfId="2505"/>
    <cellStyle name="Buena 7" xfId="2506"/>
    <cellStyle name="Buena 8" xfId="2507"/>
    <cellStyle name="Buena 9" xfId="2508"/>
    <cellStyle name="Calculation" xfId="2509"/>
    <cellStyle name="Cálculo 10" xfId="2511"/>
    <cellStyle name="Cálculo 11" xfId="2512"/>
    <cellStyle name="Cálculo 12" xfId="2513"/>
    <cellStyle name="Cálculo 13" xfId="2514"/>
    <cellStyle name="Cálculo 14" xfId="2515"/>
    <cellStyle name="Cálculo 15" xfId="2516"/>
    <cellStyle name="Cálculo 16" xfId="2517"/>
    <cellStyle name="Cálculo 17" xfId="2518"/>
    <cellStyle name="Cálculo 18" xfId="2519"/>
    <cellStyle name="Cálculo 19" xfId="2520"/>
    <cellStyle name="Cálculo 2" xfId="2521"/>
    <cellStyle name="Cálculo 2 2" xfId="2522"/>
    <cellStyle name="Cálculo 2 3" xfId="2523"/>
    <cellStyle name="Cálculo 2 4" xfId="2524"/>
    <cellStyle name="Cálculo 2 5" xfId="2525"/>
    <cellStyle name="Cálculo 2 6" xfId="2526"/>
    <cellStyle name="Cálculo 20" xfId="2527"/>
    <cellStyle name="Cálculo 21" xfId="2528"/>
    <cellStyle name="Cálculo 22" xfId="2529"/>
    <cellStyle name="Cálculo 23" xfId="2530"/>
    <cellStyle name="Cálculo 24" xfId="2531"/>
    <cellStyle name="Cálculo 25" xfId="2532"/>
    <cellStyle name="Cálculo 26" xfId="2533"/>
    <cellStyle name="Cálculo 27" xfId="2534"/>
    <cellStyle name="Cálculo 28" xfId="2535"/>
    <cellStyle name="Cálculo 29" xfId="2536"/>
    <cellStyle name="Cálculo 3" xfId="2537"/>
    <cellStyle name="Cálculo 30" xfId="2538"/>
    <cellStyle name="Cálculo 31" xfId="2539"/>
    <cellStyle name="Cálculo 32" xfId="2540"/>
    <cellStyle name="Cálculo 33" xfId="2541"/>
    <cellStyle name="Cálculo 34" xfId="2542"/>
    <cellStyle name="Cálculo 35" xfId="2543"/>
    <cellStyle name="Cálculo 36" xfId="4561"/>
    <cellStyle name="Cálculo 37" xfId="2510"/>
    <cellStyle name="Cálculo 4" xfId="2544"/>
    <cellStyle name="Cálculo 5" xfId="2545"/>
    <cellStyle name="Cálculo 6" xfId="2546"/>
    <cellStyle name="Cálculo 7" xfId="2547"/>
    <cellStyle name="Cálculo 8" xfId="2548"/>
    <cellStyle name="Cálculo 9" xfId="2549"/>
    <cellStyle name="Celda de comprobación 10" xfId="2551"/>
    <cellStyle name="Celda de comprobación 11" xfId="2552"/>
    <cellStyle name="Celda de comprobación 12" xfId="2553"/>
    <cellStyle name="Celda de comprobación 13" xfId="2554"/>
    <cellStyle name="Celda de comprobación 14" xfId="2555"/>
    <cellStyle name="Celda de comprobación 15" xfId="2556"/>
    <cellStyle name="Celda de comprobación 16" xfId="2557"/>
    <cellStyle name="Celda de comprobación 17" xfId="2558"/>
    <cellStyle name="Celda de comprobación 18" xfId="2559"/>
    <cellStyle name="Celda de comprobación 19" xfId="2560"/>
    <cellStyle name="Celda de comprobación 2" xfId="2561"/>
    <cellStyle name="Celda de comprobación 2 2" xfId="2562"/>
    <cellStyle name="Celda de comprobación 2 3" xfId="2563"/>
    <cellStyle name="Celda de comprobación 2 4" xfId="2564"/>
    <cellStyle name="Celda de comprobación 2 5" xfId="2565"/>
    <cellStyle name="Celda de comprobación 2 6" xfId="2566"/>
    <cellStyle name="Celda de comprobación 20" xfId="2567"/>
    <cellStyle name="Celda de comprobación 21" xfId="2568"/>
    <cellStyle name="Celda de comprobación 22" xfId="2569"/>
    <cellStyle name="Celda de comprobación 23" xfId="2570"/>
    <cellStyle name="Celda de comprobación 24" xfId="2571"/>
    <cellStyle name="Celda de comprobación 25" xfId="2572"/>
    <cellStyle name="Celda de comprobación 26" xfId="2573"/>
    <cellStyle name="Celda de comprobación 27" xfId="2574"/>
    <cellStyle name="Celda de comprobación 28" xfId="2575"/>
    <cellStyle name="Celda de comprobación 29" xfId="2576"/>
    <cellStyle name="Celda de comprobación 3" xfId="2577"/>
    <cellStyle name="Celda de comprobación 30" xfId="2578"/>
    <cellStyle name="Celda de comprobación 31" xfId="2579"/>
    <cellStyle name="Celda de comprobación 32" xfId="2580"/>
    <cellStyle name="Celda de comprobación 33" xfId="2581"/>
    <cellStyle name="Celda de comprobación 34" xfId="2582"/>
    <cellStyle name="Celda de comprobación 35" xfId="2583"/>
    <cellStyle name="Celda de comprobación 36" xfId="4563"/>
    <cellStyle name="Celda de comprobación 37" xfId="2550"/>
    <cellStyle name="Celda de comprobación 4" xfId="2584"/>
    <cellStyle name="Celda de comprobación 5" xfId="2585"/>
    <cellStyle name="Celda de comprobación 6" xfId="2586"/>
    <cellStyle name="Celda de comprobación 7" xfId="2587"/>
    <cellStyle name="Celda de comprobación 8" xfId="2588"/>
    <cellStyle name="Celda de comprobación 9" xfId="2589"/>
    <cellStyle name="Celda vinculada 10" xfId="2591"/>
    <cellStyle name="Celda vinculada 11" xfId="2592"/>
    <cellStyle name="Celda vinculada 12" xfId="2593"/>
    <cellStyle name="Celda vinculada 13" xfId="2594"/>
    <cellStyle name="Celda vinculada 14" xfId="2595"/>
    <cellStyle name="Celda vinculada 15" xfId="2596"/>
    <cellStyle name="Celda vinculada 16" xfId="2597"/>
    <cellStyle name="Celda vinculada 17" xfId="2598"/>
    <cellStyle name="Celda vinculada 18" xfId="2599"/>
    <cellStyle name="Celda vinculada 19" xfId="2600"/>
    <cellStyle name="Celda vinculada 2" xfId="2601"/>
    <cellStyle name="Celda vinculada 2 2" xfId="2602"/>
    <cellStyle name="Celda vinculada 2 3" xfId="2603"/>
    <cellStyle name="Celda vinculada 2 4" xfId="2604"/>
    <cellStyle name="Celda vinculada 2 5" xfId="2605"/>
    <cellStyle name="Celda vinculada 2 6" xfId="2606"/>
    <cellStyle name="Celda vinculada 20" xfId="2607"/>
    <cellStyle name="Celda vinculada 21" xfId="2608"/>
    <cellStyle name="Celda vinculada 22" xfId="2609"/>
    <cellStyle name="Celda vinculada 23" xfId="2610"/>
    <cellStyle name="Celda vinculada 24" xfId="2611"/>
    <cellStyle name="Celda vinculada 25" xfId="2612"/>
    <cellStyle name="Celda vinculada 26" xfId="2613"/>
    <cellStyle name="Celda vinculada 27" xfId="2614"/>
    <cellStyle name="Celda vinculada 28" xfId="2615"/>
    <cellStyle name="Celda vinculada 29" xfId="2616"/>
    <cellStyle name="Celda vinculada 3" xfId="2617"/>
    <cellStyle name="Celda vinculada 30" xfId="2618"/>
    <cellStyle name="Celda vinculada 31" xfId="2619"/>
    <cellStyle name="Celda vinculada 32" xfId="2620"/>
    <cellStyle name="Celda vinculada 33" xfId="2621"/>
    <cellStyle name="Celda vinculada 34" xfId="2622"/>
    <cellStyle name="Celda vinculada 35" xfId="2623"/>
    <cellStyle name="Celda vinculada 36" xfId="4562"/>
    <cellStyle name="Celda vinculada 37" xfId="2590"/>
    <cellStyle name="Celda vinculada 4" xfId="2624"/>
    <cellStyle name="Celda vinculada 5" xfId="2625"/>
    <cellStyle name="Celda vinculada 6" xfId="2626"/>
    <cellStyle name="Celda vinculada 7" xfId="2627"/>
    <cellStyle name="Celda vinculada 8" xfId="2628"/>
    <cellStyle name="Celda vinculada 9" xfId="2629"/>
    <cellStyle name="Check Cell" xfId="2630"/>
    <cellStyle name="Encabezado 4 10" xfId="2632"/>
    <cellStyle name="Encabezado 4 11" xfId="2633"/>
    <cellStyle name="Encabezado 4 12" xfId="2634"/>
    <cellStyle name="Encabezado 4 13" xfId="2635"/>
    <cellStyle name="Encabezado 4 14" xfId="2636"/>
    <cellStyle name="Encabezado 4 15" xfId="2637"/>
    <cellStyle name="Encabezado 4 16" xfId="2638"/>
    <cellStyle name="Encabezado 4 17" xfId="2639"/>
    <cellStyle name="Encabezado 4 18" xfId="2640"/>
    <cellStyle name="Encabezado 4 19" xfId="2641"/>
    <cellStyle name="Encabezado 4 2" xfId="2642"/>
    <cellStyle name="Encabezado 4 2 2" xfId="2643"/>
    <cellStyle name="Encabezado 4 2 3" xfId="2644"/>
    <cellStyle name="Encabezado 4 2 4" xfId="2645"/>
    <cellStyle name="Encabezado 4 2 5" xfId="2646"/>
    <cellStyle name="Encabezado 4 2 6" xfId="2647"/>
    <cellStyle name="Encabezado 4 20" xfId="2648"/>
    <cellStyle name="Encabezado 4 21" xfId="2649"/>
    <cellStyle name="Encabezado 4 22" xfId="2650"/>
    <cellStyle name="Encabezado 4 23" xfId="2651"/>
    <cellStyle name="Encabezado 4 24" xfId="2652"/>
    <cellStyle name="Encabezado 4 25" xfId="2653"/>
    <cellStyle name="Encabezado 4 26" xfId="2654"/>
    <cellStyle name="Encabezado 4 27" xfId="2655"/>
    <cellStyle name="Encabezado 4 28" xfId="2656"/>
    <cellStyle name="Encabezado 4 29" xfId="2657"/>
    <cellStyle name="Encabezado 4 3" xfId="2658"/>
    <cellStyle name="Encabezado 4 30" xfId="2659"/>
    <cellStyle name="Encabezado 4 31" xfId="2660"/>
    <cellStyle name="Encabezado 4 32" xfId="2661"/>
    <cellStyle name="Encabezado 4 33" xfId="2662"/>
    <cellStyle name="Encabezado 4 34" xfId="4555"/>
    <cellStyle name="Encabezado 4 35" xfId="2631"/>
    <cellStyle name="Encabezado 4 4" xfId="2663"/>
    <cellStyle name="Encabezado 4 5" xfId="2664"/>
    <cellStyle name="Encabezado 4 6" xfId="2665"/>
    <cellStyle name="Encabezado 4 7" xfId="2666"/>
    <cellStyle name="Encabezado 4 8" xfId="2667"/>
    <cellStyle name="Encabezado 4 9" xfId="2668"/>
    <cellStyle name="Énfasis1 10" xfId="2670"/>
    <cellStyle name="Énfasis1 11" xfId="2671"/>
    <cellStyle name="Énfasis1 12" xfId="2672"/>
    <cellStyle name="Énfasis1 13" xfId="2673"/>
    <cellStyle name="Énfasis1 14" xfId="2674"/>
    <cellStyle name="Énfasis1 15" xfId="2675"/>
    <cellStyle name="Énfasis1 16" xfId="2676"/>
    <cellStyle name="Énfasis1 17" xfId="2677"/>
    <cellStyle name="Énfasis1 18" xfId="2678"/>
    <cellStyle name="Énfasis1 19" xfId="2679"/>
    <cellStyle name="Énfasis1 2" xfId="2680"/>
    <cellStyle name="Énfasis1 2 2" xfId="2681"/>
    <cellStyle name="Énfasis1 2 3" xfId="2682"/>
    <cellStyle name="Énfasis1 2 4" xfId="2683"/>
    <cellStyle name="Énfasis1 2 5" xfId="2684"/>
    <cellStyle name="Énfasis1 2 6" xfId="2685"/>
    <cellStyle name="Énfasis1 20" xfId="2686"/>
    <cellStyle name="Énfasis1 21" xfId="2687"/>
    <cellStyle name="Énfasis1 22" xfId="2688"/>
    <cellStyle name="Énfasis1 23" xfId="2689"/>
    <cellStyle name="Énfasis1 24" xfId="2690"/>
    <cellStyle name="Énfasis1 25" xfId="2691"/>
    <cellStyle name="Énfasis1 26" xfId="2692"/>
    <cellStyle name="Énfasis1 27" xfId="2693"/>
    <cellStyle name="Énfasis1 28" xfId="2694"/>
    <cellStyle name="Énfasis1 29" xfId="2695"/>
    <cellStyle name="Énfasis1 3" xfId="2696"/>
    <cellStyle name="Énfasis1 30" xfId="2697"/>
    <cellStyle name="Énfasis1 31" xfId="2698"/>
    <cellStyle name="Énfasis1 32" xfId="2699"/>
    <cellStyle name="Énfasis1 33" xfId="2700"/>
    <cellStyle name="Énfasis1 34" xfId="2701"/>
    <cellStyle name="Énfasis1 35" xfId="2702"/>
    <cellStyle name="Énfasis1 36" xfId="4568"/>
    <cellStyle name="Énfasis1 37" xfId="2669"/>
    <cellStyle name="Énfasis1 4" xfId="2703"/>
    <cellStyle name="Énfasis1 5" xfId="2704"/>
    <cellStyle name="Énfasis1 6" xfId="2705"/>
    <cellStyle name="Énfasis1 7" xfId="2706"/>
    <cellStyle name="Énfasis1 8" xfId="2707"/>
    <cellStyle name="Énfasis1 9" xfId="2708"/>
    <cellStyle name="Énfasis2 10" xfId="2710"/>
    <cellStyle name="Énfasis2 11" xfId="2711"/>
    <cellStyle name="Énfasis2 12" xfId="2712"/>
    <cellStyle name="Énfasis2 13" xfId="2713"/>
    <cellStyle name="Énfasis2 14" xfId="2714"/>
    <cellStyle name="Énfasis2 15" xfId="2715"/>
    <cellStyle name="Énfasis2 16" xfId="2716"/>
    <cellStyle name="Énfasis2 17" xfId="2717"/>
    <cellStyle name="Énfasis2 18" xfId="2718"/>
    <cellStyle name="Énfasis2 19" xfId="2719"/>
    <cellStyle name="Énfasis2 2" xfId="2720"/>
    <cellStyle name="Énfasis2 2 2" xfId="2721"/>
    <cellStyle name="Énfasis2 2 3" xfId="2722"/>
    <cellStyle name="Énfasis2 2 4" xfId="2723"/>
    <cellStyle name="Énfasis2 2 5" xfId="2724"/>
    <cellStyle name="Énfasis2 2 6" xfId="2725"/>
    <cellStyle name="Énfasis2 20" xfId="2726"/>
    <cellStyle name="Énfasis2 21" xfId="2727"/>
    <cellStyle name="Énfasis2 22" xfId="2728"/>
    <cellStyle name="Énfasis2 23" xfId="2729"/>
    <cellStyle name="Énfasis2 24" xfId="2730"/>
    <cellStyle name="Énfasis2 25" xfId="2731"/>
    <cellStyle name="Énfasis2 26" xfId="2732"/>
    <cellStyle name="Énfasis2 27" xfId="2733"/>
    <cellStyle name="Énfasis2 28" xfId="2734"/>
    <cellStyle name="Énfasis2 29" xfId="2735"/>
    <cellStyle name="Énfasis2 3" xfId="2736"/>
    <cellStyle name="Énfasis2 30" xfId="2737"/>
    <cellStyle name="Énfasis2 31" xfId="2738"/>
    <cellStyle name="Énfasis2 32" xfId="2739"/>
    <cellStyle name="Énfasis2 33" xfId="2740"/>
    <cellStyle name="Énfasis2 34" xfId="2741"/>
    <cellStyle name="Énfasis2 35" xfId="2742"/>
    <cellStyle name="Énfasis2 36" xfId="4572"/>
    <cellStyle name="Énfasis2 37" xfId="2709"/>
    <cellStyle name="Énfasis2 4" xfId="2743"/>
    <cellStyle name="Énfasis2 5" xfId="2744"/>
    <cellStyle name="Énfasis2 6" xfId="2745"/>
    <cellStyle name="Énfasis2 7" xfId="2746"/>
    <cellStyle name="Énfasis2 8" xfId="2747"/>
    <cellStyle name="Énfasis2 9" xfId="2748"/>
    <cellStyle name="Énfasis3 10" xfId="2750"/>
    <cellStyle name="Énfasis3 11" xfId="2751"/>
    <cellStyle name="Énfasis3 12" xfId="2752"/>
    <cellStyle name="Énfasis3 13" xfId="2753"/>
    <cellStyle name="Énfasis3 14" xfId="2754"/>
    <cellStyle name="Énfasis3 15" xfId="2755"/>
    <cellStyle name="Énfasis3 16" xfId="2756"/>
    <cellStyle name="Énfasis3 17" xfId="2757"/>
    <cellStyle name="Énfasis3 18" xfId="2758"/>
    <cellStyle name="Énfasis3 19" xfId="2759"/>
    <cellStyle name="Énfasis3 2" xfId="2760"/>
    <cellStyle name="Énfasis3 2 2" xfId="2761"/>
    <cellStyle name="Énfasis3 2 3" xfId="2762"/>
    <cellStyle name="Énfasis3 2 4" xfId="2763"/>
    <cellStyle name="Énfasis3 2 5" xfId="2764"/>
    <cellStyle name="Énfasis3 2 6" xfId="2765"/>
    <cellStyle name="Énfasis3 20" xfId="2766"/>
    <cellStyle name="Énfasis3 21" xfId="2767"/>
    <cellStyle name="Énfasis3 22" xfId="2768"/>
    <cellStyle name="Énfasis3 23" xfId="2769"/>
    <cellStyle name="Énfasis3 24" xfId="2770"/>
    <cellStyle name="Énfasis3 25" xfId="2771"/>
    <cellStyle name="Énfasis3 26" xfId="2772"/>
    <cellStyle name="Énfasis3 27" xfId="2773"/>
    <cellStyle name="Énfasis3 28" xfId="2774"/>
    <cellStyle name="Énfasis3 29" xfId="2775"/>
    <cellStyle name="Énfasis3 3" xfId="2776"/>
    <cellStyle name="Énfasis3 30" xfId="2777"/>
    <cellStyle name="Énfasis3 31" xfId="2778"/>
    <cellStyle name="Énfasis3 32" xfId="2779"/>
    <cellStyle name="Énfasis3 33" xfId="2780"/>
    <cellStyle name="Énfasis3 34" xfId="2781"/>
    <cellStyle name="Énfasis3 35" xfId="2782"/>
    <cellStyle name="Énfasis3 36" xfId="4576"/>
    <cellStyle name="Énfasis3 37" xfId="2749"/>
    <cellStyle name="Énfasis3 4" xfId="2783"/>
    <cellStyle name="Énfasis3 5" xfId="2784"/>
    <cellStyle name="Énfasis3 6" xfId="2785"/>
    <cellStyle name="Énfasis3 7" xfId="2786"/>
    <cellStyle name="Énfasis3 8" xfId="2787"/>
    <cellStyle name="Énfasis3 9" xfId="2788"/>
    <cellStyle name="Énfasis4 10" xfId="2790"/>
    <cellStyle name="Énfasis4 11" xfId="2791"/>
    <cellStyle name="Énfasis4 12" xfId="2792"/>
    <cellStyle name="Énfasis4 13" xfId="2793"/>
    <cellStyle name="Énfasis4 14" xfId="2794"/>
    <cellStyle name="Énfasis4 15" xfId="2795"/>
    <cellStyle name="Énfasis4 16" xfId="2796"/>
    <cellStyle name="Énfasis4 17" xfId="2797"/>
    <cellStyle name="Énfasis4 18" xfId="2798"/>
    <cellStyle name="Énfasis4 19" xfId="2799"/>
    <cellStyle name="Énfasis4 2" xfId="2800"/>
    <cellStyle name="Énfasis4 2 2" xfId="2801"/>
    <cellStyle name="Énfasis4 2 3" xfId="2802"/>
    <cellStyle name="Énfasis4 2 4" xfId="2803"/>
    <cellStyle name="Énfasis4 2 5" xfId="2804"/>
    <cellStyle name="Énfasis4 2 6" xfId="2805"/>
    <cellStyle name="Énfasis4 20" xfId="2806"/>
    <cellStyle name="Énfasis4 21" xfId="2807"/>
    <cellStyle name="Énfasis4 22" xfId="2808"/>
    <cellStyle name="Énfasis4 23" xfId="2809"/>
    <cellStyle name="Énfasis4 24" xfId="2810"/>
    <cellStyle name="Énfasis4 25" xfId="2811"/>
    <cellStyle name="Énfasis4 26" xfId="2812"/>
    <cellStyle name="Énfasis4 27" xfId="2813"/>
    <cellStyle name="Énfasis4 28" xfId="2814"/>
    <cellStyle name="Énfasis4 29" xfId="2815"/>
    <cellStyle name="Énfasis4 3" xfId="2816"/>
    <cellStyle name="Énfasis4 30" xfId="2817"/>
    <cellStyle name="Énfasis4 31" xfId="2818"/>
    <cellStyle name="Énfasis4 32" xfId="2819"/>
    <cellStyle name="Énfasis4 33" xfId="2820"/>
    <cellStyle name="Énfasis4 34" xfId="2821"/>
    <cellStyle name="Énfasis4 35" xfId="2822"/>
    <cellStyle name="Énfasis4 36" xfId="4580"/>
    <cellStyle name="Énfasis4 37" xfId="2789"/>
    <cellStyle name="Énfasis4 4" xfId="2823"/>
    <cellStyle name="Énfasis4 5" xfId="2824"/>
    <cellStyle name="Énfasis4 6" xfId="2825"/>
    <cellStyle name="Énfasis4 7" xfId="2826"/>
    <cellStyle name="Énfasis4 8" xfId="2827"/>
    <cellStyle name="Énfasis4 9" xfId="2828"/>
    <cellStyle name="Énfasis5 10" xfId="2830"/>
    <cellStyle name="Énfasis5 11" xfId="2831"/>
    <cellStyle name="Énfasis5 12" xfId="2832"/>
    <cellStyle name="Énfasis5 13" xfId="2833"/>
    <cellStyle name="Énfasis5 14" xfId="2834"/>
    <cellStyle name="Énfasis5 15" xfId="2835"/>
    <cellStyle name="Énfasis5 16" xfId="2836"/>
    <cellStyle name="Énfasis5 17" xfId="2837"/>
    <cellStyle name="Énfasis5 18" xfId="2838"/>
    <cellStyle name="Énfasis5 19" xfId="2839"/>
    <cellStyle name="Énfasis5 2" xfId="2840"/>
    <cellStyle name="Énfasis5 2 2" xfId="2841"/>
    <cellStyle name="Énfasis5 2 3" xfId="2842"/>
    <cellStyle name="Énfasis5 2 4" xfId="2843"/>
    <cellStyle name="Énfasis5 2 5" xfId="2844"/>
    <cellStyle name="Énfasis5 2 6" xfId="2845"/>
    <cellStyle name="Énfasis5 20" xfId="2846"/>
    <cellStyle name="Énfasis5 21" xfId="2847"/>
    <cellStyle name="Énfasis5 22" xfId="2848"/>
    <cellStyle name="Énfasis5 23" xfId="2849"/>
    <cellStyle name="Énfasis5 24" xfId="2850"/>
    <cellStyle name="Énfasis5 25" xfId="2851"/>
    <cellStyle name="Énfasis5 26" xfId="2852"/>
    <cellStyle name="Énfasis5 27" xfId="2853"/>
    <cellStyle name="Énfasis5 28" xfId="2854"/>
    <cellStyle name="Énfasis5 29" xfId="2855"/>
    <cellStyle name="Énfasis5 3" xfId="2856"/>
    <cellStyle name="Énfasis5 30" xfId="2857"/>
    <cellStyle name="Énfasis5 31" xfId="2858"/>
    <cellStyle name="Énfasis5 32" xfId="2859"/>
    <cellStyle name="Énfasis5 33" xfId="2860"/>
    <cellStyle name="Énfasis5 34" xfId="2861"/>
    <cellStyle name="Énfasis5 35" xfId="2862"/>
    <cellStyle name="Énfasis5 36" xfId="4584"/>
    <cellStyle name="Énfasis5 37" xfId="2829"/>
    <cellStyle name="Énfasis5 4" xfId="2863"/>
    <cellStyle name="Énfasis5 5" xfId="2864"/>
    <cellStyle name="Énfasis5 6" xfId="2865"/>
    <cellStyle name="Énfasis5 7" xfId="2866"/>
    <cellStyle name="Énfasis5 8" xfId="2867"/>
    <cellStyle name="Énfasis5 9" xfId="2868"/>
    <cellStyle name="Énfasis6 10" xfId="2870"/>
    <cellStyle name="Énfasis6 11" xfId="2871"/>
    <cellStyle name="Énfasis6 12" xfId="2872"/>
    <cellStyle name="Énfasis6 13" xfId="2873"/>
    <cellStyle name="Énfasis6 14" xfId="2874"/>
    <cellStyle name="Énfasis6 15" xfId="2875"/>
    <cellStyle name="Énfasis6 16" xfId="2876"/>
    <cellStyle name="Énfasis6 17" xfId="2877"/>
    <cellStyle name="Énfasis6 18" xfId="2878"/>
    <cellStyle name="Énfasis6 19" xfId="2879"/>
    <cellStyle name="Énfasis6 2" xfId="2880"/>
    <cellStyle name="Énfasis6 2 2" xfId="2881"/>
    <cellStyle name="Énfasis6 2 3" xfId="2882"/>
    <cellStyle name="Énfasis6 2 4" xfId="2883"/>
    <cellStyle name="Énfasis6 2 5" xfId="2884"/>
    <cellStyle name="Énfasis6 2 6" xfId="2885"/>
    <cellStyle name="Énfasis6 20" xfId="2886"/>
    <cellStyle name="Énfasis6 21" xfId="2887"/>
    <cellStyle name="Énfasis6 22" xfId="2888"/>
    <cellStyle name="Énfasis6 23" xfId="2889"/>
    <cellStyle name="Énfasis6 24" xfId="2890"/>
    <cellStyle name="Énfasis6 25" xfId="2891"/>
    <cellStyle name="Énfasis6 26" xfId="2892"/>
    <cellStyle name="Énfasis6 27" xfId="2893"/>
    <cellStyle name="Énfasis6 28" xfId="2894"/>
    <cellStyle name="Énfasis6 29" xfId="2895"/>
    <cellStyle name="Énfasis6 3" xfId="2896"/>
    <cellStyle name="Énfasis6 30" xfId="2897"/>
    <cellStyle name="Énfasis6 31" xfId="2898"/>
    <cellStyle name="Énfasis6 32" xfId="2899"/>
    <cellStyle name="Énfasis6 33" xfId="2900"/>
    <cellStyle name="Énfasis6 34" xfId="2901"/>
    <cellStyle name="Énfasis6 35" xfId="2902"/>
    <cellStyle name="Énfasis6 36" xfId="4588"/>
    <cellStyle name="Énfasis6 37" xfId="2869"/>
    <cellStyle name="Énfasis6 4" xfId="2903"/>
    <cellStyle name="Énfasis6 5" xfId="2904"/>
    <cellStyle name="Énfasis6 6" xfId="2905"/>
    <cellStyle name="Énfasis6 7" xfId="2906"/>
    <cellStyle name="Énfasis6 8" xfId="2907"/>
    <cellStyle name="Énfasis6 9" xfId="2908"/>
    <cellStyle name="Entrada 10" xfId="2910"/>
    <cellStyle name="Entrada 11" xfId="2911"/>
    <cellStyle name="Entrada 12" xfId="2912"/>
    <cellStyle name="Entrada 13" xfId="2913"/>
    <cellStyle name="Entrada 14" xfId="2914"/>
    <cellStyle name="Entrada 15" xfId="2915"/>
    <cellStyle name="Entrada 16" xfId="2916"/>
    <cellStyle name="Entrada 17" xfId="2917"/>
    <cellStyle name="Entrada 18" xfId="2918"/>
    <cellStyle name="Entrada 19" xfId="2919"/>
    <cellStyle name="Entrada 2" xfId="2920"/>
    <cellStyle name="Entrada 2 2" xfId="2921"/>
    <cellStyle name="Entrada 2 3" xfId="2922"/>
    <cellStyle name="Entrada 2 4" xfId="2923"/>
    <cellStyle name="Entrada 2 5" xfId="2924"/>
    <cellStyle name="Entrada 2 6" xfId="2925"/>
    <cellStyle name="Entrada 20" xfId="2926"/>
    <cellStyle name="Entrada 21" xfId="2927"/>
    <cellStyle name="Entrada 22" xfId="2928"/>
    <cellStyle name="Entrada 23" xfId="2929"/>
    <cellStyle name="Entrada 24" xfId="2930"/>
    <cellStyle name="Entrada 25" xfId="2931"/>
    <cellStyle name="Entrada 26" xfId="2932"/>
    <cellStyle name="Entrada 27" xfId="2933"/>
    <cellStyle name="Entrada 28" xfId="2934"/>
    <cellStyle name="Entrada 29" xfId="2935"/>
    <cellStyle name="Entrada 3" xfId="2936"/>
    <cellStyle name="Entrada 30" xfId="2937"/>
    <cellStyle name="Entrada 31" xfId="2938"/>
    <cellStyle name="Entrada 32" xfId="2939"/>
    <cellStyle name="Entrada 33" xfId="2940"/>
    <cellStyle name="Entrada 34" xfId="2941"/>
    <cellStyle name="Entrada 35" xfId="2942"/>
    <cellStyle name="Entrada 36" xfId="4559"/>
    <cellStyle name="Entrada 37" xfId="2909"/>
    <cellStyle name="Entrada 4" xfId="2943"/>
    <cellStyle name="Entrada 5" xfId="2944"/>
    <cellStyle name="Entrada 6" xfId="2945"/>
    <cellStyle name="Entrada 7" xfId="2946"/>
    <cellStyle name="Entrada 8" xfId="2947"/>
    <cellStyle name="Entrada 9" xfId="2948"/>
    <cellStyle name="Explanatory Text" xfId="2949"/>
    <cellStyle name="Good" xfId="2950"/>
    <cellStyle name="Heading 1" xfId="2951"/>
    <cellStyle name="Heading 2" xfId="2952"/>
    <cellStyle name="Heading 3" xfId="2953"/>
    <cellStyle name="Heading 4" xfId="2954"/>
    <cellStyle name="Hipervínculo" xfId="4592" builtinId="8" customBuiltin="1"/>
    <cellStyle name="Hipervínculo 2" xfId="2955"/>
    <cellStyle name="Hipervínculo visitado" xfId="4593" builtinId="9" customBuiltin="1"/>
    <cellStyle name="Incorrecto 10" xfId="2957"/>
    <cellStyle name="Incorrecto 11" xfId="2958"/>
    <cellStyle name="Incorrecto 12" xfId="2959"/>
    <cellStyle name="Incorrecto 13" xfId="2960"/>
    <cellStyle name="Incorrecto 14" xfId="2961"/>
    <cellStyle name="Incorrecto 15" xfId="2962"/>
    <cellStyle name="Incorrecto 16" xfId="2963"/>
    <cellStyle name="Incorrecto 17" xfId="2964"/>
    <cellStyle name="Incorrecto 18" xfId="2965"/>
    <cellStyle name="Incorrecto 19" xfId="2966"/>
    <cellStyle name="Incorrecto 2" xfId="2967"/>
    <cellStyle name="Incorrecto 2 2" xfId="2968"/>
    <cellStyle name="Incorrecto 2 3" xfId="2969"/>
    <cellStyle name="Incorrecto 2 4" xfId="2970"/>
    <cellStyle name="Incorrecto 2 5" xfId="2971"/>
    <cellStyle name="Incorrecto 2 6" xfId="2972"/>
    <cellStyle name="Incorrecto 20" xfId="2973"/>
    <cellStyle name="Incorrecto 21" xfId="2974"/>
    <cellStyle name="Incorrecto 22" xfId="2975"/>
    <cellStyle name="Incorrecto 23" xfId="2976"/>
    <cellStyle name="Incorrecto 24" xfId="2977"/>
    <cellStyle name="Incorrecto 25" xfId="2978"/>
    <cellStyle name="Incorrecto 26" xfId="2979"/>
    <cellStyle name="Incorrecto 27" xfId="2980"/>
    <cellStyle name="Incorrecto 28" xfId="2981"/>
    <cellStyle name="Incorrecto 29" xfId="2982"/>
    <cellStyle name="Incorrecto 3" xfId="2983"/>
    <cellStyle name="Incorrecto 30" xfId="2984"/>
    <cellStyle name="Incorrecto 31" xfId="2985"/>
    <cellStyle name="Incorrecto 32" xfId="2986"/>
    <cellStyle name="Incorrecto 33" xfId="2987"/>
    <cellStyle name="Incorrecto 34" xfId="2988"/>
    <cellStyle name="Incorrecto 35" xfId="2989"/>
    <cellStyle name="Incorrecto 36" xfId="4557"/>
    <cellStyle name="Incorrecto 37" xfId="2956"/>
    <cellStyle name="Incorrecto 4" xfId="2990"/>
    <cellStyle name="Incorrecto 5" xfId="2991"/>
    <cellStyle name="Incorrecto 6" xfId="2992"/>
    <cellStyle name="Incorrecto 7" xfId="2993"/>
    <cellStyle name="Incorrecto 8" xfId="2994"/>
    <cellStyle name="Incorrecto 9" xfId="2995"/>
    <cellStyle name="Input" xfId="2996"/>
    <cellStyle name="Linked Cell" xfId="2997"/>
    <cellStyle name="Millares" xfId="24" builtinId="3"/>
    <cellStyle name="Millares 2" xfId="4144"/>
    <cellStyle name="Millares 2 2" xfId="4541"/>
    <cellStyle name="Millares 2 2 2" xfId="4629"/>
    <cellStyle name="Millares 2 2 2 2" xfId="4749"/>
    <cellStyle name="Millares 2 2 2 2 2" xfId="4980"/>
    <cellStyle name="Millares 2 2 2 2 3" xfId="5212"/>
    <cellStyle name="Millares 2 2 2 3" xfId="4865"/>
    <cellStyle name="Millares 2 2 2 4" xfId="5097"/>
    <cellStyle name="Millares 2 2 3" xfId="4671"/>
    <cellStyle name="Millares 2 2 3 2" xfId="6033"/>
    <cellStyle name="Millares 2 2 4" xfId="4694"/>
    <cellStyle name="Millares 2 2 4 2" xfId="4925"/>
    <cellStyle name="Millares 2 2 4 3" xfId="5157"/>
    <cellStyle name="Millares 2 2 5" xfId="4810"/>
    <cellStyle name="Millares 2 2 6" xfId="5042"/>
    <cellStyle name="Millares 2 3" xfId="4615"/>
    <cellStyle name="Millares 2 3 2" xfId="4610"/>
    <cellStyle name="Millares 2 3 2 2" xfId="6031"/>
    <cellStyle name="Millares 2 3 3" xfId="4735"/>
    <cellStyle name="Millares 2 3 3 2" xfId="4966"/>
    <cellStyle name="Millares 2 3 3 3" xfId="5198"/>
    <cellStyle name="Millares 2 3 4" xfId="4851"/>
    <cellStyle name="Millares 2 3 5" xfId="5083"/>
    <cellStyle name="Millares 2 4" xfId="4680"/>
    <cellStyle name="Millares 2 4 2" xfId="4911"/>
    <cellStyle name="Millares 2 4 3" xfId="5143"/>
    <cellStyle name="Millares 2 5" xfId="4796"/>
    <cellStyle name="Millares 2 6" xfId="5028"/>
    <cellStyle name="Millares 3" xfId="4148"/>
    <cellStyle name="Millares 3 2" xfId="4619"/>
    <cellStyle name="Millares 3 2 2" xfId="4739"/>
    <cellStyle name="Millares 3 2 2 2" xfId="4970"/>
    <cellStyle name="Millares 3 2 2 3" xfId="5202"/>
    <cellStyle name="Millares 3 2 3" xfId="4855"/>
    <cellStyle name="Millares 3 2 4" xfId="5087"/>
    <cellStyle name="Millares 3 3" xfId="4684"/>
    <cellStyle name="Millares 3 3 2" xfId="4915"/>
    <cellStyle name="Millares 3 3 3" xfId="5147"/>
    <cellStyle name="Millares 3 4" xfId="4800"/>
    <cellStyle name="Millares 3 5" xfId="5032"/>
    <cellStyle name="Millares 4" xfId="4151"/>
    <cellStyle name="Millares 4 2" xfId="4622"/>
    <cellStyle name="Millares 4 2 2" xfId="4742"/>
    <cellStyle name="Millares 4 2 2 2" xfId="4973"/>
    <cellStyle name="Millares 4 2 2 3" xfId="5205"/>
    <cellStyle name="Millares 4 2 3" xfId="4858"/>
    <cellStyle name="Millares 4 2 4" xfId="5090"/>
    <cellStyle name="Millares 4 3" xfId="4687"/>
    <cellStyle name="Millares 4 3 2" xfId="4918"/>
    <cellStyle name="Millares 4 3 3" xfId="5150"/>
    <cellStyle name="Millares 4 4" xfId="4803"/>
    <cellStyle name="Millares 4 5" xfId="5035"/>
    <cellStyle name="Millares 5" xfId="4547"/>
    <cellStyle name="Millares 5 2" xfId="4635"/>
    <cellStyle name="Millares 5 2 2" xfId="4755"/>
    <cellStyle name="Millares 5 2 2 2" xfId="4986"/>
    <cellStyle name="Millares 5 2 2 3" xfId="5218"/>
    <cellStyle name="Millares 5 2 3" xfId="4871"/>
    <cellStyle name="Millares 5 2 4" xfId="5103"/>
    <cellStyle name="Millares 5 3" xfId="4700"/>
    <cellStyle name="Millares 5 3 2" xfId="4931"/>
    <cellStyle name="Millares 5 3 3" xfId="5163"/>
    <cellStyle name="Millares 5 4" xfId="4816"/>
    <cellStyle name="Millares 5 5" xfId="5048"/>
    <cellStyle name="Millares 6" xfId="6038"/>
    <cellStyle name="Neutral 10" xfId="2999"/>
    <cellStyle name="Neutral 11" xfId="3000"/>
    <cellStyle name="Neutral 12" xfId="3001"/>
    <cellStyle name="Neutral 13" xfId="3002"/>
    <cellStyle name="Neutral 14" xfId="3003"/>
    <cellStyle name="Neutral 15" xfId="3004"/>
    <cellStyle name="Neutral 16" xfId="3005"/>
    <cellStyle name="Neutral 17" xfId="3006"/>
    <cellStyle name="Neutral 18" xfId="3007"/>
    <cellStyle name="Neutral 19" xfId="3008"/>
    <cellStyle name="Neutral 2" xfId="3009"/>
    <cellStyle name="Neutral 2 2" xfId="3010"/>
    <cellStyle name="Neutral 2 3" xfId="3011"/>
    <cellStyle name="Neutral 2 4" xfId="3012"/>
    <cellStyle name="Neutral 2 5" xfId="3013"/>
    <cellStyle name="Neutral 2 6" xfId="3014"/>
    <cellStyle name="Neutral 20" xfId="3015"/>
    <cellStyle name="Neutral 21" xfId="3016"/>
    <cellStyle name="Neutral 22" xfId="3017"/>
    <cellStyle name="Neutral 23" xfId="3018"/>
    <cellStyle name="Neutral 24" xfId="3019"/>
    <cellStyle name="Neutral 25" xfId="3020"/>
    <cellStyle name="Neutral 26" xfId="3021"/>
    <cellStyle name="Neutral 27" xfId="3022"/>
    <cellStyle name="Neutral 28" xfId="3023"/>
    <cellStyle name="Neutral 29" xfId="3024"/>
    <cellStyle name="Neutral 3" xfId="3025"/>
    <cellStyle name="Neutral 30" xfId="3026"/>
    <cellStyle name="Neutral 31" xfId="3027"/>
    <cellStyle name="Neutral 32" xfId="3028"/>
    <cellStyle name="Neutral 33" xfId="3029"/>
    <cellStyle name="Neutral 34" xfId="3030"/>
    <cellStyle name="Neutral 35" xfId="3031"/>
    <cellStyle name="Neutral 36" xfId="4558"/>
    <cellStyle name="Neutral 37" xfId="2998"/>
    <cellStyle name="Neutral 4" xfId="3032"/>
    <cellStyle name="Neutral 5" xfId="3033"/>
    <cellStyle name="Neutral 6" xfId="3034"/>
    <cellStyle name="Neutral 7" xfId="3035"/>
    <cellStyle name="Neutral 8" xfId="3036"/>
    <cellStyle name="Neutral 9" xfId="3037"/>
    <cellStyle name="Normal" xfId="0" builtinId="0"/>
    <cellStyle name="Normal 10" xfId="1"/>
    <cellStyle name="Normal 10 2" xfId="4044"/>
    <cellStyle name="Normal 10 3" xfId="3944"/>
    <cellStyle name="Normal 10 4" xfId="3038"/>
    <cellStyle name="Normal 100" xfId="3039"/>
    <cellStyle name="Normal 100 2" xfId="4045"/>
    <cellStyle name="Normal 100 3" xfId="3945"/>
    <cellStyle name="Normal 101" xfId="3040"/>
    <cellStyle name="Normal 101 2" xfId="4046"/>
    <cellStyle name="Normal 101 3" xfId="3946"/>
    <cellStyle name="Normal 102" xfId="4141"/>
    <cellStyle name="Normal 102 2" xfId="4147"/>
    <cellStyle name="Normal 102 2 2" xfId="4154"/>
    <cellStyle name="Normal 102 2 2 2" xfId="4625"/>
    <cellStyle name="Normal 102 2 2 2 2" xfId="4745"/>
    <cellStyle name="Normal 102 2 2 2 2 2" xfId="4976"/>
    <cellStyle name="Normal 102 2 2 2 2 3" xfId="5208"/>
    <cellStyle name="Normal 102 2 2 2 3" xfId="4861"/>
    <cellStyle name="Normal 102 2 2 2 4" xfId="5093"/>
    <cellStyle name="Normal 102 2 2 3" xfId="4690"/>
    <cellStyle name="Normal 102 2 2 3 2" xfId="4921"/>
    <cellStyle name="Normal 102 2 2 3 3" xfId="5153"/>
    <cellStyle name="Normal 102 2 2 4" xfId="4806"/>
    <cellStyle name="Normal 102 2 2 5" xfId="5038"/>
    <cellStyle name="Normal 102 2 3" xfId="4545"/>
    <cellStyle name="Normal 102 2 3 2" xfId="4633"/>
    <cellStyle name="Normal 102 2 3 2 2" xfId="4753"/>
    <cellStyle name="Normal 102 2 3 2 2 2" xfId="4984"/>
    <cellStyle name="Normal 102 2 3 2 2 3" xfId="5216"/>
    <cellStyle name="Normal 102 2 3 2 3" xfId="4869"/>
    <cellStyle name="Normal 102 2 3 2 4" xfId="5101"/>
    <cellStyle name="Normal 102 2 3 3" xfId="4698"/>
    <cellStyle name="Normal 102 2 3 3 2" xfId="4929"/>
    <cellStyle name="Normal 102 2 3 3 3" xfId="5161"/>
    <cellStyle name="Normal 102 2 3 4" xfId="4814"/>
    <cellStyle name="Normal 102 2 3 5" xfId="5046"/>
    <cellStyle name="Normal 102 2 4" xfId="4618"/>
    <cellStyle name="Normal 102 2 4 2" xfId="4738"/>
    <cellStyle name="Normal 102 2 4 2 2" xfId="4969"/>
    <cellStyle name="Normal 102 2 4 2 3" xfId="5201"/>
    <cellStyle name="Normal 102 2 4 3" xfId="4854"/>
    <cellStyle name="Normal 102 2 4 4" xfId="5086"/>
    <cellStyle name="Normal 102 2 5" xfId="4683"/>
    <cellStyle name="Normal 102 2 5 2" xfId="4914"/>
    <cellStyle name="Normal 102 2 5 3" xfId="5146"/>
    <cellStyle name="Normal 102 2 6" xfId="4799"/>
    <cellStyle name="Normal 102 2 7" xfId="5031"/>
    <cellStyle name="Normal 102 3" xfId="4153"/>
    <cellStyle name="Normal 102 3 2" xfId="4544"/>
    <cellStyle name="Normal 102 3 2 2" xfId="4632"/>
    <cellStyle name="Normal 102 3 2 2 2" xfId="4752"/>
    <cellStyle name="Normal 102 3 2 2 2 2" xfId="4983"/>
    <cellStyle name="Normal 102 3 2 2 2 3" xfId="5215"/>
    <cellStyle name="Normal 102 3 2 2 3" xfId="4868"/>
    <cellStyle name="Normal 102 3 2 2 4" xfId="5100"/>
    <cellStyle name="Normal 102 3 2 3" xfId="4697"/>
    <cellStyle name="Normal 102 3 2 3 2" xfId="4928"/>
    <cellStyle name="Normal 102 3 2 3 3" xfId="5160"/>
    <cellStyle name="Normal 102 3 2 4" xfId="4813"/>
    <cellStyle name="Normal 102 3 2 5" xfId="5045"/>
    <cellStyle name="Normal 102 3 3" xfId="4624"/>
    <cellStyle name="Normal 102 3 3 2" xfId="4744"/>
    <cellStyle name="Normal 102 3 3 2 2" xfId="4975"/>
    <cellStyle name="Normal 102 3 3 2 3" xfId="5207"/>
    <cellStyle name="Normal 102 3 3 3" xfId="4860"/>
    <cellStyle name="Normal 102 3 3 4" xfId="5092"/>
    <cellStyle name="Normal 102 3 4" xfId="4689"/>
    <cellStyle name="Normal 102 3 4 2" xfId="4920"/>
    <cellStyle name="Normal 102 3 4 3" xfId="5152"/>
    <cellStyle name="Normal 102 3 5" xfId="4805"/>
    <cellStyle name="Normal 102 3 6" xfId="5037"/>
    <cellStyle name="Normal 102 4" xfId="4539"/>
    <cellStyle name="Normal 102 4 2" xfId="4627"/>
    <cellStyle name="Normal 102 4 2 2" xfId="4747"/>
    <cellStyle name="Normal 102 4 2 2 2" xfId="4978"/>
    <cellStyle name="Normal 102 4 2 2 3" xfId="5210"/>
    <cellStyle name="Normal 102 4 2 3" xfId="4863"/>
    <cellStyle name="Normal 102 4 2 4" xfId="5095"/>
    <cellStyle name="Normal 102 4 3" xfId="4692"/>
    <cellStyle name="Normal 102 4 3 2" xfId="4923"/>
    <cellStyle name="Normal 102 4 3 3" xfId="5155"/>
    <cellStyle name="Normal 102 4 4" xfId="4808"/>
    <cellStyle name="Normal 102 4 5" xfId="5040"/>
    <cellStyle name="Normal 102 5" xfId="4613"/>
    <cellStyle name="Normal 102 5 2" xfId="4733"/>
    <cellStyle name="Normal 102 5 2 2" xfId="4964"/>
    <cellStyle name="Normal 102 5 2 3" xfId="5196"/>
    <cellStyle name="Normal 102 5 3" xfId="4849"/>
    <cellStyle name="Normal 102 5 4" xfId="5081"/>
    <cellStyle name="Normal 102 6" xfId="4678"/>
    <cellStyle name="Normal 102 6 2" xfId="4909"/>
    <cellStyle name="Normal 102 6 3" xfId="5141"/>
    <cellStyle name="Normal 102 7" xfId="4794"/>
    <cellStyle name="Normal 102 8" xfId="5026"/>
    <cellStyle name="Normal 103" xfId="4042"/>
    <cellStyle name="Normal 103 2" xfId="4538"/>
    <cellStyle name="Normal 103 2 2" xfId="6030"/>
    <cellStyle name="Normal 103 3" xfId="5644"/>
    <cellStyle name="Normal 104" xfId="3911"/>
    <cellStyle name="Normal 104 2" xfId="4537"/>
    <cellStyle name="Normal 104 2 2" xfId="4626"/>
    <cellStyle name="Normal 104 2 2 2" xfId="4746"/>
    <cellStyle name="Normal 104 2 2 2 2" xfId="4977"/>
    <cellStyle name="Normal 104 2 2 2 3" xfId="5209"/>
    <cellStyle name="Normal 104 2 2 3" xfId="4862"/>
    <cellStyle name="Normal 104 2 2 4" xfId="5094"/>
    <cellStyle name="Normal 104 2 3" xfId="4691"/>
    <cellStyle name="Normal 104 2 3 2" xfId="4922"/>
    <cellStyle name="Normal 104 2 3 3" xfId="5154"/>
    <cellStyle name="Normal 104 2 4" xfId="4807"/>
    <cellStyle name="Normal 104 2 5" xfId="5039"/>
    <cellStyle name="Normal 104 3" xfId="4612"/>
    <cellStyle name="Normal 104 3 2" xfId="4732"/>
    <cellStyle name="Normal 104 3 2 2" xfId="4963"/>
    <cellStyle name="Normal 104 3 2 3" xfId="5195"/>
    <cellStyle name="Normal 104 3 3" xfId="4848"/>
    <cellStyle name="Normal 104 3 4" xfId="5080"/>
    <cellStyle name="Normal 104 4" xfId="4677"/>
    <cellStyle name="Normal 104 4 2" xfId="4908"/>
    <cellStyle name="Normal 104 4 3" xfId="5140"/>
    <cellStyle name="Normal 104 5" xfId="4793"/>
    <cellStyle name="Normal 104 6" xfId="5025"/>
    <cellStyle name="Normal 105" xfId="4143"/>
    <cellStyle name="Normal 105 2" xfId="4540"/>
    <cellStyle name="Normal 105 2 2" xfId="4628"/>
    <cellStyle name="Normal 105 2 2 2" xfId="4748"/>
    <cellStyle name="Normal 105 2 2 2 2" xfId="4979"/>
    <cellStyle name="Normal 105 2 2 2 3" xfId="5211"/>
    <cellStyle name="Normal 105 2 2 3" xfId="4864"/>
    <cellStyle name="Normal 105 2 2 4" xfId="5096"/>
    <cellStyle name="Normal 105 2 3" xfId="4693"/>
    <cellStyle name="Normal 105 2 3 2" xfId="4924"/>
    <cellStyle name="Normal 105 2 3 3" xfId="5156"/>
    <cellStyle name="Normal 105 2 4" xfId="4809"/>
    <cellStyle name="Normal 105 2 5" xfId="5041"/>
    <cellStyle name="Normal 105 3" xfId="4614"/>
    <cellStyle name="Normal 105 3 2" xfId="4734"/>
    <cellStyle name="Normal 105 3 2 2" xfId="4965"/>
    <cellStyle name="Normal 105 3 2 3" xfId="5197"/>
    <cellStyle name="Normal 105 3 3" xfId="4850"/>
    <cellStyle name="Normal 105 3 4" xfId="5082"/>
    <cellStyle name="Normal 105 4" xfId="4679"/>
    <cellStyle name="Normal 105 4 2" xfId="4910"/>
    <cellStyle name="Normal 105 4 3" xfId="5142"/>
    <cellStyle name="Normal 105 5" xfId="4795"/>
    <cellStyle name="Normal 105 6" xfId="5027"/>
    <cellStyle name="Normal 106" xfId="4146"/>
    <cellStyle name="Normal 106 2" xfId="4543"/>
    <cellStyle name="Normal 106 2 2" xfId="4631"/>
    <cellStyle name="Normal 106 2 2 2" xfId="4751"/>
    <cellStyle name="Normal 106 2 2 2 2" xfId="4982"/>
    <cellStyle name="Normal 106 2 2 2 3" xfId="5214"/>
    <cellStyle name="Normal 106 2 2 3" xfId="4867"/>
    <cellStyle name="Normal 106 2 2 4" xfId="5099"/>
    <cellStyle name="Normal 106 2 3" xfId="4696"/>
    <cellStyle name="Normal 106 2 3 2" xfId="4927"/>
    <cellStyle name="Normal 106 2 3 3" xfId="5159"/>
    <cellStyle name="Normal 106 2 4" xfId="4812"/>
    <cellStyle name="Normal 106 2 5" xfId="5044"/>
    <cellStyle name="Normal 106 3" xfId="4617"/>
    <cellStyle name="Normal 106 3 2" xfId="4737"/>
    <cellStyle name="Normal 106 3 2 2" xfId="4968"/>
    <cellStyle name="Normal 106 3 2 3" xfId="5200"/>
    <cellStyle name="Normal 106 3 3" xfId="4853"/>
    <cellStyle name="Normal 106 3 4" xfId="5085"/>
    <cellStyle name="Normal 106 4" xfId="4682"/>
    <cellStyle name="Normal 106 4 2" xfId="4913"/>
    <cellStyle name="Normal 106 4 3" xfId="5145"/>
    <cellStyle name="Normal 106 5" xfId="4798"/>
    <cellStyle name="Normal 106 6" xfId="5030"/>
    <cellStyle name="Normal 107" xfId="4150"/>
    <cellStyle name="Normal 107 2" xfId="4621"/>
    <cellStyle name="Normal 107 2 2" xfId="4741"/>
    <cellStyle name="Normal 107 2 2 2" xfId="4972"/>
    <cellStyle name="Normal 107 2 2 3" xfId="5204"/>
    <cellStyle name="Normal 107 2 3" xfId="4857"/>
    <cellStyle name="Normal 107 2 4" xfId="5089"/>
    <cellStyle name="Normal 107 3" xfId="4686"/>
    <cellStyle name="Normal 107 3 2" xfId="4917"/>
    <cellStyle name="Normal 107 3 3" xfId="5149"/>
    <cellStyle name="Normal 107 4" xfId="4802"/>
    <cellStyle name="Normal 107 5" xfId="5034"/>
    <cellStyle name="Normal 108" xfId="4546"/>
    <cellStyle name="Normal 108 2" xfId="4634"/>
    <cellStyle name="Normal 108 2 2" xfId="4754"/>
    <cellStyle name="Normal 108 2 2 2" xfId="4985"/>
    <cellStyle name="Normal 108 2 2 3" xfId="5217"/>
    <cellStyle name="Normal 108 2 3" xfId="4870"/>
    <cellStyle name="Normal 108 2 4" xfId="5102"/>
    <cellStyle name="Normal 108 3" xfId="4699"/>
    <cellStyle name="Normal 108 3 2" xfId="4930"/>
    <cellStyle name="Normal 108 3 3" xfId="5162"/>
    <cellStyle name="Normal 108 4" xfId="4815"/>
    <cellStyle name="Normal 108 5" xfId="5047"/>
    <cellStyle name="Normal 109" xfId="4549"/>
    <cellStyle name="Normal 109 2" xfId="4637"/>
    <cellStyle name="Normal 109 2 2" xfId="4757"/>
    <cellStyle name="Normal 109 2 2 2" xfId="4988"/>
    <cellStyle name="Normal 109 2 2 3" xfId="5220"/>
    <cellStyle name="Normal 109 2 3" xfId="4873"/>
    <cellStyle name="Normal 109 2 4" xfId="5105"/>
    <cellStyle name="Normal 109 3" xfId="4702"/>
    <cellStyle name="Normal 109 3 2" xfId="4933"/>
    <cellStyle name="Normal 109 3 3" xfId="5165"/>
    <cellStyle name="Normal 109 4" xfId="4818"/>
    <cellStyle name="Normal 109 5" xfId="5050"/>
    <cellStyle name="Normal 11" xfId="2"/>
    <cellStyle name="Normal 11 2" xfId="4047"/>
    <cellStyle name="Normal 11 3" xfId="3947"/>
    <cellStyle name="Normal 11 4" xfId="3041"/>
    <cellStyle name="Normal 110" xfId="4550"/>
    <cellStyle name="Normal 110 2" xfId="4638"/>
    <cellStyle name="Normal 110 2 2" xfId="4758"/>
    <cellStyle name="Normal 110 2 2 2" xfId="4989"/>
    <cellStyle name="Normal 110 2 2 3" xfId="5221"/>
    <cellStyle name="Normal 110 2 3" xfId="4874"/>
    <cellStyle name="Normal 110 2 4" xfId="5106"/>
    <cellStyle name="Normal 110 3" xfId="4703"/>
    <cellStyle name="Normal 110 3 2" xfId="4934"/>
    <cellStyle name="Normal 110 3 3" xfId="5166"/>
    <cellStyle name="Normal 110 4" xfId="4819"/>
    <cellStyle name="Normal 110 5" xfId="5051"/>
    <cellStyle name="Normal 111" xfId="4605"/>
    <cellStyle name="Normal 111 2" xfId="4663"/>
    <cellStyle name="Normal 111 2 2" xfId="4783"/>
    <cellStyle name="Normal 111 2 2 2" xfId="5014"/>
    <cellStyle name="Normal 111 2 2 3" xfId="5246"/>
    <cellStyle name="Normal 111 2 3" xfId="4899"/>
    <cellStyle name="Normal 111 2 4" xfId="5131"/>
    <cellStyle name="Normal 111 3" xfId="4728"/>
    <cellStyle name="Normal 111 3 2" xfId="4959"/>
    <cellStyle name="Normal 111 3 3" xfId="5191"/>
    <cellStyle name="Normal 111 4" xfId="4844"/>
    <cellStyle name="Normal 111 5" xfId="5076"/>
    <cellStyle name="Normal 112" xfId="4607"/>
    <cellStyle name="Normal 112 2" xfId="4665"/>
    <cellStyle name="Normal 112 2 2" xfId="4785"/>
    <cellStyle name="Normal 112 2 2 2" xfId="5016"/>
    <cellStyle name="Normal 112 2 2 3" xfId="5248"/>
    <cellStyle name="Normal 112 2 3" xfId="4901"/>
    <cellStyle name="Normal 112 2 4" xfId="5133"/>
    <cellStyle name="Normal 112 3" xfId="4673"/>
    <cellStyle name="Normal 112 3 2" xfId="4789"/>
    <cellStyle name="Normal 112 3 2 2" xfId="5020"/>
    <cellStyle name="Normal 112 3 2 3" xfId="5252"/>
    <cellStyle name="Normal 112 3 3" xfId="4905"/>
    <cellStyle name="Normal 112 3 4" xfId="5137"/>
    <cellStyle name="Normal 112 4" xfId="4730"/>
    <cellStyle name="Normal 112 4 2" xfId="4961"/>
    <cellStyle name="Normal 112 4 3" xfId="5193"/>
    <cellStyle name="Normal 112 5" xfId="4846"/>
    <cellStyle name="Normal 112 6" xfId="5078"/>
    <cellStyle name="Normal 113" xfId="4675"/>
    <cellStyle name="Normal 113 2" xfId="4791"/>
    <cellStyle name="Normal 113 2 2" xfId="5021"/>
    <cellStyle name="Normal 113 2 3" xfId="5253"/>
    <cellStyle name="Normal 113 3" xfId="4906"/>
    <cellStyle name="Normal 113 4" xfId="5138"/>
    <cellStyle name="Normal 114" xfId="5023"/>
    <cellStyle name="Normal 114 2" xfId="5255"/>
    <cellStyle name="Normal 115" xfId="5257"/>
    <cellStyle name="Normal 116" xfId="28"/>
    <cellStyle name="Normal 12" xfId="3"/>
    <cellStyle name="Normal 12 2" xfId="4048"/>
    <cellStyle name="Normal 12 3" xfId="3948"/>
    <cellStyle name="Normal 12 4" xfId="3042"/>
    <cellStyle name="Normal 122" xfId="4611"/>
    <cellStyle name="Normal 13" xfId="16"/>
    <cellStyle name="Normal 13 2" xfId="4049"/>
    <cellStyle name="Normal 13 3" xfId="3949"/>
    <cellStyle name="Normal 13 4" xfId="3043"/>
    <cellStyle name="Normal 14" xfId="27"/>
    <cellStyle name="Normal 14 2" xfId="4050"/>
    <cellStyle name="Normal 14 3" xfId="3950"/>
    <cellStyle name="Normal 14 4" xfId="3044"/>
    <cellStyle name="Normal 15" xfId="3045"/>
    <cellStyle name="Normal 15 2" xfId="4051"/>
    <cellStyle name="Normal 15 3" xfId="3951"/>
    <cellStyle name="Normal 16" xfId="3046"/>
    <cellStyle name="Normal 16 2" xfId="4052"/>
    <cellStyle name="Normal 16 3" xfId="3952"/>
    <cellStyle name="Normal 17" xfId="3047"/>
    <cellStyle name="Normal 17 2" xfId="4053"/>
    <cellStyle name="Normal 17 3" xfId="3953"/>
    <cellStyle name="Normal 18" xfId="3048"/>
    <cellStyle name="Normal 18 2" xfId="4054"/>
    <cellStyle name="Normal 18 3" xfId="3954"/>
    <cellStyle name="Normal 19" xfId="3049"/>
    <cellStyle name="Normal 19 2" xfId="4055"/>
    <cellStyle name="Normal 19 3" xfId="3955"/>
    <cellStyle name="Normal 2" xfId="4"/>
    <cellStyle name="Normal 2 10" xfId="3051"/>
    <cellStyle name="Normal 2 10 10" xfId="3052"/>
    <cellStyle name="Normal 2 10 10 2" xfId="4157"/>
    <cellStyle name="Normal 2 10 10 2 2" xfId="5650"/>
    <cellStyle name="Normal 2 10 10 3" xfId="5261"/>
    <cellStyle name="Normal 2 10 11" xfId="3053"/>
    <cellStyle name="Normal 2 10 11 2" xfId="4158"/>
    <cellStyle name="Normal 2 10 11 2 2" xfId="5651"/>
    <cellStyle name="Normal 2 10 11 3" xfId="5262"/>
    <cellStyle name="Normal 2 10 12" xfId="3054"/>
    <cellStyle name="Normal 2 10 12 2" xfId="4159"/>
    <cellStyle name="Normal 2 10 12 2 2" xfId="5652"/>
    <cellStyle name="Normal 2 10 12 3" xfId="5263"/>
    <cellStyle name="Normal 2 10 13" xfId="3055"/>
    <cellStyle name="Normal 2 10 13 2" xfId="4160"/>
    <cellStyle name="Normal 2 10 13 2 2" xfId="5653"/>
    <cellStyle name="Normal 2 10 13 3" xfId="5264"/>
    <cellStyle name="Normal 2 10 14" xfId="3056"/>
    <cellStyle name="Normal 2 10 14 2" xfId="4161"/>
    <cellStyle name="Normal 2 10 14 2 2" xfId="5654"/>
    <cellStyle name="Normal 2 10 14 3" xfId="5265"/>
    <cellStyle name="Normal 2 10 15" xfId="3057"/>
    <cellStyle name="Normal 2 10 15 2" xfId="4162"/>
    <cellStyle name="Normal 2 10 15 2 2" xfId="5655"/>
    <cellStyle name="Normal 2 10 15 3" xfId="5266"/>
    <cellStyle name="Normal 2 10 16" xfId="3058"/>
    <cellStyle name="Normal 2 10 16 2" xfId="4163"/>
    <cellStyle name="Normal 2 10 16 2 2" xfId="5656"/>
    <cellStyle name="Normal 2 10 16 3" xfId="5267"/>
    <cellStyle name="Normal 2 10 17" xfId="3059"/>
    <cellStyle name="Normal 2 10 17 2" xfId="4164"/>
    <cellStyle name="Normal 2 10 17 2 2" xfId="5657"/>
    <cellStyle name="Normal 2 10 17 3" xfId="5268"/>
    <cellStyle name="Normal 2 10 18" xfId="3060"/>
    <cellStyle name="Normal 2 10 18 2" xfId="4165"/>
    <cellStyle name="Normal 2 10 18 2 2" xfId="5658"/>
    <cellStyle name="Normal 2 10 18 3" xfId="5269"/>
    <cellStyle name="Normal 2 10 19" xfId="3061"/>
    <cellStyle name="Normal 2 10 19 2" xfId="4166"/>
    <cellStyle name="Normal 2 10 19 2 2" xfId="5659"/>
    <cellStyle name="Normal 2 10 19 3" xfId="5270"/>
    <cellStyle name="Normal 2 10 2" xfId="3062"/>
    <cellStyle name="Normal 2 10 2 2" xfId="4167"/>
    <cellStyle name="Normal 2 10 2 2 2" xfId="5660"/>
    <cellStyle name="Normal 2 10 2 3" xfId="5271"/>
    <cellStyle name="Normal 2 10 20" xfId="3063"/>
    <cellStyle name="Normal 2 10 20 2" xfId="4168"/>
    <cellStyle name="Normal 2 10 20 2 2" xfId="5661"/>
    <cellStyle name="Normal 2 10 20 3" xfId="5272"/>
    <cellStyle name="Normal 2 10 21" xfId="3064"/>
    <cellStyle name="Normal 2 10 21 2" xfId="4169"/>
    <cellStyle name="Normal 2 10 21 2 2" xfId="5662"/>
    <cellStyle name="Normal 2 10 21 3" xfId="5273"/>
    <cellStyle name="Normal 2 10 22" xfId="3065"/>
    <cellStyle name="Normal 2 10 22 2" xfId="4170"/>
    <cellStyle name="Normal 2 10 22 2 2" xfId="5663"/>
    <cellStyle name="Normal 2 10 22 3" xfId="5274"/>
    <cellStyle name="Normal 2 10 23" xfId="3066"/>
    <cellStyle name="Normal 2 10 23 2" xfId="4171"/>
    <cellStyle name="Normal 2 10 23 2 2" xfId="5664"/>
    <cellStyle name="Normal 2 10 23 3" xfId="5275"/>
    <cellStyle name="Normal 2 10 24" xfId="3067"/>
    <cellStyle name="Normal 2 10 24 2" xfId="4172"/>
    <cellStyle name="Normal 2 10 24 2 2" xfId="5665"/>
    <cellStyle name="Normal 2 10 24 3" xfId="5276"/>
    <cellStyle name="Normal 2 10 25" xfId="3068"/>
    <cellStyle name="Normal 2 10 25 2" xfId="4173"/>
    <cellStyle name="Normal 2 10 25 2 2" xfId="5666"/>
    <cellStyle name="Normal 2 10 25 3" xfId="5277"/>
    <cellStyle name="Normal 2 10 26" xfId="3069"/>
    <cellStyle name="Normal 2 10 26 2" xfId="4174"/>
    <cellStyle name="Normal 2 10 26 2 2" xfId="5667"/>
    <cellStyle name="Normal 2 10 26 3" xfId="5278"/>
    <cellStyle name="Normal 2 10 27" xfId="4156"/>
    <cellStyle name="Normal 2 10 27 2" xfId="5649"/>
    <cellStyle name="Normal 2 10 28" xfId="5260"/>
    <cellStyle name="Normal 2 10 3" xfId="3070"/>
    <cellStyle name="Normal 2 10 3 2" xfId="4175"/>
    <cellStyle name="Normal 2 10 3 2 2" xfId="5668"/>
    <cellStyle name="Normal 2 10 3 3" xfId="5279"/>
    <cellStyle name="Normal 2 10 4" xfId="3071"/>
    <cellStyle name="Normal 2 10 4 2" xfId="4176"/>
    <cellStyle name="Normal 2 10 4 2 2" xfId="5669"/>
    <cellStyle name="Normal 2 10 4 3" xfId="5280"/>
    <cellStyle name="Normal 2 10 5" xfId="3072"/>
    <cellStyle name="Normal 2 10 5 2" xfId="4177"/>
    <cellStyle name="Normal 2 10 5 2 2" xfId="5670"/>
    <cellStyle name="Normal 2 10 5 3" xfId="5281"/>
    <cellStyle name="Normal 2 10 6" xfId="3073"/>
    <cellStyle name="Normal 2 10 6 2" xfId="4178"/>
    <cellStyle name="Normal 2 10 6 2 2" xfId="5671"/>
    <cellStyle name="Normal 2 10 6 3" xfId="5282"/>
    <cellStyle name="Normal 2 10 7" xfId="3074"/>
    <cellStyle name="Normal 2 10 7 2" xfId="4179"/>
    <cellStyle name="Normal 2 10 7 2 2" xfId="5672"/>
    <cellStyle name="Normal 2 10 7 3" xfId="5283"/>
    <cellStyle name="Normal 2 10 8" xfId="3075"/>
    <cellStyle name="Normal 2 10 8 2" xfId="4180"/>
    <cellStyle name="Normal 2 10 8 2 2" xfId="5673"/>
    <cellStyle name="Normal 2 10 8 3" xfId="5284"/>
    <cellStyle name="Normal 2 10 9" xfId="3076"/>
    <cellStyle name="Normal 2 10 9 2" xfId="4181"/>
    <cellStyle name="Normal 2 10 9 2 2" xfId="5674"/>
    <cellStyle name="Normal 2 10 9 3" xfId="5285"/>
    <cellStyle name="Normal 2 11" xfId="3077"/>
    <cellStyle name="Normal 2 11 10" xfId="3078"/>
    <cellStyle name="Normal 2 11 10 2" xfId="4183"/>
    <cellStyle name="Normal 2 11 10 2 2" xfId="5676"/>
    <cellStyle name="Normal 2 11 10 3" xfId="5287"/>
    <cellStyle name="Normal 2 11 11" xfId="3079"/>
    <cellStyle name="Normal 2 11 11 2" xfId="4184"/>
    <cellStyle name="Normal 2 11 11 2 2" xfId="5677"/>
    <cellStyle name="Normal 2 11 11 3" xfId="5288"/>
    <cellStyle name="Normal 2 11 12" xfId="3080"/>
    <cellStyle name="Normal 2 11 12 2" xfId="4185"/>
    <cellStyle name="Normal 2 11 12 2 2" xfId="5678"/>
    <cellStyle name="Normal 2 11 12 3" xfId="5289"/>
    <cellStyle name="Normal 2 11 13" xfId="3081"/>
    <cellStyle name="Normal 2 11 13 2" xfId="4186"/>
    <cellStyle name="Normal 2 11 13 2 2" xfId="5679"/>
    <cellStyle name="Normal 2 11 13 3" xfId="5290"/>
    <cellStyle name="Normal 2 11 14" xfId="3082"/>
    <cellStyle name="Normal 2 11 14 2" xfId="4187"/>
    <cellStyle name="Normal 2 11 14 2 2" xfId="5680"/>
    <cellStyle name="Normal 2 11 14 3" xfId="5291"/>
    <cellStyle name="Normal 2 11 15" xfId="3083"/>
    <cellStyle name="Normal 2 11 15 2" xfId="4188"/>
    <cellStyle name="Normal 2 11 15 2 2" xfId="5681"/>
    <cellStyle name="Normal 2 11 15 3" xfId="5292"/>
    <cellStyle name="Normal 2 11 16" xfId="3084"/>
    <cellStyle name="Normal 2 11 16 2" xfId="4189"/>
    <cellStyle name="Normal 2 11 16 2 2" xfId="5682"/>
    <cellStyle name="Normal 2 11 16 3" xfId="5293"/>
    <cellStyle name="Normal 2 11 17" xfId="3085"/>
    <cellStyle name="Normal 2 11 17 2" xfId="4190"/>
    <cellStyle name="Normal 2 11 17 2 2" xfId="5683"/>
    <cellStyle name="Normal 2 11 17 3" xfId="5294"/>
    <cellStyle name="Normal 2 11 18" xfId="3086"/>
    <cellStyle name="Normal 2 11 18 2" xfId="4191"/>
    <cellStyle name="Normal 2 11 18 2 2" xfId="5684"/>
    <cellStyle name="Normal 2 11 18 3" xfId="5295"/>
    <cellStyle name="Normal 2 11 19" xfId="3087"/>
    <cellStyle name="Normal 2 11 19 2" xfId="4192"/>
    <cellStyle name="Normal 2 11 19 2 2" xfId="5685"/>
    <cellStyle name="Normal 2 11 19 3" xfId="5296"/>
    <cellStyle name="Normal 2 11 2" xfId="3088"/>
    <cellStyle name="Normal 2 11 2 2" xfId="4193"/>
    <cellStyle name="Normal 2 11 2 2 2" xfId="5686"/>
    <cellStyle name="Normal 2 11 2 3" xfId="5297"/>
    <cellStyle name="Normal 2 11 20" xfId="3089"/>
    <cellStyle name="Normal 2 11 20 2" xfId="4194"/>
    <cellStyle name="Normal 2 11 20 2 2" xfId="5687"/>
    <cellStyle name="Normal 2 11 20 3" xfId="5298"/>
    <cellStyle name="Normal 2 11 21" xfId="3090"/>
    <cellStyle name="Normal 2 11 21 2" xfId="4195"/>
    <cellStyle name="Normal 2 11 21 2 2" xfId="5688"/>
    <cellStyle name="Normal 2 11 21 3" xfId="5299"/>
    <cellStyle name="Normal 2 11 22" xfId="3091"/>
    <cellStyle name="Normal 2 11 22 2" xfId="4196"/>
    <cellStyle name="Normal 2 11 22 2 2" xfId="5689"/>
    <cellStyle name="Normal 2 11 22 3" xfId="5300"/>
    <cellStyle name="Normal 2 11 23" xfId="3092"/>
    <cellStyle name="Normal 2 11 23 2" xfId="4197"/>
    <cellStyle name="Normal 2 11 23 2 2" xfId="5690"/>
    <cellStyle name="Normal 2 11 23 3" xfId="5301"/>
    <cellStyle name="Normal 2 11 24" xfId="3093"/>
    <cellStyle name="Normal 2 11 24 2" xfId="4198"/>
    <cellStyle name="Normal 2 11 24 2 2" xfId="5691"/>
    <cellStyle name="Normal 2 11 24 3" xfId="5302"/>
    <cellStyle name="Normal 2 11 25" xfId="3094"/>
    <cellStyle name="Normal 2 11 25 2" xfId="4199"/>
    <cellStyle name="Normal 2 11 25 2 2" xfId="5692"/>
    <cellStyle name="Normal 2 11 25 3" xfId="5303"/>
    <cellStyle name="Normal 2 11 26" xfId="3095"/>
    <cellStyle name="Normal 2 11 26 2" xfId="4200"/>
    <cellStyle name="Normal 2 11 26 2 2" xfId="5693"/>
    <cellStyle name="Normal 2 11 26 3" xfId="5304"/>
    <cellStyle name="Normal 2 11 27" xfId="4182"/>
    <cellStyle name="Normal 2 11 27 2" xfId="5675"/>
    <cellStyle name="Normal 2 11 28" xfId="5286"/>
    <cellStyle name="Normal 2 11 3" xfId="3096"/>
    <cellStyle name="Normal 2 11 3 2" xfId="4201"/>
    <cellStyle name="Normal 2 11 3 2 2" xfId="5694"/>
    <cellStyle name="Normal 2 11 3 3" xfId="5305"/>
    <cellStyle name="Normal 2 11 4" xfId="3097"/>
    <cellStyle name="Normal 2 11 4 2" xfId="4202"/>
    <cellStyle name="Normal 2 11 4 2 2" xfId="5695"/>
    <cellStyle name="Normal 2 11 4 3" xfId="5306"/>
    <cellStyle name="Normal 2 11 5" xfId="3098"/>
    <cellStyle name="Normal 2 11 5 2" xfId="4203"/>
    <cellStyle name="Normal 2 11 5 2 2" xfId="5696"/>
    <cellStyle name="Normal 2 11 5 3" xfId="5307"/>
    <cellStyle name="Normal 2 11 6" xfId="3099"/>
    <cellStyle name="Normal 2 11 6 2" xfId="4204"/>
    <cellStyle name="Normal 2 11 6 2 2" xfId="5697"/>
    <cellStyle name="Normal 2 11 6 3" xfId="5308"/>
    <cellStyle name="Normal 2 11 7" xfId="3100"/>
    <cellStyle name="Normal 2 11 7 2" xfId="4205"/>
    <cellStyle name="Normal 2 11 7 2 2" xfId="5698"/>
    <cellStyle name="Normal 2 11 7 3" xfId="5309"/>
    <cellStyle name="Normal 2 11 8" xfId="3101"/>
    <cellStyle name="Normal 2 11 8 2" xfId="4206"/>
    <cellStyle name="Normal 2 11 8 2 2" xfId="5699"/>
    <cellStyle name="Normal 2 11 8 3" xfId="5310"/>
    <cellStyle name="Normal 2 11 9" xfId="3102"/>
    <cellStyle name="Normal 2 11 9 2" xfId="4207"/>
    <cellStyle name="Normal 2 11 9 2 2" xfId="5700"/>
    <cellStyle name="Normal 2 11 9 3" xfId="5311"/>
    <cellStyle name="Normal 2 12" xfId="3103"/>
    <cellStyle name="Normal 2 12 10" xfId="3104"/>
    <cellStyle name="Normal 2 12 10 2" xfId="4209"/>
    <cellStyle name="Normal 2 12 10 2 2" xfId="5702"/>
    <cellStyle name="Normal 2 12 10 3" xfId="5313"/>
    <cellStyle name="Normal 2 12 11" xfId="3105"/>
    <cellStyle name="Normal 2 12 11 2" xfId="4210"/>
    <cellStyle name="Normal 2 12 11 2 2" xfId="5703"/>
    <cellStyle name="Normal 2 12 11 3" xfId="5314"/>
    <cellStyle name="Normal 2 12 12" xfId="3106"/>
    <cellStyle name="Normal 2 12 12 2" xfId="4211"/>
    <cellStyle name="Normal 2 12 12 2 2" xfId="5704"/>
    <cellStyle name="Normal 2 12 12 3" xfId="5315"/>
    <cellStyle name="Normal 2 12 13" xfId="3107"/>
    <cellStyle name="Normal 2 12 13 2" xfId="4212"/>
    <cellStyle name="Normal 2 12 13 2 2" xfId="5705"/>
    <cellStyle name="Normal 2 12 13 3" xfId="5316"/>
    <cellStyle name="Normal 2 12 14" xfId="3108"/>
    <cellStyle name="Normal 2 12 14 2" xfId="4213"/>
    <cellStyle name="Normal 2 12 14 2 2" xfId="5706"/>
    <cellStyle name="Normal 2 12 14 3" xfId="5317"/>
    <cellStyle name="Normal 2 12 15" xfId="3109"/>
    <cellStyle name="Normal 2 12 15 2" xfId="4214"/>
    <cellStyle name="Normal 2 12 15 2 2" xfId="5707"/>
    <cellStyle name="Normal 2 12 15 3" xfId="5318"/>
    <cellStyle name="Normal 2 12 16" xfId="3110"/>
    <cellStyle name="Normal 2 12 16 2" xfId="4215"/>
    <cellStyle name="Normal 2 12 16 2 2" xfId="5708"/>
    <cellStyle name="Normal 2 12 16 3" xfId="5319"/>
    <cellStyle name="Normal 2 12 17" xfId="3111"/>
    <cellStyle name="Normal 2 12 17 2" xfId="4216"/>
    <cellStyle name="Normal 2 12 17 2 2" xfId="5709"/>
    <cellStyle name="Normal 2 12 17 3" xfId="5320"/>
    <cellStyle name="Normal 2 12 18" xfId="3112"/>
    <cellStyle name="Normal 2 12 18 2" xfId="4217"/>
    <cellStyle name="Normal 2 12 18 2 2" xfId="5710"/>
    <cellStyle name="Normal 2 12 18 3" xfId="5321"/>
    <cellStyle name="Normal 2 12 19" xfId="3113"/>
    <cellStyle name="Normal 2 12 19 2" xfId="4218"/>
    <cellStyle name="Normal 2 12 19 2 2" xfId="5711"/>
    <cellStyle name="Normal 2 12 19 3" xfId="5322"/>
    <cellStyle name="Normal 2 12 2" xfId="3114"/>
    <cellStyle name="Normal 2 12 2 2" xfId="4219"/>
    <cellStyle name="Normal 2 12 2 2 2" xfId="5712"/>
    <cellStyle name="Normal 2 12 2 3" xfId="5323"/>
    <cellStyle name="Normal 2 12 20" xfId="3115"/>
    <cellStyle name="Normal 2 12 20 2" xfId="4220"/>
    <cellStyle name="Normal 2 12 20 2 2" xfId="5713"/>
    <cellStyle name="Normal 2 12 20 3" xfId="5324"/>
    <cellStyle name="Normal 2 12 21" xfId="3116"/>
    <cellStyle name="Normal 2 12 21 2" xfId="4221"/>
    <cellStyle name="Normal 2 12 21 2 2" xfId="5714"/>
    <cellStyle name="Normal 2 12 21 3" xfId="5325"/>
    <cellStyle name="Normal 2 12 22" xfId="3117"/>
    <cellStyle name="Normal 2 12 22 2" xfId="4222"/>
    <cellStyle name="Normal 2 12 22 2 2" xfId="5715"/>
    <cellStyle name="Normal 2 12 22 3" xfId="5326"/>
    <cellStyle name="Normal 2 12 23" xfId="3118"/>
    <cellStyle name="Normal 2 12 23 2" xfId="4223"/>
    <cellStyle name="Normal 2 12 23 2 2" xfId="5716"/>
    <cellStyle name="Normal 2 12 23 3" xfId="5327"/>
    <cellStyle name="Normal 2 12 24" xfId="3119"/>
    <cellStyle name="Normal 2 12 24 2" xfId="4224"/>
    <cellStyle name="Normal 2 12 24 2 2" xfId="5717"/>
    <cellStyle name="Normal 2 12 24 3" xfId="5328"/>
    <cellStyle name="Normal 2 12 25" xfId="3120"/>
    <cellStyle name="Normal 2 12 25 2" xfId="4225"/>
    <cellStyle name="Normal 2 12 25 2 2" xfId="5718"/>
    <cellStyle name="Normal 2 12 25 3" xfId="5329"/>
    <cellStyle name="Normal 2 12 26" xfId="3121"/>
    <cellStyle name="Normal 2 12 26 2" xfId="4226"/>
    <cellStyle name="Normal 2 12 26 2 2" xfId="5719"/>
    <cellStyle name="Normal 2 12 26 3" xfId="5330"/>
    <cellStyle name="Normal 2 12 27" xfId="4208"/>
    <cellStyle name="Normal 2 12 27 2" xfId="5701"/>
    <cellStyle name="Normal 2 12 28" xfId="5312"/>
    <cellStyle name="Normal 2 12 3" xfId="3122"/>
    <cellStyle name="Normal 2 12 3 2" xfId="4227"/>
    <cellStyle name="Normal 2 12 3 2 2" xfId="5720"/>
    <cellStyle name="Normal 2 12 3 3" xfId="5331"/>
    <cellStyle name="Normal 2 12 4" xfId="3123"/>
    <cellStyle name="Normal 2 12 4 2" xfId="4228"/>
    <cellStyle name="Normal 2 12 4 2 2" xfId="5721"/>
    <cellStyle name="Normal 2 12 4 3" xfId="5332"/>
    <cellStyle name="Normal 2 12 5" xfId="3124"/>
    <cellStyle name="Normal 2 12 5 2" xfId="4229"/>
    <cellStyle name="Normal 2 12 5 2 2" xfId="5722"/>
    <cellStyle name="Normal 2 12 5 3" xfId="5333"/>
    <cellStyle name="Normal 2 12 6" xfId="3125"/>
    <cellStyle name="Normal 2 12 6 2" xfId="4230"/>
    <cellStyle name="Normal 2 12 6 2 2" xfId="5723"/>
    <cellStyle name="Normal 2 12 6 3" xfId="5334"/>
    <cellStyle name="Normal 2 12 7" xfId="3126"/>
    <cellStyle name="Normal 2 12 7 2" xfId="4231"/>
    <cellStyle name="Normal 2 12 7 2 2" xfId="5724"/>
    <cellStyle name="Normal 2 12 7 3" xfId="5335"/>
    <cellStyle name="Normal 2 12 8" xfId="3127"/>
    <cellStyle name="Normal 2 12 8 2" xfId="4232"/>
    <cellStyle name="Normal 2 12 8 2 2" xfId="5725"/>
    <cellStyle name="Normal 2 12 8 3" xfId="5336"/>
    <cellStyle name="Normal 2 12 9" xfId="3128"/>
    <cellStyle name="Normal 2 12 9 2" xfId="4233"/>
    <cellStyle name="Normal 2 12 9 2 2" xfId="5726"/>
    <cellStyle name="Normal 2 12 9 3" xfId="5337"/>
    <cellStyle name="Normal 2 13" xfId="3129"/>
    <cellStyle name="Normal 2 13 10" xfId="3130"/>
    <cellStyle name="Normal 2 13 10 2" xfId="4235"/>
    <cellStyle name="Normal 2 13 10 2 2" xfId="5728"/>
    <cellStyle name="Normal 2 13 10 3" xfId="5339"/>
    <cellStyle name="Normal 2 13 11" xfId="3131"/>
    <cellStyle name="Normal 2 13 11 2" xfId="4236"/>
    <cellStyle name="Normal 2 13 11 2 2" xfId="5729"/>
    <cellStyle name="Normal 2 13 11 3" xfId="5340"/>
    <cellStyle name="Normal 2 13 12" xfId="3132"/>
    <cellStyle name="Normal 2 13 12 2" xfId="4237"/>
    <cellStyle name="Normal 2 13 12 2 2" xfId="5730"/>
    <cellStyle name="Normal 2 13 12 3" xfId="5341"/>
    <cellStyle name="Normal 2 13 13" xfId="3133"/>
    <cellStyle name="Normal 2 13 13 2" xfId="4238"/>
    <cellStyle name="Normal 2 13 13 2 2" xfId="5731"/>
    <cellStyle name="Normal 2 13 13 3" xfId="5342"/>
    <cellStyle name="Normal 2 13 14" xfId="3134"/>
    <cellStyle name="Normal 2 13 14 2" xfId="4239"/>
    <cellStyle name="Normal 2 13 14 2 2" xfId="5732"/>
    <cellStyle name="Normal 2 13 14 3" xfId="5343"/>
    <cellStyle name="Normal 2 13 15" xfId="3135"/>
    <cellStyle name="Normal 2 13 15 2" xfId="4240"/>
    <cellStyle name="Normal 2 13 15 2 2" xfId="5733"/>
    <cellStyle name="Normal 2 13 15 3" xfId="5344"/>
    <cellStyle name="Normal 2 13 16" xfId="3136"/>
    <cellStyle name="Normal 2 13 16 2" xfId="4241"/>
    <cellStyle name="Normal 2 13 16 2 2" xfId="5734"/>
    <cellStyle name="Normal 2 13 16 3" xfId="5345"/>
    <cellStyle name="Normal 2 13 17" xfId="3137"/>
    <cellStyle name="Normal 2 13 17 2" xfId="4242"/>
    <cellStyle name="Normal 2 13 17 2 2" xfId="5735"/>
    <cellStyle name="Normal 2 13 17 3" xfId="5346"/>
    <cellStyle name="Normal 2 13 18" xfId="3138"/>
    <cellStyle name="Normal 2 13 18 2" xfId="4243"/>
    <cellStyle name="Normal 2 13 18 2 2" xfId="5736"/>
    <cellStyle name="Normal 2 13 18 3" xfId="5347"/>
    <cellStyle name="Normal 2 13 19" xfId="3139"/>
    <cellStyle name="Normal 2 13 19 2" xfId="4244"/>
    <cellStyle name="Normal 2 13 19 2 2" xfId="5737"/>
    <cellStyle name="Normal 2 13 19 3" xfId="5348"/>
    <cellStyle name="Normal 2 13 2" xfId="3140"/>
    <cellStyle name="Normal 2 13 2 2" xfId="4245"/>
    <cellStyle name="Normal 2 13 2 2 2" xfId="5738"/>
    <cellStyle name="Normal 2 13 2 3" xfId="5349"/>
    <cellStyle name="Normal 2 13 20" xfId="3141"/>
    <cellStyle name="Normal 2 13 20 2" xfId="4246"/>
    <cellStyle name="Normal 2 13 20 2 2" xfId="5739"/>
    <cellStyle name="Normal 2 13 20 3" xfId="5350"/>
    <cellStyle name="Normal 2 13 21" xfId="3142"/>
    <cellStyle name="Normal 2 13 21 2" xfId="4247"/>
    <cellStyle name="Normal 2 13 21 2 2" xfId="5740"/>
    <cellStyle name="Normal 2 13 21 3" xfId="5351"/>
    <cellStyle name="Normal 2 13 22" xfId="3143"/>
    <cellStyle name="Normal 2 13 22 2" xfId="4248"/>
    <cellStyle name="Normal 2 13 22 2 2" xfId="5741"/>
    <cellStyle name="Normal 2 13 22 3" xfId="5352"/>
    <cellStyle name="Normal 2 13 23" xfId="3144"/>
    <cellStyle name="Normal 2 13 23 2" xfId="4249"/>
    <cellStyle name="Normal 2 13 23 2 2" xfId="5742"/>
    <cellStyle name="Normal 2 13 23 3" xfId="5353"/>
    <cellStyle name="Normal 2 13 24" xfId="3145"/>
    <cellStyle name="Normal 2 13 24 2" xfId="4250"/>
    <cellStyle name="Normal 2 13 24 2 2" xfId="5743"/>
    <cellStyle name="Normal 2 13 24 3" xfId="5354"/>
    <cellStyle name="Normal 2 13 25" xfId="3146"/>
    <cellStyle name="Normal 2 13 25 2" xfId="4251"/>
    <cellStyle name="Normal 2 13 25 2 2" xfId="5744"/>
    <cellStyle name="Normal 2 13 25 3" xfId="5355"/>
    <cellStyle name="Normal 2 13 26" xfId="3147"/>
    <cellStyle name="Normal 2 13 26 2" xfId="4252"/>
    <cellStyle name="Normal 2 13 26 2 2" xfId="5745"/>
    <cellStyle name="Normal 2 13 26 3" xfId="5356"/>
    <cellStyle name="Normal 2 13 27" xfId="4234"/>
    <cellStyle name="Normal 2 13 27 2" xfId="5727"/>
    <cellStyle name="Normal 2 13 28" xfId="5338"/>
    <cellStyle name="Normal 2 13 3" xfId="3148"/>
    <cellStyle name="Normal 2 13 3 2" xfId="4253"/>
    <cellStyle name="Normal 2 13 3 2 2" xfId="5746"/>
    <cellStyle name="Normal 2 13 3 3" xfId="5357"/>
    <cellStyle name="Normal 2 13 4" xfId="3149"/>
    <cellStyle name="Normal 2 13 4 2" xfId="4254"/>
    <cellStyle name="Normal 2 13 4 2 2" xfId="5747"/>
    <cellStyle name="Normal 2 13 4 3" xfId="5358"/>
    <cellStyle name="Normal 2 13 5" xfId="3150"/>
    <cellStyle name="Normal 2 13 5 2" xfId="4255"/>
    <cellStyle name="Normal 2 13 5 2 2" xfId="5748"/>
    <cellStyle name="Normal 2 13 5 3" xfId="5359"/>
    <cellStyle name="Normal 2 13 6" xfId="3151"/>
    <cellStyle name="Normal 2 13 6 2" xfId="4256"/>
    <cellStyle name="Normal 2 13 6 2 2" xfId="5749"/>
    <cellStyle name="Normal 2 13 6 3" xfId="5360"/>
    <cellStyle name="Normal 2 13 7" xfId="3152"/>
    <cellStyle name="Normal 2 13 7 2" xfId="4257"/>
    <cellStyle name="Normal 2 13 7 2 2" xfId="5750"/>
    <cellStyle name="Normal 2 13 7 3" xfId="5361"/>
    <cellStyle name="Normal 2 13 8" xfId="3153"/>
    <cellStyle name="Normal 2 13 8 2" xfId="4258"/>
    <cellStyle name="Normal 2 13 8 2 2" xfId="5751"/>
    <cellStyle name="Normal 2 13 8 3" xfId="5362"/>
    <cellStyle name="Normal 2 13 9" xfId="3154"/>
    <cellStyle name="Normal 2 13 9 2" xfId="4259"/>
    <cellStyle name="Normal 2 13 9 2 2" xfId="5752"/>
    <cellStyle name="Normal 2 13 9 3" xfId="5363"/>
    <cellStyle name="Normal 2 14" xfId="3155"/>
    <cellStyle name="Normal 2 14 10" xfId="3156"/>
    <cellStyle name="Normal 2 14 10 2" xfId="4261"/>
    <cellStyle name="Normal 2 14 10 2 2" xfId="5754"/>
    <cellStyle name="Normal 2 14 10 3" xfId="5365"/>
    <cellStyle name="Normal 2 14 11" xfId="3157"/>
    <cellStyle name="Normal 2 14 11 2" xfId="4262"/>
    <cellStyle name="Normal 2 14 11 2 2" xfId="5755"/>
    <cellStyle name="Normal 2 14 11 3" xfId="5366"/>
    <cellStyle name="Normal 2 14 12" xfId="3158"/>
    <cellStyle name="Normal 2 14 12 2" xfId="4263"/>
    <cellStyle name="Normal 2 14 12 2 2" xfId="5756"/>
    <cellStyle name="Normal 2 14 12 3" xfId="5367"/>
    <cellStyle name="Normal 2 14 13" xfId="3159"/>
    <cellStyle name="Normal 2 14 13 2" xfId="4264"/>
    <cellStyle name="Normal 2 14 13 2 2" xfId="5757"/>
    <cellStyle name="Normal 2 14 13 3" xfId="5368"/>
    <cellStyle name="Normal 2 14 14" xfId="3160"/>
    <cellStyle name="Normal 2 14 14 2" xfId="4265"/>
    <cellStyle name="Normal 2 14 14 2 2" xfId="5758"/>
    <cellStyle name="Normal 2 14 14 3" xfId="5369"/>
    <cellStyle name="Normal 2 14 15" xfId="3161"/>
    <cellStyle name="Normal 2 14 15 2" xfId="4266"/>
    <cellStyle name="Normal 2 14 15 2 2" xfId="5759"/>
    <cellStyle name="Normal 2 14 15 3" xfId="5370"/>
    <cellStyle name="Normal 2 14 16" xfId="3162"/>
    <cellStyle name="Normal 2 14 16 2" xfId="4267"/>
    <cellStyle name="Normal 2 14 16 2 2" xfId="5760"/>
    <cellStyle name="Normal 2 14 16 3" xfId="5371"/>
    <cellStyle name="Normal 2 14 17" xfId="3163"/>
    <cellStyle name="Normal 2 14 17 2" xfId="4268"/>
    <cellStyle name="Normal 2 14 17 2 2" xfId="5761"/>
    <cellStyle name="Normal 2 14 17 3" xfId="5372"/>
    <cellStyle name="Normal 2 14 18" xfId="3164"/>
    <cellStyle name="Normal 2 14 18 2" xfId="4269"/>
    <cellStyle name="Normal 2 14 18 2 2" xfId="5762"/>
    <cellStyle name="Normal 2 14 18 3" xfId="5373"/>
    <cellStyle name="Normal 2 14 19" xfId="3165"/>
    <cellStyle name="Normal 2 14 19 2" xfId="4270"/>
    <cellStyle name="Normal 2 14 19 2 2" xfId="5763"/>
    <cellStyle name="Normal 2 14 19 3" xfId="5374"/>
    <cellStyle name="Normal 2 14 2" xfId="3166"/>
    <cellStyle name="Normal 2 14 2 2" xfId="4271"/>
    <cellStyle name="Normal 2 14 2 2 2" xfId="5764"/>
    <cellStyle name="Normal 2 14 2 3" xfId="5375"/>
    <cellStyle name="Normal 2 14 20" xfId="3167"/>
    <cellStyle name="Normal 2 14 20 2" xfId="4272"/>
    <cellStyle name="Normal 2 14 20 2 2" xfId="5765"/>
    <cellStyle name="Normal 2 14 20 3" xfId="5376"/>
    <cellStyle name="Normal 2 14 21" xfId="3168"/>
    <cellStyle name="Normal 2 14 21 2" xfId="4273"/>
    <cellStyle name="Normal 2 14 21 2 2" xfId="5766"/>
    <cellStyle name="Normal 2 14 21 3" xfId="5377"/>
    <cellStyle name="Normal 2 14 22" xfId="3169"/>
    <cellStyle name="Normal 2 14 22 2" xfId="4274"/>
    <cellStyle name="Normal 2 14 22 2 2" xfId="5767"/>
    <cellStyle name="Normal 2 14 22 3" xfId="5378"/>
    <cellStyle name="Normal 2 14 23" xfId="3170"/>
    <cellStyle name="Normal 2 14 23 2" xfId="4275"/>
    <cellStyle name="Normal 2 14 23 2 2" xfId="5768"/>
    <cellStyle name="Normal 2 14 23 3" xfId="5379"/>
    <cellStyle name="Normal 2 14 24" xfId="3171"/>
    <cellStyle name="Normal 2 14 24 2" xfId="4276"/>
    <cellStyle name="Normal 2 14 24 2 2" xfId="5769"/>
    <cellStyle name="Normal 2 14 24 3" xfId="5380"/>
    <cellStyle name="Normal 2 14 25" xfId="3172"/>
    <cellStyle name="Normal 2 14 25 2" xfId="4277"/>
    <cellStyle name="Normal 2 14 25 2 2" xfId="5770"/>
    <cellStyle name="Normal 2 14 25 3" xfId="5381"/>
    <cellStyle name="Normal 2 14 26" xfId="3173"/>
    <cellStyle name="Normal 2 14 26 2" xfId="4278"/>
    <cellStyle name="Normal 2 14 26 2 2" xfId="5771"/>
    <cellStyle name="Normal 2 14 26 3" xfId="5382"/>
    <cellStyle name="Normal 2 14 27" xfId="4260"/>
    <cellStyle name="Normal 2 14 27 2" xfId="5753"/>
    <cellStyle name="Normal 2 14 28" xfId="5364"/>
    <cellStyle name="Normal 2 14 3" xfId="3174"/>
    <cellStyle name="Normal 2 14 3 2" xfId="4279"/>
    <cellStyle name="Normal 2 14 3 2 2" xfId="5772"/>
    <cellStyle name="Normal 2 14 3 3" xfId="5383"/>
    <cellStyle name="Normal 2 14 4" xfId="3175"/>
    <cellStyle name="Normal 2 14 4 2" xfId="4280"/>
    <cellStyle name="Normal 2 14 4 2 2" xfId="5773"/>
    <cellStyle name="Normal 2 14 4 3" xfId="5384"/>
    <cellStyle name="Normal 2 14 5" xfId="3176"/>
    <cellStyle name="Normal 2 14 5 2" xfId="4281"/>
    <cellStyle name="Normal 2 14 5 2 2" xfId="5774"/>
    <cellStyle name="Normal 2 14 5 3" xfId="5385"/>
    <cellStyle name="Normal 2 14 6" xfId="3177"/>
    <cellStyle name="Normal 2 14 6 2" xfId="4282"/>
    <cellStyle name="Normal 2 14 6 2 2" xfId="5775"/>
    <cellStyle name="Normal 2 14 6 3" xfId="5386"/>
    <cellStyle name="Normal 2 14 7" xfId="3178"/>
    <cellStyle name="Normal 2 14 7 2" xfId="4283"/>
    <cellStyle name="Normal 2 14 7 2 2" xfId="5776"/>
    <cellStyle name="Normal 2 14 7 3" xfId="5387"/>
    <cellStyle name="Normal 2 14 8" xfId="3179"/>
    <cellStyle name="Normal 2 14 8 2" xfId="4284"/>
    <cellStyle name="Normal 2 14 8 2 2" xfId="5777"/>
    <cellStyle name="Normal 2 14 8 3" xfId="5388"/>
    <cellStyle name="Normal 2 14 9" xfId="3180"/>
    <cellStyle name="Normal 2 14 9 2" xfId="4285"/>
    <cellStyle name="Normal 2 14 9 2 2" xfId="5778"/>
    <cellStyle name="Normal 2 14 9 3" xfId="5389"/>
    <cellStyle name="Normal 2 15" xfId="3181"/>
    <cellStyle name="Normal 2 15 10" xfId="3182"/>
    <cellStyle name="Normal 2 15 10 2" xfId="4287"/>
    <cellStyle name="Normal 2 15 10 2 2" xfId="5780"/>
    <cellStyle name="Normal 2 15 10 3" xfId="5391"/>
    <cellStyle name="Normal 2 15 11" xfId="3183"/>
    <cellStyle name="Normal 2 15 11 2" xfId="4288"/>
    <cellStyle name="Normal 2 15 11 2 2" xfId="5781"/>
    <cellStyle name="Normal 2 15 11 3" xfId="5392"/>
    <cellStyle name="Normal 2 15 12" xfId="3184"/>
    <cellStyle name="Normal 2 15 12 2" xfId="4289"/>
    <cellStyle name="Normal 2 15 12 2 2" xfId="5782"/>
    <cellStyle name="Normal 2 15 12 3" xfId="5393"/>
    <cellStyle name="Normal 2 15 13" xfId="3185"/>
    <cellStyle name="Normal 2 15 13 2" xfId="4290"/>
    <cellStyle name="Normal 2 15 13 2 2" xfId="5783"/>
    <cellStyle name="Normal 2 15 13 3" xfId="5394"/>
    <cellStyle name="Normal 2 15 14" xfId="3186"/>
    <cellStyle name="Normal 2 15 14 2" xfId="4291"/>
    <cellStyle name="Normal 2 15 14 2 2" xfId="5784"/>
    <cellStyle name="Normal 2 15 14 3" xfId="5395"/>
    <cellStyle name="Normal 2 15 15" xfId="3187"/>
    <cellStyle name="Normal 2 15 15 2" xfId="4292"/>
    <cellStyle name="Normal 2 15 15 2 2" xfId="5785"/>
    <cellStyle name="Normal 2 15 15 3" xfId="5396"/>
    <cellStyle name="Normal 2 15 16" xfId="3188"/>
    <cellStyle name="Normal 2 15 16 2" xfId="4293"/>
    <cellStyle name="Normal 2 15 16 2 2" xfId="5786"/>
    <cellStyle name="Normal 2 15 16 3" xfId="5397"/>
    <cellStyle name="Normal 2 15 17" xfId="3189"/>
    <cellStyle name="Normal 2 15 17 2" xfId="4294"/>
    <cellStyle name="Normal 2 15 17 2 2" xfId="5787"/>
    <cellStyle name="Normal 2 15 17 3" xfId="5398"/>
    <cellStyle name="Normal 2 15 18" xfId="3190"/>
    <cellStyle name="Normal 2 15 18 2" xfId="4295"/>
    <cellStyle name="Normal 2 15 18 2 2" xfId="5788"/>
    <cellStyle name="Normal 2 15 18 3" xfId="5399"/>
    <cellStyle name="Normal 2 15 19" xfId="3191"/>
    <cellStyle name="Normal 2 15 19 2" xfId="4296"/>
    <cellStyle name="Normal 2 15 19 2 2" xfId="5789"/>
    <cellStyle name="Normal 2 15 19 3" xfId="5400"/>
    <cellStyle name="Normal 2 15 2" xfId="3192"/>
    <cellStyle name="Normal 2 15 2 2" xfId="4297"/>
    <cellStyle name="Normal 2 15 2 2 2" xfId="5790"/>
    <cellStyle name="Normal 2 15 2 3" xfId="5401"/>
    <cellStyle name="Normal 2 15 20" xfId="3193"/>
    <cellStyle name="Normal 2 15 20 2" xfId="4298"/>
    <cellStyle name="Normal 2 15 20 2 2" xfId="5791"/>
    <cellStyle name="Normal 2 15 20 3" xfId="5402"/>
    <cellStyle name="Normal 2 15 21" xfId="3194"/>
    <cellStyle name="Normal 2 15 21 2" xfId="4299"/>
    <cellStyle name="Normal 2 15 21 2 2" xfId="5792"/>
    <cellStyle name="Normal 2 15 21 3" xfId="5403"/>
    <cellStyle name="Normal 2 15 22" xfId="3195"/>
    <cellStyle name="Normal 2 15 22 2" xfId="4300"/>
    <cellStyle name="Normal 2 15 22 2 2" xfId="5793"/>
    <cellStyle name="Normal 2 15 22 3" xfId="5404"/>
    <cellStyle name="Normal 2 15 23" xfId="3196"/>
    <cellStyle name="Normal 2 15 23 2" xfId="4301"/>
    <cellStyle name="Normal 2 15 23 2 2" xfId="5794"/>
    <cellStyle name="Normal 2 15 23 3" xfId="5405"/>
    <cellStyle name="Normal 2 15 24" xfId="3197"/>
    <cellStyle name="Normal 2 15 24 2" xfId="4302"/>
    <cellStyle name="Normal 2 15 24 2 2" xfId="5795"/>
    <cellStyle name="Normal 2 15 24 3" xfId="5406"/>
    <cellStyle name="Normal 2 15 25" xfId="3198"/>
    <cellStyle name="Normal 2 15 25 2" xfId="4303"/>
    <cellStyle name="Normal 2 15 25 2 2" xfId="5796"/>
    <cellStyle name="Normal 2 15 25 3" xfId="5407"/>
    <cellStyle name="Normal 2 15 26" xfId="3199"/>
    <cellStyle name="Normal 2 15 26 2" xfId="4304"/>
    <cellStyle name="Normal 2 15 26 2 2" xfId="5797"/>
    <cellStyle name="Normal 2 15 26 3" xfId="5408"/>
    <cellStyle name="Normal 2 15 27" xfId="4286"/>
    <cellStyle name="Normal 2 15 27 2" xfId="5779"/>
    <cellStyle name="Normal 2 15 28" xfId="5390"/>
    <cellStyle name="Normal 2 15 3" xfId="3200"/>
    <cellStyle name="Normal 2 15 3 2" xfId="4305"/>
    <cellStyle name="Normal 2 15 3 2 2" xfId="5798"/>
    <cellStyle name="Normal 2 15 3 3" xfId="5409"/>
    <cellStyle name="Normal 2 15 4" xfId="3201"/>
    <cellStyle name="Normal 2 15 4 2" xfId="4306"/>
    <cellStyle name="Normal 2 15 4 2 2" xfId="5799"/>
    <cellStyle name="Normal 2 15 4 3" xfId="5410"/>
    <cellStyle name="Normal 2 15 5" xfId="3202"/>
    <cellStyle name="Normal 2 15 5 2" xfId="4307"/>
    <cellStyle name="Normal 2 15 5 2 2" xfId="5800"/>
    <cellStyle name="Normal 2 15 5 3" xfId="5411"/>
    <cellStyle name="Normal 2 15 6" xfId="3203"/>
    <cellStyle name="Normal 2 15 6 2" xfId="4308"/>
    <cellStyle name="Normal 2 15 6 2 2" xfId="5801"/>
    <cellStyle name="Normal 2 15 6 3" xfId="5412"/>
    <cellStyle name="Normal 2 15 7" xfId="3204"/>
    <cellStyle name="Normal 2 15 7 2" xfId="4309"/>
    <cellStyle name="Normal 2 15 7 2 2" xfId="5802"/>
    <cellStyle name="Normal 2 15 7 3" xfId="5413"/>
    <cellStyle name="Normal 2 15 8" xfId="3205"/>
    <cellStyle name="Normal 2 15 8 2" xfId="4310"/>
    <cellStyle name="Normal 2 15 8 2 2" xfId="5803"/>
    <cellStyle name="Normal 2 15 8 3" xfId="5414"/>
    <cellStyle name="Normal 2 15 9" xfId="3206"/>
    <cellStyle name="Normal 2 15 9 2" xfId="4311"/>
    <cellStyle name="Normal 2 15 9 2 2" xfId="5804"/>
    <cellStyle name="Normal 2 15 9 3" xfId="5415"/>
    <cellStyle name="Normal 2 16" xfId="3207"/>
    <cellStyle name="Normal 2 16 2" xfId="3208"/>
    <cellStyle name="Normal 2 16 2 2" xfId="3209"/>
    <cellStyle name="Normal 2 16 2 2 2" xfId="4314"/>
    <cellStyle name="Normal 2 16 2 2 2 2" xfId="5807"/>
    <cellStyle name="Normal 2 16 2 2 3" xfId="5418"/>
    <cellStyle name="Normal 2 16 2 3" xfId="4313"/>
    <cellStyle name="Normal 2 16 2 3 2" xfId="5806"/>
    <cellStyle name="Normal 2 16 2 4" xfId="5417"/>
    <cellStyle name="Normal 2 16 3" xfId="4312"/>
    <cellStyle name="Normal 2 16 3 2" xfId="5805"/>
    <cellStyle name="Normal 2 16 4" xfId="5416"/>
    <cellStyle name="Normal 2 17" xfId="3210"/>
    <cellStyle name="Normal 2 17 2" xfId="4315"/>
    <cellStyle name="Normal 2 17 2 2" xfId="5808"/>
    <cellStyle name="Normal 2 17 3" xfId="5419"/>
    <cellStyle name="Normal 2 18" xfId="3211"/>
    <cellStyle name="Normal 2 18 2" xfId="4316"/>
    <cellStyle name="Normal 2 18 2 2" xfId="5809"/>
    <cellStyle name="Normal 2 18 3" xfId="5420"/>
    <cellStyle name="Normal 2 19" xfId="3212"/>
    <cellStyle name="Normal 2 19 2" xfId="4317"/>
    <cellStyle name="Normal 2 19 2 2" xfId="5810"/>
    <cellStyle name="Normal 2 19 3" xfId="5421"/>
    <cellStyle name="Normal 2 2" xfId="5"/>
    <cellStyle name="Normal 2 2 2" xfId="4318"/>
    <cellStyle name="Normal 2 2 2 2" xfId="5811"/>
    <cellStyle name="Normal 2 2 3" xfId="5422"/>
    <cellStyle name="Normal 2 2 4" xfId="3213"/>
    <cellStyle name="Normal 2 20" xfId="3214"/>
    <cellStyle name="Normal 2 20 2" xfId="4319"/>
    <cellStyle name="Normal 2 20 2 2" xfId="5812"/>
    <cellStyle name="Normal 2 20 3" xfId="5423"/>
    <cellStyle name="Normal 2 21" xfId="3215"/>
    <cellStyle name="Normal 2 21 2" xfId="4320"/>
    <cellStyle name="Normal 2 21 2 2" xfId="5813"/>
    <cellStyle name="Normal 2 21 3" xfId="5424"/>
    <cellStyle name="Normal 2 22" xfId="3216"/>
    <cellStyle name="Normal 2 22 2" xfId="4321"/>
    <cellStyle name="Normal 2 22 2 2" xfId="5814"/>
    <cellStyle name="Normal 2 22 3" xfId="5425"/>
    <cellStyle name="Normal 2 23" xfId="3217"/>
    <cellStyle name="Normal 2 23 2" xfId="4322"/>
    <cellStyle name="Normal 2 23 2 2" xfId="5815"/>
    <cellStyle name="Normal 2 23 3" xfId="5426"/>
    <cellStyle name="Normal 2 24" xfId="3218"/>
    <cellStyle name="Normal 2 24 2" xfId="3219"/>
    <cellStyle name="Normal 2 24 2 2" xfId="4324"/>
    <cellStyle name="Normal 2 24 2 2 2" xfId="5817"/>
    <cellStyle name="Normal 2 24 2 3" xfId="5428"/>
    <cellStyle name="Normal 2 24 3" xfId="4323"/>
    <cellStyle name="Normal 2 24 3 2" xfId="5816"/>
    <cellStyle name="Normal 2 24 4" xfId="5427"/>
    <cellStyle name="Normal 2 25" xfId="3220"/>
    <cellStyle name="Normal 2 25 2" xfId="3221"/>
    <cellStyle name="Normal 2 25 2 2" xfId="4326"/>
    <cellStyle name="Normal 2 25 2 2 2" xfId="5819"/>
    <cellStyle name="Normal 2 25 2 3" xfId="5430"/>
    <cellStyle name="Normal 2 25 3" xfId="4325"/>
    <cellStyle name="Normal 2 25 3 2" xfId="5818"/>
    <cellStyle name="Normal 2 25 4" xfId="5429"/>
    <cellStyle name="Normal 2 26" xfId="3222"/>
    <cellStyle name="Normal 2 26 2" xfId="3223"/>
    <cellStyle name="Normal 2 26 2 2" xfId="3224"/>
    <cellStyle name="Normal 2 26 2 2 2" xfId="3225"/>
    <cellStyle name="Normal 2 26 2 2 2 2" xfId="4330"/>
    <cellStyle name="Normal 2 26 2 2 2 2 2" xfId="5823"/>
    <cellStyle name="Normal 2 26 2 2 2 3" xfId="5434"/>
    <cellStyle name="Normal 2 26 2 2 3" xfId="4329"/>
    <cellStyle name="Normal 2 26 2 2 3 2" xfId="5822"/>
    <cellStyle name="Normal 2 26 2 2 4" xfId="5433"/>
    <cellStyle name="Normal 2 26 2 3" xfId="4328"/>
    <cellStyle name="Normal 2 26 2 3 2" xfId="5821"/>
    <cellStyle name="Normal 2 26 2 4" xfId="5432"/>
    <cellStyle name="Normal 2 26 3" xfId="3226"/>
    <cellStyle name="Normal 2 26 3 2" xfId="3227"/>
    <cellStyle name="Normal 2 26 3 2 2" xfId="4332"/>
    <cellStyle name="Normal 2 26 3 2 2 2" xfId="5825"/>
    <cellStyle name="Normal 2 26 3 2 3" xfId="5436"/>
    <cellStyle name="Normal 2 26 3 3" xfId="4331"/>
    <cellStyle name="Normal 2 26 3 3 2" xfId="5824"/>
    <cellStyle name="Normal 2 26 3 4" xfId="5435"/>
    <cellStyle name="Normal 2 26 4" xfId="3228"/>
    <cellStyle name="Normal 2 26 4 2" xfId="4333"/>
    <cellStyle name="Normal 2 26 4 2 2" xfId="5826"/>
    <cellStyle name="Normal 2 26 4 3" xfId="5437"/>
    <cellStyle name="Normal 2 26 5" xfId="4327"/>
    <cellStyle name="Normal 2 26 5 2" xfId="5820"/>
    <cellStyle name="Normal 2 26 6" xfId="5431"/>
    <cellStyle name="Normal 2 27" xfId="3229"/>
    <cellStyle name="Normal 2 27 2" xfId="3230"/>
    <cellStyle name="Normal 2 27 2 2" xfId="4335"/>
    <cellStyle name="Normal 2 27 2 2 2" xfId="5828"/>
    <cellStyle name="Normal 2 27 2 3" xfId="5439"/>
    <cellStyle name="Normal 2 27 3" xfId="3231"/>
    <cellStyle name="Normal 2 27 3 2" xfId="4336"/>
    <cellStyle name="Normal 2 27 3 2 2" xfId="5829"/>
    <cellStyle name="Normal 2 27 3 3" xfId="5440"/>
    <cellStyle name="Normal 2 27 4" xfId="4334"/>
    <cellStyle name="Normal 2 27 4 2" xfId="5827"/>
    <cellStyle name="Normal 2 27 5" xfId="5438"/>
    <cellStyle name="Normal 2 28" xfId="3232"/>
    <cellStyle name="Normal 2 28 2" xfId="3233"/>
    <cellStyle name="Normal 2 28 2 2" xfId="4338"/>
    <cellStyle name="Normal 2 28 2 2 2" xfId="5831"/>
    <cellStyle name="Normal 2 28 2 3" xfId="5442"/>
    <cellStyle name="Normal 2 28 3" xfId="4337"/>
    <cellStyle name="Normal 2 28 3 2" xfId="5830"/>
    <cellStyle name="Normal 2 28 4" xfId="5441"/>
    <cellStyle name="Normal 2 29" xfId="3234"/>
    <cellStyle name="Normal 2 29 2" xfId="3235"/>
    <cellStyle name="Normal 2 29 2 2" xfId="4340"/>
    <cellStyle name="Normal 2 29 2 2 2" xfId="5833"/>
    <cellStyle name="Normal 2 29 2 3" xfId="5444"/>
    <cellStyle name="Normal 2 29 3" xfId="4339"/>
    <cellStyle name="Normal 2 29 3 2" xfId="5832"/>
    <cellStyle name="Normal 2 29 4" xfId="5443"/>
    <cellStyle name="Normal 2 3" xfId="3236"/>
    <cellStyle name="Normal 2 3 2" xfId="4341"/>
    <cellStyle name="Normal 2 3 2 2" xfId="5834"/>
    <cellStyle name="Normal 2 3 3" xfId="5445"/>
    <cellStyle name="Normal 2 30" xfId="3237"/>
    <cellStyle name="Normal 2 30 2" xfId="3238"/>
    <cellStyle name="Normal 2 30 2 2" xfId="4343"/>
    <cellStyle name="Normal 2 30 2 2 2" xfId="5836"/>
    <cellStyle name="Normal 2 30 2 3" xfId="5447"/>
    <cellStyle name="Normal 2 30 3" xfId="4342"/>
    <cellStyle name="Normal 2 30 3 2" xfId="5835"/>
    <cellStyle name="Normal 2 30 4" xfId="5446"/>
    <cellStyle name="Normal 2 31" xfId="3239"/>
    <cellStyle name="Normal 2 31 2" xfId="3240"/>
    <cellStyle name="Normal 2 31 2 2" xfId="4345"/>
    <cellStyle name="Normal 2 31 2 2 2" xfId="5838"/>
    <cellStyle name="Normal 2 31 2 3" xfId="5449"/>
    <cellStyle name="Normal 2 31 3" xfId="4344"/>
    <cellStyle name="Normal 2 31 3 2" xfId="5837"/>
    <cellStyle name="Normal 2 31 4" xfId="5448"/>
    <cellStyle name="Normal 2 32" xfId="3241"/>
    <cellStyle name="Normal 2 32 2" xfId="3242"/>
    <cellStyle name="Normal 2 32 2 2" xfId="4347"/>
    <cellStyle name="Normal 2 32 2 2 2" xfId="5840"/>
    <cellStyle name="Normal 2 32 2 3" xfId="5451"/>
    <cellStyle name="Normal 2 32 3" xfId="4346"/>
    <cellStyle name="Normal 2 32 3 2" xfId="5839"/>
    <cellStyle name="Normal 2 32 4" xfId="5450"/>
    <cellStyle name="Normal 2 33" xfId="3243"/>
    <cellStyle name="Normal 2 33 2" xfId="3244"/>
    <cellStyle name="Normal 2 33 2 2" xfId="4349"/>
    <cellStyle name="Normal 2 33 2 2 2" xfId="5842"/>
    <cellStyle name="Normal 2 33 2 3" xfId="5453"/>
    <cellStyle name="Normal 2 33 3" xfId="4348"/>
    <cellStyle name="Normal 2 33 3 2" xfId="5841"/>
    <cellStyle name="Normal 2 33 4" xfId="5452"/>
    <cellStyle name="Normal 2 34" xfId="3245"/>
    <cellStyle name="Normal 2 34 2" xfId="3246"/>
    <cellStyle name="Normal 2 34 2 2" xfId="4351"/>
    <cellStyle name="Normal 2 34 2 2 2" xfId="5844"/>
    <cellStyle name="Normal 2 34 2 3" xfId="5455"/>
    <cellStyle name="Normal 2 34 3" xfId="4350"/>
    <cellStyle name="Normal 2 34 3 2" xfId="5843"/>
    <cellStyle name="Normal 2 34 4" xfId="5454"/>
    <cellStyle name="Normal 2 35" xfId="3247"/>
    <cellStyle name="Normal 2 35 2" xfId="3248"/>
    <cellStyle name="Normal 2 35 2 2" xfId="4353"/>
    <cellStyle name="Normal 2 35 2 2 2" xfId="5846"/>
    <cellStyle name="Normal 2 35 2 3" xfId="5457"/>
    <cellStyle name="Normal 2 35 3" xfId="4352"/>
    <cellStyle name="Normal 2 35 3 2" xfId="5845"/>
    <cellStyle name="Normal 2 35 4" xfId="5456"/>
    <cellStyle name="Normal 2 36" xfId="3249"/>
    <cellStyle name="Normal 2 36 2" xfId="3250"/>
    <cellStyle name="Normal 2 36 2 2" xfId="4355"/>
    <cellStyle name="Normal 2 36 2 2 2" xfId="5848"/>
    <cellStyle name="Normal 2 36 2 3" xfId="5459"/>
    <cellStyle name="Normal 2 36 3" xfId="3251"/>
    <cellStyle name="Normal 2 36 3 2" xfId="4356"/>
    <cellStyle name="Normal 2 36 3 2 2" xfId="5849"/>
    <cellStyle name="Normal 2 36 3 3" xfId="5460"/>
    <cellStyle name="Normal 2 36 4" xfId="3252"/>
    <cellStyle name="Normal 2 36 4 2" xfId="4357"/>
    <cellStyle name="Normal 2 36 4 2 2" xfId="5850"/>
    <cellStyle name="Normal 2 36 4 3" xfId="5461"/>
    <cellStyle name="Normal 2 36 5" xfId="3253"/>
    <cellStyle name="Normal 2 36 5 2" xfId="4358"/>
    <cellStyle name="Normal 2 36 5 2 2" xfId="5851"/>
    <cellStyle name="Normal 2 36 5 3" xfId="5462"/>
    <cellStyle name="Normal 2 36 6" xfId="4354"/>
    <cellStyle name="Normal 2 36 6 2" xfId="5847"/>
    <cellStyle name="Normal 2 36 7" xfId="5458"/>
    <cellStyle name="Normal 2 37" xfId="3254"/>
    <cellStyle name="Normal 2 37 2" xfId="3255"/>
    <cellStyle name="Normal 2 37 2 2" xfId="4360"/>
    <cellStyle name="Normal 2 37 2 2 2" xfId="5853"/>
    <cellStyle name="Normal 2 37 2 3" xfId="5464"/>
    <cellStyle name="Normal 2 37 3" xfId="4359"/>
    <cellStyle name="Normal 2 37 3 2" xfId="5852"/>
    <cellStyle name="Normal 2 37 4" xfId="5463"/>
    <cellStyle name="Normal 2 38" xfId="3256"/>
    <cellStyle name="Normal 2 38 2" xfId="3257"/>
    <cellStyle name="Normal 2 38 2 2" xfId="4362"/>
    <cellStyle name="Normal 2 38 2 2 2" xfId="5855"/>
    <cellStyle name="Normal 2 38 2 3" xfId="5466"/>
    <cellStyle name="Normal 2 38 3" xfId="4361"/>
    <cellStyle name="Normal 2 38 3 2" xfId="5854"/>
    <cellStyle name="Normal 2 38 4" xfId="5465"/>
    <cellStyle name="Normal 2 39" xfId="5259"/>
    <cellStyle name="Normal 2 4" xfId="3258"/>
    <cellStyle name="Normal 2 4 2" xfId="4363"/>
    <cellStyle name="Normal 2 4 2 2" xfId="5856"/>
    <cellStyle name="Normal 2 4 3" xfId="5467"/>
    <cellStyle name="Normal 2 40" xfId="3050"/>
    <cellStyle name="Normal 2 41" xfId="6039"/>
    <cellStyle name="Normal 2 5" xfId="3259"/>
    <cellStyle name="Normal 2 5 10" xfId="3260"/>
    <cellStyle name="Normal 2 5 10 2" xfId="4365"/>
    <cellStyle name="Normal 2 5 10 2 2" xfId="5858"/>
    <cellStyle name="Normal 2 5 10 3" xfId="5469"/>
    <cellStyle name="Normal 2 5 11" xfId="3261"/>
    <cellStyle name="Normal 2 5 11 2" xfId="4366"/>
    <cellStyle name="Normal 2 5 11 2 2" xfId="5859"/>
    <cellStyle name="Normal 2 5 11 3" xfId="5470"/>
    <cellStyle name="Normal 2 5 12" xfId="3262"/>
    <cellStyle name="Normal 2 5 12 2" xfId="4367"/>
    <cellStyle name="Normal 2 5 12 2 2" xfId="5860"/>
    <cellStyle name="Normal 2 5 12 3" xfId="5471"/>
    <cellStyle name="Normal 2 5 13" xfId="3263"/>
    <cellStyle name="Normal 2 5 13 2" xfId="4368"/>
    <cellStyle name="Normal 2 5 13 2 2" xfId="5861"/>
    <cellStyle name="Normal 2 5 13 3" xfId="5472"/>
    <cellStyle name="Normal 2 5 14" xfId="3264"/>
    <cellStyle name="Normal 2 5 14 2" xfId="4369"/>
    <cellStyle name="Normal 2 5 14 2 2" xfId="5862"/>
    <cellStyle name="Normal 2 5 14 3" xfId="5473"/>
    <cellStyle name="Normal 2 5 15" xfId="3265"/>
    <cellStyle name="Normal 2 5 15 2" xfId="4370"/>
    <cellStyle name="Normal 2 5 15 2 2" xfId="5863"/>
    <cellStyle name="Normal 2 5 15 3" xfId="5474"/>
    <cellStyle name="Normal 2 5 16" xfId="3266"/>
    <cellStyle name="Normal 2 5 16 2" xfId="4371"/>
    <cellStyle name="Normal 2 5 16 2 2" xfId="5864"/>
    <cellStyle name="Normal 2 5 16 3" xfId="5475"/>
    <cellStyle name="Normal 2 5 17" xfId="3267"/>
    <cellStyle name="Normal 2 5 17 2" xfId="4372"/>
    <cellStyle name="Normal 2 5 17 2 2" xfId="5865"/>
    <cellStyle name="Normal 2 5 17 3" xfId="5476"/>
    <cellStyle name="Normal 2 5 18" xfId="3268"/>
    <cellStyle name="Normal 2 5 18 2" xfId="4373"/>
    <cellStyle name="Normal 2 5 18 2 2" xfId="5866"/>
    <cellStyle name="Normal 2 5 18 3" xfId="5477"/>
    <cellStyle name="Normal 2 5 19" xfId="3269"/>
    <cellStyle name="Normal 2 5 19 2" xfId="4374"/>
    <cellStyle name="Normal 2 5 19 2 2" xfId="5867"/>
    <cellStyle name="Normal 2 5 19 3" xfId="5478"/>
    <cellStyle name="Normal 2 5 2" xfId="3270"/>
    <cellStyle name="Normal 2 5 2 2" xfId="4375"/>
    <cellStyle name="Normal 2 5 2 2 2" xfId="5868"/>
    <cellStyle name="Normal 2 5 2 3" xfId="5479"/>
    <cellStyle name="Normal 2 5 20" xfId="3271"/>
    <cellStyle name="Normal 2 5 20 2" xfId="4376"/>
    <cellStyle name="Normal 2 5 20 2 2" xfId="5869"/>
    <cellStyle name="Normal 2 5 20 3" xfId="5480"/>
    <cellStyle name="Normal 2 5 21" xfId="3272"/>
    <cellStyle name="Normal 2 5 21 2" xfId="4377"/>
    <cellStyle name="Normal 2 5 21 2 2" xfId="5870"/>
    <cellStyle name="Normal 2 5 21 3" xfId="5481"/>
    <cellStyle name="Normal 2 5 22" xfId="3273"/>
    <cellStyle name="Normal 2 5 22 2" xfId="4378"/>
    <cellStyle name="Normal 2 5 22 2 2" xfId="5871"/>
    <cellStyle name="Normal 2 5 22 3" xfId="5482"/>
    <cellStyle name="Normal 2 5 23" xfId="3274"/>
    <cellStyle name="Normal 2 5 23 2" xfId="4379"/>
    <cellStyle name="Normal 2 5 23 2 2" xfId="5872"/>
    <cellStyle name="Normal 2 5 23 3" xfId="5483"/>
    <cellStyle name="Normal 2 5 24" xfId="3275"/>
    <cellStyle name="Normal 2 5 24 2" xfId="4380"/>
    <cellStyle name="Normal 2 5 24 2 2" xfId="5873"/>
    <cellStyle name="Normal 2 5 24 3" xfId="5484"/>
    <cellStyle name="Normal 2 5 25" xfId="3276"/>
    <cellStyle name="Normal 2 5 25 2" xfId="4381"/>
    <cellStyle name="Normal 2 5 25 2 2" xfId="5874"/>
    <cellStyle name="Normal 2 5 25 3" xfId="5485"/>
    <cellStyle name="Normal 2 5 26" xfId="3277"/>
    <cellStyle name="Normal 2 5 26 2" xfId="4382"/>
    <cellStyle name="Normal 2 5 26 2 2" xfId="5875"/>
    <cellStyle name="Normal 2 5 26 3" xfId="5486"/>
    <cellStyle name="Normal 2 5 27" xfId="4364"/>
    <cellStyle name="Normal 2 5 27 2" xfId="5857"/>
    <cellStyle name="Normal 2 5 28" xfId="5468"/>
    <cellStyle name="Normal 2 5 3" xfId="3278"/>
    <cellStyle name="Normal 2 5 3 2" xfId="4383"/>
    <cellStyle name="Normal 2 5 3 2 2" xfId="5876"/>
    <cellStyle name="Normal 2 5 3 3" xfId="5487"/>
    <cellStyle name="Normal 2 5 4" xfId="3279"/>
    <cellStyle name="Normal 2 5 4 2" xfId="4384"/>
    <cellStyle name="Normal 2 5 4 2 2" xfId="5877"/>
    <cellStyle name="Normal 2 5 4 3" xfId="5488"/>
    <cellStyle name="Normal 2 5 5" xfId="3280"/>
    <cellStyle name="Normal 2 5 5 2" xfId="4385"/>
    <cellStyle name="Normal 2 5 5 2 2" xfId="5878"/>
    <cellStyle name="Normal 2 5 5 3" xfId="5489"/>
    <cellStyle name="Normal 2 5 6" xfId="3281"/>
    <cellStyle name="Normal 2 5 6 2" xfId="4386"/>
    <cellStyle name="Normal 2 5 6 2 2" xfId="5879"/>
    <cellStyle name="Normal 2 5 6 3" xfId="5490"/>
    <cellStyle name="Normal 2 5 7" xfId="3282"/>
    <cellStyle name="Normal 2 5 7 2" xfId="4387"/>
    <cellStyle name="Normal 2 5 7 2 2" xfId="5880"/>
    <cellStyle name="Normal 2 5 7 3" xfId="5491"/>
    <cellStyle name="Normal 2 5 8" xfId="3283"/>
    <cellStyle name="Normal 2 5 8 2" xfId="4388"/>
    <cellStyle name="Normal 2 5 8 2 2" xfId="5881"/>
    <cellStyle name="Normal 2 5 8 3" xfId="5492"/>
    <cellStyle name="Normal 2 5 9" xfId="3284"/>
    <cellStyle name="Normal 2 5 9 2" xfId="4389"/>
    <cellStyle name="Normal 2 5 9 2 2" xfId="5882"/>
    <cellStyle name="Normal 2 5 9 3" xfId="5493"/>
    <cellStyle name="Normal 2 6" xfId="3285"/>
    <cellStyle name="Normal 2 6 10" xfId="3286"/>
    <cellStyle name="Normal 2 6 10 2" xfId="4391"/>
    <cellStyle name="Normal 2 6 10 2 2" xfId="5884"/>
    <cellStyle name="Normal 2 6 10 3" xfId="5495"/>
    <cellStyle name="Normal 2 6 11" xfId="3287"/>
    <cellStyle name="Normal 2 6 11 2" xfId="4392"/>
    <cellStyle name="Normal 2 6 11 2 2" xfId="5885"/>
    <cellStyle name="Normal 2 6 11 3" xfId="5496"/>
    <cellStyle name="Normal 2 6 12" xfId="3288"/>
    <cellStyle name="Normal 2 6 12 2" xfId="4393"/>
    <cellStyle name="Normal 2 6 12 2 2" xfId="5886"/>
    <cellStyle name="Normal 2 6 12 3" xfId="5497"/>
    <cellStyle name="Normal 2 6 13" xfId="3289"/>
    <cellStyle name="Normal 2 6 13 2" xfId="4394"/>
    <cellStyle name="Normal 2 6 13 2 2" xfId="5887"/>
    <cellStyle name="Normal 2 6 13 3" xfId="5498"/>
    <cellStyle name="Normal 2 6 14" xfId="3290"/>
    <cellStyle name="Normal 2 6 14 2" xfId="4395"/>
    <cellStyle name="Normal 2 6 14 2 2" xfId="5888"/>
    <cellStyle name="Normal 2 6 14 3" xfId="5499"/>
    <cellStyle name="Normal 2 6 15" xfId="3291"/>
    <cellStyle name="Normal 2 6 15 2" xfId="4396"/>
    <cellStyle name="Normal 2 6 15 2 2" xfId="5889"/>
    <cellStyle name="Normal 2 6 15 3" xfId="5500"/>
    <cellStyle name="Normal 2 6 16" xfId="3292"/>
    <cellStyle name="Normal 2 6 16 2" xfId="4397"/>
    <cellStyle name="Normal 2 6 16 2 2" xfId="5890"/>
    <cellStyle name="Normal 2 6 16 3" xfId="5501"/>
    <cellStyle name="Normal 2 6 17" xfId="3293"/>
    <cellStyle name="Normal 2 6 17 2" xfId="4398"/>
    <cellStyle name="Normal 2 6 17 2 2" xfId="5891"/>
    <cellStyle name="Normal 2 6 17 3" xfId="5502"/>
    <cellStyle name="Normal 2 6 18" xfId="3294"/>
    <cellStyle name="Normal 2 6 18 2" xfId="4399"/>
    <cellStyle name="Normal 2 6 18 2 2" xfId="5892"/>
    <cellStyle name="Normal 2 6 18 3" xfId="5503"/>
    <cellStyle name="Normal 2 6 19" xfId="3295"/>
    <cellStyle name="Normal 2 6 19 2" xfId="4400"/>
    <cellStyle name="Normal 2 6 19 2 2" xfId="5893"/>
    <cellStyle name="Normal 2 6 19 3" xfId="5504"/>
    <cellStyle name="Normal 2 6 2" xfId="3296"/>
    <cellStyle name="Normal 2 6 2 2" xfId="4401"/>
    <cellStyle name="Normal 2 6 2 2 2" xfId="5894"/>
    <cellStyle name="Normal 2 6 2 3" xfId="5505"/>
    <cellStyle name="Normal 2 6 20" xfId="3297"/>
    <cellStyle name="Normal 2 6 20 2" xfId="4402"/>
    <cellStyle name="Normal 2 6 20 2 2" xfId="5895"/>
    <cellStyle name="Normal 2 6 20 3" xfId="5506"/>
    <cellStyle name="Normal 2 6 21" xfId="3298"/>
    <cellStyle name="Normal 2 6 21 2" xfId="4403"/>
    <cellStyle name="Normal 2 6 21 2 2" xfId="5896"/>
    <cellStyle name="Normal 2 6 21 3" xfId="5507"/>
    <cellStyle name="Normal 2 6 22" xfId="3299"/>
    <cellStyle name="Normal 2 6 22 2" xfId="4404"/>
    <cellStyle name="Normal 2 6 22 2 2" xfId="5897"/>
    <cellStyle name="Normal 2 6 22 3" xfId="5508"/>
    <cellStyle name="Normal 2 6 23" xfId="3300"/>
    <cellStyle name="Normal 2 6 23 2" xfId="4405"/>
    <cellStyle name="Normal 2 6 23 2 2" xfId="5898"/>
    <cellStyle name="Normal 2 6 23 3" xfId="5509"/>
    <cellStyle name="Normal 2 6 24" xfId="3301"/>
    <cellStyle name="Normal 2 6 24 2" xfId="4406"/>
    <cellStyle name="Normal 2 6 24 2 2" xfId="5899"/>
    <cellStyle name="Normal 2 6 24 3" xfId="5510"/>
    <cellStyle name="Normal 2 6 25" xfId="3302"/>
    <cellStyle name="Normal 2 6 25 2" xfId="4407"/>
    <cellStyle name="Normal 2 6 25 2 2" xfId="5900"/>
    <cellStyle name="Normal 2 6 25 3" xfId="5511"/>
    <cellStyle name="Normal 2 6 26" xfId="3303"/>
    <cellStyle name="Normal 2 6 26 2" xfId="4408"/>
    <cellStyle name="Normal 2 6 26 2 2" xfId="5901"/>
    <cellStyle name="Normal 2 6 26 3" xfId="5512"/>
    <cellStyle name="Normal 2 6 27" xfId="4390"/>
    <cellStyle name="Normal 2 6 27 2" xfId="5883"/>
    <cellStyle name="Normal 2 6 28" xfId="5494"/>
    <cellStyle name="Normal 2 6 3" xfId="3304"/>
    <cellStyle name="Normal 2 6 3 2" xfId="4409"/>
    <cellStyle name="Normal 2 6 3 2 2" xfId="5902"/>
    <cellStyle name="Normal 2 6 3 3" xfId="5513"/>
    <cellStyle name="Normal 2 6 4" xfId="3305"/>
    <cellStyle name="Normal 2 6 4 2" xfId="4410"/>
    <cellStyle name="Normal 2 6 4 2 2" xfId="5903"/>
    <cellStyle name="Normal 2 6 4 3" xfId="5514"/>
    <cellStyle name="Normal 2 6 5" xfId="3306"/>
    <cellStyle name="Normal 2 6 5 2" xfId="4411"/>
    <cellStyle name="Normal 2 6 5 2 2" xfId="5904"/>
    <cellStyle name="Normal 2 6 5 3" xfId="5515"/>
    <cellStyle name="Normal 2 6 6" xfId="3307"/>
    <cellStyle name="Normal 2 6 6 2" xfId="4412"/>
    <cellStyle name="Normal 2 6 6 2 2" xfId="5905"/>
    <cellStyle name="Normal 2 6 6 3" xfId="5516"/>
    <cellStyle name="Normal 2 6 7" xfId="3308"/>
    <cellStyle name="Normal 2 6 7 2" xfId="4413"/>
    <cellStyle name="Normal 2 6 7 2 2" xfId="5906"/>
    <cellStyle name="Normal 2 6 7 3" xfId="5517"/>
    <cellStyle name="Normal 2 6 8" xfId="3309"/>
    <cellStyle name="Normal 2 6 8 2" xfId="4414"/>
    <cellStyle name="Normal 2 6 8 2 2" xfId="5907"/>
    <cellStyle name="Normal 2 6 8 3" xfId="5518"/>
    <cellStyle name="Normal 2 6 9" xfId="3310"/>
    <cellStyle name="Normal 2 6 9 2" xfId="4415"/>
    <cellStyle name="Normal 2 6 9 2 2" xfId="5908"/>
    <cellStyle name="Normal 2 6 9 3" xfId="5519"/>
    <cellStyle name="Normal 2 7" xfId="3311"/>
    <cellStyle name="Normal 2 7 10" xfId="3312"/>
    <cellStyle name="Normal 2 7 10 2" xfId="4417"/>
    <cellStyle name="Normal 2 7 10 2 2" xfId="5910"/>
    <cellStyle name="Normal 2 7 10 3" xfId="5521"/>
    <cellStyle name="Normal 2 7 11" xfId="3313"/>
    <cellStyle name="Normal 2 7 11 2" xfId="4418"/>
    <cellStyle name="Normal 2 7 11 2 2" xfId="5911"/>
    <cellStyle name="Normal 2 7 11 3" xfId="5522"/>
    <cellStyle name="Normal 2 7 12" xfId="3314"/>
    <cellStyle name="Normal 2 7 12 2" xfId="4419"/>
    <cellStyle name="Normal 2 7 12 2 2" xfId="5912"/>
    <cellStyle name="Normal 2 7 12 3" xfId="5523"/>
    <cellStyle name="Normal 2 7 13" xfId="3315"/>
    <cellStyle name="Normal 2 7 13 2" xfId="4420"/>
    <cellStyle name="Normal 2 7 13 2 2" xfId="5913"/>
    <cellStyle name="Normal 2 7 13 3" xfId="5524"/>
    <cellStyle name="Normal 2 7 14" xfId="3316"/>
    <cellStyle name="Normal 2 7 14 2" xfId="4421"/>
    <cellStyle name="Normal 2 7 14 2 2" xfId="5914"/>
    <cellStyle name="Normal 2 7 14 3" xfId="5525"/>
    <cellStyle name="Normal 2 7 15" xfId="3317"/>
    <cellStyle name="Normal 2 7 15 2" xfId="4422"/>
    <cellStyle name="Normal 2 7 15 2 2" xfId="5915"/>
    <cellStyle name="Normal 2 7 15 3" xfId="5526"/>
    <cellStyle name="Normal 2 7 16" xfId="3318"/>
    <cellStyle name="Normal 2 7 16 2" xfId="4423"/>
    <cellStyle name="Normal 2 7 16 2 2" xfId="5916"/>
    <cellStyle name="Normal 2 7 16 3" xfId="5527"/>
    <cellStyle name="Normal 2 7 17" xfId="3319"/>
    <cellStyle name="Normal 2 7 17 2" xfId="4424"/>
    <cellStyle name="Normal 2 7 17 2 2" xfId="5917"/>
    <cellStyle name="Normal 2 7 17 3" xfId="5528"/>
    <cellStyle name="Normal 2 7 18" xfId="3320"/>
    <cellStyle name="Normal 2 7 18 2" xfId="4425"/>
    <cellStyle name="Normal 2 7 18 2 2" xfId="5918"/>
    <cellStyle name="Normal 2 7 18 3" xfId="5529"/>
    <cellStyle name="Normal 2 7 19" xfId="3321"/>
    <cellStyle name="Normal 2 7 19 2" xfId="4426"/>
    <cellStyle name="Normal 2 7 19 2 2" xfId="5919"/>
    <cellStyle name="Normal 2 7 19 3" xfId="5530"/>
    <cellStyle name="Normal 2 7 2" xfId="3322"/>
    <cellStyle name="Normal 2 7 2 2" xfId="4427"/>
    <cellStyle name="Normal 2 7 2 2 2" xfId="5920"/>
    <cellStyle name="Normal 2 7 2 3" xfId="5531"/>
    <cellStyle name="Normal 2 7 20" xfId="3323"/>
    <cellStyle name="Normal 2 7 20 2" xfId="4428"/>
    <cellStyle name="Normal 2 7 20 2 2" xfId="5921"/>
    <cellStyle name="Normal 2 7 20 3" xfId="5532"/>
    <cellStyle name="Normal 2 7 21" xfId="3324"/>
    <cellStyle name="Normal 2 7 21 2" xfId="4429"/>
    <cellStyle name="Normal 2 7 21 2 2" xfId="5922"/>
    <cellStyle name="Normal 2 7 21 3" xfId="5533"/>
    <cellStyle name="Normal 2 7 22" xfId="3325"/>
    <cellStyle name="Normal 2 7 22 2" xfId="4430"/>
    <cellStyle name="Normal 2 7 22 2 2" xfId="5923"/>
    <cellStyle name="Normal 2 7 22 3" xfId="5534"/>
    <cellStyle name="Normal 2 7 23" xfId="3326"/>
    <cellStyle name="Normal 2 7 23 2" xfId="4431"/>
    <cellStyle name="Normal 2 7 23 2 2" xfId="5924"/>
    <cellStyle name="Normal 2 7 23 3" xfId="5535"/>
    <cellStyle name="Normal 2 7 24" xfId="3327"/>
    <cellStyle name="Normal 2 7 24 2" xfId="4432"/>
    <cellStyle name="Normal 2 7 24 2 2" xfId="5925"/>
    <cellStyle name="Normal 2 7 24 3" xfId="5536"/>
    <cellStyle name="Normal 2 7 25" xfId="3328"/>
    <cellStyle name="Normal 2 7 25 2" xfId="4433"/>
    <cellStyle name="Normal 2 7 25 2 2" xfId="5926"/>
    <cellStyle name="Normal 2 7 25 3" xfId="5537"/>
    <cellStyle name="Normal 2 7 26" xfId="3329"/>
    <cellStyle name="Normal 2 7 26 2" xfId="4434"/>
    <cellStyle name="Normal 2 7 26 2 2" xfId="5927"/>
    <cellStyle name="Normal 2 7 26 3" xfId="5538"/>
    <cellStyle name="Normal 2 7 27" xfId="4416"/>
    <cellStyle name="Normal 2 7 27 2" xfId="5909"/>
    <cellStyle name="Normal 2 7 28" xfId="5520"/>
    <cellStyle name="Normal 2 7 3" xfId="3330"/>
    <cellStyle name="Normal 2 7 3 2" xfId="4435"/>
    <cellStyle name="Normal 2 7 3 2 2" xfId="5928"/>
    <cellStyle name="Normal 2 7 3 3" xfId="5539"/>
    <cellStyle name="Normal 2 7 4" xfId="3331"/>
    <cellStyle name="Normal 2 7 4 2" xfId="4436"/>
    <cellStyle name="Normal 2 7 4 2 2" xfId="5929"/>
    <cellStyle name="Normal 2 7 4 3" xfId="5540"/>
    <cellStyle name="Normal 2 7 5" xfId="3332"/>
    <cellStyle name="Normal 2 7 5 2" xfId="4437"/>
    <cellStyle name="Normal 2 7 5 2 2" xfId="5930"/>
    <cellStyle name="Normal 2 7 5 3" xfId="5541"/>
    <cellStyle name="Normal 2 7 6" xfId="3333"/>
    <cellStyle name="Normal 2 7 6 2" xfId="4438"/>
    <cellStyle name="Normal 2 7 6 2 2" xfId="5931"/>
    <cellStyle name="Normal 2 7 6 3" xfId="5542"/>
    <cellStyle name="Normal 2 7 7" xfId="3334"/>
    <cellStyle name="Normal 2 7 7 2" xfId="4439"/>
    <cellStyle name="Normal 2 7 7 2 2" xfId="5932"/>
    <cellStyle name="Normal 2 7 7 3" xfId="5543"/>
    <cellStyle name="Normal 2 7 8" xfId="3335"/>
    <cellStyle name="Normal 2 7 8 2" xfId="4440"/>
    <cellStyle name="Normal 2 7 8 2 2" xfId="5933"/>
    <cellStyle name="Normal 2 7 8 3" xfId="5544"/>
    <cellStyle name="Normal 2 7 9" xfId="3336"/>
    <cellStyle name="Normal 2 7 9 2" xfId="4441"/>
    <cellStyle name="Normal 2 7 9 2 2" xfId="5934"/>
    <cellStyle name="Normal 2 7 9 3" xfId="5545"/>
    <cellStyle name="Normal 2 8" xfId="3337"/>
    <cellStyle name="Normal 2 8 10" xfId="3338"/>
    <cellStyle name="Normal 2 8 10 2" xfId="4443"/>
    <cellStyle name="Normal 2 8 10 2 2" xfId="5936"/>
    <cellStyle name="Normal 2 8 10 3" xfId="5547"/>
    <cellStyle name="Normal 2 8 11" xfId="3339"/>
    <cellStyle name="Normal 2 8 11 2" xfId="4444"/>
    <cellStyle name="Normal 2 8 11 2 2" xfId="5937"/>
    <cellStyle name="Normal 2 8 11 3" xfId="5548"/>
    <cellStyle name="Normal 2 8 12" xfId="3340"/>
    <cellStyle name="Normal 2 8 12 2" xfId="4445"/>
    <cellStyle name="Normal 2 8 12 2 2" xfId="5938"/>
    <cellStyle name="Normal 2 8 12 3" xfId="5549"/>
    <cellStyle name="Normal 2 8 13" xfId="3341"/>
    <cellStyle name="Normal 2 8 13 2" xfId="4446"/>
    <cellStyle name="Normal 2 8 13 2 2" xfId="5939"/>
    <cellStyle name="Normal 2 8 13 3" xfId="5550"/>
    <cellStyle name="Normal 2 8 14" xfId="3342"/>
    <cellStyle name="Normal 2 8 14 2" xfId="4447"/>
    <cellStyle name="Normal 2 8 14 2 2" xfId="5940"/>
    <cellStyle name="Normal 2 8 14 3" xfId="5551"/>
    <cellStyle name="Normal 2 8 15" xfId="3343"/>
    <cellStyle name="Normal 2 8 15 2" xfId="4448"/>
    <cellStyle name="Normal 2 8 15 2 2" xfId="5941"/>
    <cellStyle name="Normal 2 8 15 3" xfId="5552"/>
    <cellStyle name="Normal 2 8 16" xfId="3344"/>
    <cellStyle name="Normal 2 8 16 2" xfId="4449"/>
    <cellStyle name="Normal 2 8 16 2 2" xfId="5942"/>
    <cellStyle name="Normal 2 8 16 3" xfId="5553"/>
    <cellStyle name="Normal 2 8 17" xfId="3345"/>
    <cellStyle name="Normal 2 8 17 2" xfId="4450"/>
    <cellStyle name="Normal 2 8 17 2 2" xfId="5943"/>
    <cellStyle name="Normal 2 8 17 3" xfId="5554"/>
    <cellStyle name="Normal 2 8 18" xfId="3346"/>
    <cellStyle name="Normal 2 8 18 2" xfId="4451"/>
    <cellStyle name="Normal 2 8 18 2 2" xfId="5944"/>
    <cellStyle name="Normal 2 8 18 3" xfId="5555"/>
    <cellStyle name="Normal 2 8 19" xfId="3347"/>
    <cellStyle name="Normal 2 8 19 2" xfId="4452"/>
    <cellStyle name="Normal 2 8 19 2 2" xfId="5945"/>
    <cellStyle name="Normal 2 8 19 3" xfId="5556"/>
    <cellStyle name="Normal 2 8 2" xfId="3348"/>
    <cellStyle name="Normal 2 8 2 2" xfId="4453"/>
    <cellStyle name="Normal 2 8 2 2 2" xfId="5946"/>
    <cellStyle name="Normal 2 8 2 3" xfId="5557"/>
    <cellStyle name="Normal 2 8 20" xfId="3349"/>
    <cellStyle name="Normal 2 8 20 2" xfId="4454"/>
    <cellStyle name="Normal 2 8 20 2 2" xfId="5947"/>
    <cellStyle name="Normal 2 8 20 3" xfId="5558"/>
    <cellStyle name="Normal 2 8 21" xfId="3350"/>
    <cellStyle name="Normal 2 8 21 2" xfId="4455"/>
    <cellStyle name="Normal 2 8 21 2 2" xfId="5948"/>
    <cellStyle name="Normal 2 8 21 3" xfId="5559"/>
    <cellStyle name="Normal 2 8 22" xfId="3351"/>
    <cellStyle name="Normal 2 8 22 2" xfId="4456"/>
    <cellStyle name="Normal 2 8 22 2 2" xfId="5949"/>
    <cellStyle name="Normal 2 8 22 3" xfId="5560"/>
    <cellStyle name="Normal 2 8 23" xfId="3352"/>
    <cellStyle name="Normal 2 8 23 2" xfId="4457"/>
    <cellStyle name="Normal 2 8 23 2 2" xfId="5950"/>
    <cellStyle name="Normal 2 8 23 3" xfId="5561"/>
    <cellStyle name="Normal 2 8 24" xfId="3353"/>
    <cellStyle name="Normal 2 8 24 2" xfId="4458"/>
    <cellStyle name="Normal 2 8 24 2 2" xfId="5951"/>
    <cellStyle name="Normal 2 8 24 3" xfId="5562"/>
    <cellStyle name="Normal 2 8 25" xfId="3354"/>
    <cellStyle name="Normal 2 8 25 2" xfId="4459"/>
    <cellStyle name="Normal 2 8 25 2 2" xfId="5952"/>
    <cellStyle name="Normal 2 8 25 3" xfId="5563"/>
    <cellStyle name="Normal 2 8 26" xfId="3355"/>
    <cellStyle name="Normal 2 8 26 2" xfId="4460"/>
    <cellStyle name="Normal 2 8 26 2 2" xfId="5953"/>
    <cellStyle name="Normal 2 8 26 3" xfId="5564"/>
    <cellStyle name="Normal 2 8 27" xfId="4442"/>
    <cellStyle name="Normal 2 8 27 2" xfId="5935"/>
    <cellStyle name="Normal 2 8 28" xfId="5546"/>
    <cellStyle name="Normal 2 8 3" xfId="3356"/>
    <cellStyle name="Normal 2 8 3 2" xfId="4461"/>
    <cellStyle name="Normal 2 8 3 2 2" xfId="5954"/>
    <cellStyle name="Normal 2 8 3 3" xfId="5565"/>
    <cellStyle name="Normal 2 8 4" xfId="3357"/>
    <cellStyle name="Normal 2 8 4 2" xfId="4462"/>
    <cellStyle name="Normal 2 8 4 2 2" xfId="5955"/>
    <cellStyle name="Normal 2 8 4 3" xfId="5566"/>
    <cellStyle name="Normal 2 8 5" xfId="3358"/>
    <cellStyle name="Normal 2 8 5 2" xfId="4463"/>
    <cellStyle name="Normal 2 8 5 2 2" xfId="5956"/>
    <cellStyle name="Normal 2 8 5 3" xfId="5567"/>
    <cellStyle name="Normal 2 8 6" xfId="3359"/>
    <cellStyle name="Normal 2 8 6 2" xfId="4464"/>
    <cellStyle name="Normal 2 8 6 2 2" xfId="5957"/>
    <cellStyle name="Normal 2 8 6 3" xfId="5568"/>
    <cellStyle name="Normal 2 8 7" xfId="3360"/>
    <cellStyle name="Normal 2 8 7 2" xfId="4465"/>
    <cellStyle name="Normal 2 8 7 2 2" xfId="5958"/>
    <cellStyle name="Normal 2 8 7 3" xfId="5569"/>
    <cellStyle name="Normal 2 8 8" xfId="3361"/>
    <cellStyle name="Normal 2 8 8 2" xfId="4466"/>
    <cellStyle name="Normal 2 8 8 2 2" xfId="5959"/>
    <cellStyle name="Normal 2 8 8 3" xfId="5570"/>
    <cellStyle name="Normal 2 8 9" xfId="3362"/>
    <cellStyle name="Normal 2 8 9 2" xfId="4467"/>
    <cellStyle name="Normal 2 8 9 2 2" xfId="5960"/>
    <cellStyle name="Normal 2 8 9 3" xfId="5571"/>
    <cellStyle name="Normal 2 9" xfId="3363"/>
    <cellStyle name="Normal 2 9 10" xfId="3364"/>
    <cellStyle name="Normal 2 9 10 2" xfId="4469"/>
    <cellStyle name="Normal 2 9 10 2 2" xfId="5962"/>
    <cellStyle name="Normal 2 9 10 3" xfId="5573"/>
    <cellStyle name="Normal 2 9 11" xfId="3365"/>
    <cellStyle name="Normal 2 9 11 2" xfId="4470"/>
    <cellStyle name="Normal 2 9 11 2 2" xfId="5963"/>
    <cellStyle name="Normal 2 9 11 3" xfId="5574"/>
    <cellStyle name="Normal 2 9 12" xfId="3366"/>
    <cellStyle name="Normal 2 9 12 2" xfId="4471"/>
    <cellStyle name="Normal 2 9 12 2 2" xfId="5964"/>
    <cellStyle name="Normal 2 9 12 3" xfId="5575"/>
    <cellStyle name="Normal 2 9 13" xfId="3367"/>
    <cellStyle name="Normal 2 9 13 2" xfId="4472"/>
    <cellStyle name="Normal 2 9 13 2 2" xfId="5965"/>
    <cellStyle name="Normal 2 9 13 3" xfId="5576"/>
    <cellStyle name="Normal 2 9 14" xfId="3368"/>
    <cellStyle name="Normal 2 9 14 2" xfId="4473"/>
    <cellStyle name="Normal 2 9 14 2 2" xfId="5966"/>
    <cellStyle name="Normal 2 9 14 3" xfId="5577"/>
    <cellStyle name="Normal 2 9 15" xfId="3369"/>
    <cellStyle name="Normal 2 9 15 2" xfId="4474"/>
    <cellStyle name="Normal 2 9 15 2 2" xfId="5967"/>
    <cellStyle name="Normal 2 9 15 3" xfId="5578"/>
    <cellStyle name="Normal 2 9 16" xfId="3370"/>
    <cellStyle name="Normal 2 9 16 2" xfId="4475"/>
    <cellStyle name="Normal 2 9 16 2 2" xfId="5968"/>
    <cellStyle name="Normal 2 9 16 3" xfId="5579"/>
    <cellStyle name="Normal 2 9 17" xfId="3371"/>
    <cellStyle name="Normal 2 9 17 2" xfId="4476"/>
    <cellStyle name="Normal 2 9 17 2 2" xfId="5969"/>
    <cellStyle name="Normal 2 9 17 3" xfId="5580"/>
    <cellStyle name="Normal 2 9 18" xfId="3372"/>
    <cellStyle name="Normal 2 9 18 2" xfId="4477"/>
    <cellStyle name="Normal 2 9 18 2 2" xfId="5970"/>
    <cellStyle name="Normal 2 9 18 3" xfId="5581"/>
    <cellStyle name="Normal 2 9 19" xfId="3373"/>
    <cellStyle name="Normal 2 9 19 2" xfId="4478"/>
    <cellStyle name="Normal 2 9 19 2 2" xfId="5971"/>
    <cellStyle name="Normal 2 9 19 3" xfId="5582"/>
    <cellStyle name="Normal 2 9 2" xfId="3374"/>
    <cellStyle name="Normal 2 9 2 2" xfId="4479"/>
    <cellStyle name="Normal 2 9 2 2 2" xfId="5972"/>
    <cellStyle name="Normal 2 9 2 3" xfId="5583"/>
    <cellStyle name="Normal 2 9 20" xfId="3375"/>
    <cellStyle name="Normal 2 9 20 2" xfId="4480"/>
    <cellStyle name="Normal 2 9 20 2 2" xfId="5973"/>
    <cellStyle name="Normal 2 9 20 3" xfId="5584"/>
    <cellStyle name="Normal 2 9 21" xfId="3376"/>
    <cellStyle name="Normal 2 9 21 2" xfId="4481"/>
    <cellStyle name="Normal 2 9 21 2 2" xfId="5974"/>
    <cellStyle name="Normal 2 9 21 3" xfId="5585"/>
    <cellStyle name="Normal 2 9 22" xfId="3377"/>
    <cellStyle name="Normal 2 9 22 2" xfId="4482"/>
    <cellStyle name="Normal 2 9 22 2 2" xfId="5975"/>
    <cellStyle name="Normal 2 9 22 3" xfId="5586"/>
    <cellStyle name="Normal 2 9 23" xfId="3378"/>
    <cellStyle name="Normal 2 9 23 2" xfId="4483"/>
    <cellStyle name="Normal 2 9 23 2 2" xfId="5976"/>
    <cellStyle name="Normal 2 9 23 3" xfId="5587"/>
    <cellStyle name="Normal 2 9 24" xfId="3379"/>
    <cellStyle name="Normal 2 9 24 2" xfId="4484"/>
    <cellStyle name="Normal 2 9 24 2 2" xfId="5977"/>
    <cellStyle name="Normal 2 9 24 3" xfId="5588"/>
    <cellStyle name="Normal 2 9 25" xfId="3380"/>
    <cellStyle name="Normal 2 9 25 2" xfId="4485"/>
    <cellStyle name="Normal 2 9 25 2 2" xfId="5978"/>
    <cellStyle name="Normal 2 9 25 3" xfId="5589"/>
    <cellStyle name="Normal 2 9 26" xfId="3381"/>
    <cellStyle name="Normal 2 9 26 2" xfId="4486"/>
    <cellStyle name="Normal 2 9 26 2 2" xfId="5979"/>
    <cellStyle name="Normal 2 9 26 3" xfId="5590"/>
    <cellStyle name="Normal 2 9 27" xfId="4468"/>
    <cellStyle name="Normal 2 9 27 2" xfId="5961"/>
    <cellStyle name="Normal 2 9 28" xfId="5572"/>
    <cellStyle name="Normal 2 9 3" xfId="3382"/>
    <cellStyle name="Normal 2 9 3 2" xfId="4487"/>
    <cellStyle name="Normal 2 9 3 2 2" xfId="5980"/>
    <cellStyle name="Normal 2 9 3 3" xfId="5591"/>
    <cellStyle name="Normal 2 9 4" xfId="3383"/>
    <cellStyle name="Normal 2 9 4 2" xfId="4488"/>
    <cellStyle name="Normal 2 9 4 2 2" xfId="5981"/>
    <cellStyle name="Normal 2 9 4 3" xfId="5592"/>
    <cellStyle name="Normal 2 9 5" xfId="3384"/>
    <cellStyle name="Normal 2 9 5 2" xfId="4489"/>
    <cellStyle name="Normal 2 9 5 2 2" xfId="5982"/>
    <cellStyle name="Normal 2 9 5 3" xfId="5593"/>
    <cellStyle name="Normal 2 9 6" xfId="3385"/>
    <cellStyle name="Normal 2 9 6 2" xfId="4490"/>
    <cellStyle name="Normal 2 9 6 2 2" xfId="5983"/>
    <cellStyle name="Normal 2 9 6 3" xfId="5594"/>
    <cellStyle name="Normal 2 9 7" xfId="3386"/>
    <cellStyle name="Normal 2 9 7 2" xfId="4491"/>
    <cellStyle name="Normal 2 9 7 2 2" xfId="5984"/>
    <cellStyle name="Normal 2 9 7 3" xfId="5595"/>
    <cellStyle name="Normal 2 9 8" xfId="3387"/>
    <cellStyle name="Normal 2 9 8 2" xfId="4492"/>
    <cellStyle name="Normal 2 9 8 2 2" xfId="5985"/>
    <cellStyle name="Normal 2 9 8 3" xfId="5596"/>
    <cellStyle name="Normal 2 9 9" xfId="3388"/>
    <cellStyle name="Normal 2 9 9 2" xfId="4493"/>
    <cellStyle name="Normal 2 9 9 2 2" xfId="5986"/>
    <cellStyle name="Normal 2 9 9 3" xfId="5597"/>
    <cellStyle name="Normal 2_Hoja1" xfId="3956"/>
    <cellStyle name="Normal 20" xfId="3389"/>
    <cellStyle name="Normal 20 2" xfId="4056"/>
    <cellStyle name="Normal 20 3" xfId="3957"/>
    <cellStyle name="Normal 21" xfId="3390"/>
    <cellStyle name="Normal 21 2" xfId="4057"/>
    <cellStyle name="Normal 21 3" xfId="3958"/>
    <cellStyle name="Normal 22" xfId="3391"/>
    <cellStyle name="Normal 22 2" xfId="4058"/>
    <cellStyle name="Normal 22 3" xfId="3959"/>
    <cellStyle name="Normal 23" xfId="3392"/>
    <cellStyle name="Normal 23 2" xfId="4059"/>
    <cellStyle name="Normal 23 3" xfId="3960"/>
    <cellStyle name="Normal 24" xfId="3393"/>
    <cellStyle name="Normal 24 2" xfId="4060"/>
    <cellStyle name="Normal 24 3" xfId="3961"/>
    <cellStyle name="Normal 25" xfId="3394"/>
    <cellStyle name="Normal 25 2" xfId="4061"/>
    <cellStyle name="Normal 25 3" xfId="3962"/>
    <cellStyle name="Normal 26" xfId="3395"/>
    <cellStyle name="Normal 26 2" xfId="4062"/>
    <cellStyle name="Normal 26 3" xfId="3963"/>
    <cellStyle name="Normal 27" xfId="3396"/>
    <cellStyle name="Normal 27 2" xfId="4063"/>
    <cellStyle name="Normal 27 3" xfId="3964"/>
    <cellStyle name="Normal 28" xfId="3397"/>
    <cellStyle name="Normal 28 2" xfId="4064"/>
    <cellStyle name="Normal 28 3" xfId="3965"/>
    <cellStyle name="Normal 29" xfId="3398"/>
    <cellStyle name="Normal 29 2" xfId="4065"/>
    <cellStyle name="Normal 29 3" xfId="3966"/>
    <cellStyle name="Normal 3" xfId="6"/>
    <cellStyle name="Normal 3 10" xfId="4667"/>
    <cellStyle name="Normal 3 10 2" xfId="4787"/>
    <cellStyle name="Normal 3 10 2 2" xfId="5018"/>
    <cellStyle name="Normal 3 10 2 3" xfId="5250"/>
    <cellStyle name="Normal 3 10 3" xfId="4903"/>
    <cellStyle name="Normal 3 10 4" xfId="5135"/>
    <cellStyle name="Normal 3 2" xfId="17"/>
    <cellStyle name="Normal 3 2 2" xfId="5647"/>
    <cellStyle name="Normal 3 3" xfId="18"/>
    <cellStyle name="Normal 3 3 2" xfId="4609"/>
    <cellStyle name="Normal 3 4" xfId="5598"/>
    <cellStyle name="Normal 3_VOICE_REPORT_CITTA_CAMPAIGN_FY1011_ver12" xfId="19"/>
    <cellStyle name="Normal 30" xfId="3399"/>
    <cellStyle name="Normal 30 2" xfId="4066"/>
    <cellStyle name="Normal 30 3" xfId="3967"/>
    <cellStyle name="Normal 31" xfId="3400"/>
    <cellStyle name="Normal 31 2" xfId="4067"/>
    <cellStyle name="Normal 31 3" xfId="3968"/>
    <cellStyle name="Normal 32" xfId="3401"/>
    <cellStyle name="Normal 32 2" xfId="4068"/>
    <cellStyle name="Normal 32 3" xfId="3969"/>
    <cellStyle name="Normal 33" xfId="3402"/>
    <cellStyle name="Normal 33 2" xfId="4069"/>
    <cellStyle name="Normal 33 3" xfId="3970"/>
    <cellStyle name="Normal 34" xfId="3403"/>
    <cellStyle name="Normal 34 2" xfId="4070"/>
    <cellStyle name="Normal 34 3" xfId="3971"/>
    <cellStyle name="Normal 35" xfId="3404"/>
    <cellStyle name="Normal 35 2" xfId="4071"/>
    <cellStyle name="Normal 35 3" xfId="3972"/>
    <cellStyle name="Normal 36" xfId="3405"/>
    <cellStyle name="Normal 36 2" xfId="4072"/>
    <cellStyle name="Normal 36 3" xfId="3973"/>
    <cellStyle name="Normal 37" xfId="3406"/>
    <cellStyle name="Normal 37 2" xfId="4073"/>
    <cellStyle name="Normal 37 3" xfId="3974"/>
    <cellStyle name="Normal 38" xfId="3407"/>
    <cellStyle name="Normal 38 2" xfId="4074"/>
    <cellStyle name="Normal 38 3" xfId="3975"/>
    <cellStyle name="Normal 39" xfId="3408"/>
    <cellStyle name="Normal 39 2" xfId="4075"/>
    <cellStyle name="Normal 39 3" xfId="3976"/>
    <cellStyle name="Normal 4" xfId="7"/>
    <cellStyle name="Normal 4 2" xfId="4142"/>
    <cellStyle name="Normal 4 2 2" xfId="4494"/>
    <cellStyle name="Normal 4 2 2 2" xfId="5987"/>
    <cellStyle name="Normal 4 2 3" xfId="5646"/>
    <cellStyle name="Normal 4 3" xfId="4043"/>
    <cellStyle name="Normal 4 3 2" xfId="5645"/>
    <cellStyle name="Normal 4 4" xfId="3912"/>
    <cellStyle name="Normal 4 4 2" xfId="5643"/>
    <cellStyle name="Normal 4 5" xfId="4668"/>
    <cellStyle name="Normal 4 5 2" xfId="4788"/>
    <cellStyle name="Normal 4 5 2 2" xfId="5019"/>
    <cellStyle name="Normal 4 5 2 3" xfId="5251"/>
    <cellStyle name="Normal 4 5 3" xfId="4904"/>
    <cellStyle name="Normal 4 5 4" xfId="5136"/>
    <cellStyle name="Normal 4 6" xfId="5599"/>
    <cellStyle name="Normal 4 7" xfId="3409"/>
    <cellStyle name="Normal 40" xfId="3410"/>
    <cellStyle name="Normal 40 2" xfId="4076"/>
    <cellStyle name="Normal 40 3" xfId="3977"/>
    <cellStyle name="Normal 41" xfId="3411"/>
    <cellStyle name="Normal 41 2" xfId="4077"/>
    <cellStyle name="Normal 41 3" xfId="3978"/>
    <cellStyle name="Normal 42" xfId="3412"/>
    <cellStyle name="Normal 42 2" xfId="4078"/>
    <cellStyle name="Normal 42 3" xfId="3979"/>
    <cellStyle name="Normal 43" xfId="3413"/>
    <cellStyle name="Normal 43 2" xfId="4079"/>
    <cellStyle name="Normal 43 3" xfId="3980"/>
    <cellStyle name="Normal 44" xfId="3414"/>
    <cellStyle name="Normal 44 2" xfId="4080"/>
    <cellStyle name="Normal 44 3" xfId="3981"/>
    <cellStyle name="Normal 45" xfId="3415"/>
    <cellStyle name="Normal 45 2" xfId="4081"/>
    <cellStyle name="Normal 45 3" xfId="3982"/>
    <cellStyle name="Normal 46" xfId="3416"/>
    <cellStyle name="Normal 46 2" xfId="4082"/>
    <cellStyle name="Normal 46 3" xfId="3983"/>
    <cellStyle name="Normal 47" xfId="3417"/>
    <cellStyle name="Normal 47 2" xfId="4083"/>
    <cellStyle name="Normal 47 3" xfId="3984"/>
    <cellStyle name="Normal 48" xfId="3418"/>
    <cellStyle name="Normal 48 2" xfId="4084"/>
    <cellStyle name="Normal 48 3" xfId="3985"/>
    <cellStyle name="Normal 49" xfId="3419"/>
    <cellStyle name="Normal 49 2" xfId="4085"/>
    <cellStyle name="Normal 49 3" xfId="3986"/>
    <cellStyle name="Normal 5" xfId="8"/>
    <cellStyle name="Normal 5 10" xfId="3421"/>
    <cellStyle name="Normal 5 10 2" xfId="3422"/>
    <cellStyle name="Normal 5 10 2 2" xfId="4496"/>
    <cellStyle name="Normal 5 10 2 2 2" xfId="5989"/>
    <cellStyle name="Normal 5 10 2 3" xfId="5601"/>
    <cellStyle name="Normal 5 10 3" xfId="4495"/>
    <cellStyle name="Normal 5 10 3 2" xfId="5988"/>
    <cellStyle name="Normal 5 10 4" xfId="5600"/>
    <cellStyle name="Normal 5 11" xfId="3423"/>
    <cellStyle name="Normal 5 11 2" xfId="3424"/>
    <cellStyle name="Normal 5 11 2 2" xfId="4498"/>
    <cellStyle name="Normal 5 11 2 2 2" xfId="5991"/>
    <cellStyle name="Normal 5 11 2 3" xfId="5603"/>
    <cellStyle name="Normal 5 11 3" xfId="4497"/>
    <cellStyle name="Normal 5 11 3 2" xfId="5990"/>
    <cellStyle name="Normal 5 11 4" xfId="5602"/>
    <cellStyle name="Normal 5 12" xfId="3425"/>
    <cellStyle name="Normal 5 12 2" xfId="3426"/>
    <cellStyle name="Normal 5 12 2 2" xfId="4500"/>
    <cellStyle name="Normal 5 12 2 2 2" xfId="5993"/>
    <cellStyle name="Normal 5 12 2 3" xfId="5605"/>
    <cellStyle name="Normal 5 12 3" xfId="4499"/>
    <cellStyle name="Normal 5 12 3 2" xfId="5992"/>
    <cellStyle name="Normal 5 12 4" xfId="5604"/>
    <cellStyle name="Normal 5 13" xfId="4086"/>
    <cellStyle name="Normal 5 14" xfId="3987"/>
    <cellStyle name="Normal 5 15" xfId="4669"/>
    <cellStyle name="Normal 5 16" xfId="3420"/>
    <cellStyle name="Normal 5 2" xfId="26"/>
    <cellStyle name="Normal 5 2 2" xfId="3427"/>
    <cellStyle name="Normal 5 2 2 2" xfId="4155"/>
    <cellStyle name="Normal 5 2 2 2 2" xfId="5648"/>
    <cellStyle name="Normal 5 2 2 3" xfId="5607"/>
    <cellStyle name="Normal 5 2 3" xfId="4501"/>
    <cellStyle name="Normal 5 2 3 2" xfId="5994"/>
    <cellStyle name="Normal 5 2 4" xfId="5606"/>
    <cellStyle name="Normal 5 3" xfId="3428"/>
    <cellStyle name="Normal 5 3 2" xfId="3429"/>
    <cellStyle name="Normal 5 3 2 2" xfId="4503"/>
    <cellStyle name="Normal 5 3 2 2 2" xfId="5996"/>
    <cellStyle name="Normal 5 3 2 3" xfId="5609"/>
    <cellStyle name="Normal 5 3 3" xfId="4502"/>
    <cellStyle name="Normal 5 3 3 2" xfId="5995"/>
    <cellStyle name="Normal 5 3 4" xfId="5608"/>
    <cellStyle name="Normal 5 4" xfId="3430"/>
    <cellStyle name="Normal 5 4 2" xfId="3431"/>
    <cellStyle name="Normal 5 4 2 2" xfId="4505"/>
    <cellStyle name="Normal 5 4 2 2 2" xfId="5998"/>
    <cellStyle name="Normal 5 4 2 3" xfId="5611"/>
    <cellStyle name="Normal 5 4 3" xfId="4504"/>
    <cellStyle name="Normal 5 4 3 2" xfId="5997"/>
    <cellStyle name="Normal 5 4 4" xfId="5610"/>
    <cellStyle name="Normal 5 5" xfId="3432"/>
    <cellStyle name="Normal 5 5 2" xfId="3433"/>
    <cellStyle name="Normal 5 5 2 2" xfId="4507"/>
    <cellStyle name="Normal 5 5 2 2 2" xfId="6000"/>
    <cellStyle name="Normal 5 5 2 3" xfId="5613"/>
    <cellStyle name="Normal 5 5 3" xfId="4506"/>
    <cellStyle name="Normal 5 5 3 2" xfId="5999"/>
    <cellStyle name="Normal 5 5 4" xfId="5612"/>
    <cellStyle name="Normal 5 6" xfId="3434"/>
    <cellStyle name="Normal 5 6 2" xfId="3435"/>
    <cellStyle name="Normal 5 6 2 2" xfId="4509"/>
    <cellStyle name="Normal 5 6 2 2 2" xfId="6002"/>
    <cellStyle name="Normal 5 6 2 3" xfId="5615"/>
    <cellStyle name="Normal 5 6 3" xfId="4508"/>
    <cellStyle name="Normal 5 6 3 2" xfId="6001"/>
    <cellStyle name="Normal 5 6 4" xfId="5614"/>
    <cellStyle name="Normal 5 7" xfId="3436"/>
    <cellStyle name="Normal 5 7 2" xfId="3437"/>
    <cellStyle name="Normal 5 7 2 2" xfId="4511"/>
    <cellStyle name="Normal 5 7 2 2 2" xfId="6004"/>
    <cellStyle name="Normal 5 7 2 3" xfId="5617"/>
    <cellStyle name="Normal 5 7 3" xfId="4510"/>
    <cellStyle name="Normal 5 7 3 2" xfId="6003"/>
    <cellStyle name="Normal 5 7 4" xfId="5616"/>
    <cellStyle name="Normal 5 8" xfId="3438"/>
    <cellStyle name="Normal 5 8 2" xfId="3439"/>
    <cellStyle name="Normal 5 8 2 2" xfId="4513"/>
    <cellStyle name="Normal 5 8 2 2 2" xfId="6006"/>
    <cellStyle name="Normal 5 8 2 3" xfId="5619"/>
    <cellStyle name="Normal 5 8 3" xfId="4512"/>
    <cellStyle name="Normal 5 8 3 2" xfId="6005"/>
    <cellStyle name="Normal 5 8 4" xfId="5618"/>
    <cellStyle name="Normal 5 9" xfId="3440"/>
    <cellStyle name="Normal 5 9 2" xfId="3441"/>
    <cellStyle name="Normal 5 9 2 2" xfId="4515"/>
    <cellStyle name="Normal 5 9 2 2 2" xfId="6008"/>
    <cellStyle name="Normal 5 9 2 3" xfId="5621"/>
    <cellStyle name="Normal 5 9 3" xfId="4514"/>
    <cellStyle name="Normal 5 9 3 2" xfId="6007"/>
    <cellStyle name="Normal 5 9 4" xfId="5620"/>
    <cellStyle name="Normal 50" xfId="3442"/>
    <cellStyle name="Normal 50 2" xfId="4087"/>
    <cellStyle name="Normal 50 3" xfId="3988"/>
    <cellStyle name="Normal 51" xfId="3443"/>
    <cellStyle name="Normal 51 2" xfId="4088"/>
    <cellStyle name="Normal 51 3" xfId="3989"/>
    <cellStyle name="Normal 52" xfId="3444"/>
    <cellStyle name="Normal 52 2" xfId="4089"/>
    <cellStyle name="Normal 52 3" xfId="3990"/>
    <cellStyle name="Normal 53" xfId="3445"/>
    <cellStyle name="Normal 53 2" xfId="4090"/>
    <cellStyle name="Normal 53 3" xfId="3991"/>
    <cellStyle name="Normal 54" xfId="3446"/>
    <cellStyle name="Normal 54 2" xfId="4091"/>
    <cellStyle name="Normal 54 3" xfId="3992"/>
    <cellStyle name="Normal 55" xfId="3447"/>
    <cellStyle name="Normal 55 2" xfId="4092"/>
    <cellStyle name="Normal 55 3" xfId="3993"/>
    <cellStyle name="Normal 56" xfId="3448"/>
    <cellStyle name="Normal 56 2" xfId="4093"/>
    <cellStyle name="Normal 56 3" xfId="3994"/>
    <cellStyle name="Normal 57" xfId="3449"/>
    <cellStyle name="Normal 57 2" xfId="4094"/>
    <cellStyle name="Normal 57 3" xfId="3995"/>
    <cellStyle name="Normal 58" xfId="3450"/>
    <cellStyle name="Normal 58 2" xfId="4095"/>
    <cellStyle name="Normal 58 3" xfId="3996"/>
    <cellStyle name="Normal 59" xfId="3451"/>
    <cellStyle name="Normal 59 2" xfId="4096"/>
    <cellStyle name="Normal 59 3" xfId="3997"/>
    <cellStyle name="Normal 6" xfId="9"/>
    <cellStyle name="Normal 6 2" xfId="3453"/>
    <cellStyle name="Normal 6 2 2" xfId="3454"/>
    <cellStyle name="Normal 6 2 2 2" xfId="4517"/>
    <cellStyle name="Normal 6 2 2 2 2" xfId="6010"/>
    <cellStyle name="Normal 6 2 2 3" xfId="5623"/>
    <cellStyle name="Normal 6 2 3" xfId="4516"/>
    <cellStyle name="Normal 6 2 3 2" xfId="6009"/>
    <cellStyle name="Normal 6 2 4" xfId="5622"/>
    <cellStyle name="Normal 6 3" xfId="3455"/>
    <cellStyle name="Normal 6 3 2" xfId="3456"/>
    <cellStyle name="Normal 6 3 2 2" xfId="4519"/>
    <cellStyle name="Normal 6 3 2 2 2" xfId="6012"/>
    <cellStyle name="Normal 6 3 2 3" xfId="5625"/>
    <cellStyle name="Normal 6 3 3" xfId="4518"/>
    <cellStyle name="Normal 6 3 3 2" xfId="6011"/>
    <cellStyle name="Normal 6 3 4" xfId="5624"/>
    <cellStyle name="Normal 6 4" xfId="3457"/>
    <cellStyle name="Normal 6 4 2" xfId="3458"/>
    <cellStyle name="Normal 6 4 2 2" xfId="4521"/>
    <cellStyle name="Normal 6 4 2 2 2" xfId="6014"/>
    <cellStyle name="Normal 6 4 2 3" xfId="5627"/>
    <cellStyle name="Normal 6 4 3" xfId="4520"/>
    <cellStyle name="Normal 6 4 3 2" xfId="6013"/>
    <cellStyle name="Normal 6 4 4" xfId="5626"/>
    <cellStyle name="Normal 6 5" xfId="3459"/>
    <cellStyle name="Normal 6 5 2" xfId="3460"/>
    <cellStyle name="Normal 6 5 2 2" xfId="4523"/>
    <cellStyle name="Normal 6 5 2 2 2" xfId="6016"/>
    <cellStyle name="Normal 6 5 2 3" xfId="5629"/>
    <cellStyle name="Normal 6 5 3" xfId="4522"/>
    <cellStyle name="Normal 6 5 3 2" xfId="6015"/>
    <cellStyle name="Normal 6 5 4" xfId="5628"/>
    <cellStyle name="Normal 6 6" xfId="3461"/>
    <cellStyle name="Normal 6 6 2" xfId="3462"/>
    <cellStyle name="Normal 6 6 2 2" xfId="4525"/>
    <cellStyle name="Normal 6 6 2 2 2" xfId="6018"/>
    <cellStyle name="Normal 6 6 2 3" xfId="5631"/>
    <cellStyle name="Normal 6 6 3" xfId="4524"/>
    <cellStyle name="Normal 6 6 3 2" xfId="6017"/>
    <cellStyle name="Normal 6 6 4" xfId="5630"/>
    <cellStyle name="Normal 6 7" xfId="4097"/>
    <cellStyle name="Normal 6 8" xfId="3998"/>
    <cellStyle name="Normal 6 9" xfId="3452"/>
    <cellStyle name="Normal 60" xfId="3463"/>
    <cellStyle name="Normal 60 2" xfId="4098"/>
    <cellStyle name="Normal 60 3" xfId="3999"/>
    <cellStyle name="Normal 61" xfId="3464"/>
    <cellStyle name="Normal 61 2" xfId="4099"/>
    <cellStyle name="Normal 61 3" xfId="4000"/>
    <cellStyle name="Normal 62" xfId="3465"/>
    <cellStyle name="Normal 62 2" xfId="4100"/>
    <cellStyle name="Normal 62 3" xfId="4001"/>
    <cellStyle name="Normal 63" xfId="3466"/>
    <cellStyle name="Normal 63 2" xfId="4101"/>
    <cellStyle name="Normal 63 3" xfId="4002"/>
    <cellStyle name="Normal 64" xfId="3467"/>
    <cellStyle name="Normal 64 2" xfId="4102"/>
    <cellStyle name="Normal 64 3" xfId="4003"/>
    <cellStyle name="Normal 65" xfId="3468"/>
    <cellStyle name="Normal 65 2" xfId="4103"/>
    <cellStyle name="Normal 65 3" xfId="4004"/>
    <cellStyle name="Normal 66" xfId="3469"/>
    <cellStyle name="Normal 66 2" xfId="4104"/>
    <cellStyle name="Normal 66 3" xfId="4005"/>
    <cellStyle name="Normal 67" xfId="3470"/>
    <cellStyle name="Normal 67 2" xfId="4105"/>
    <cellStyle name="Normal 67 3" xfId="4006"/>
    <cellStyle name="Normal 68" xfId="3471"/>
    <cellStyle name="Normal 68 2" xfId="4106"/>
    <cellStyle name="Normal 68 3" xfId="4007"/>
    <cellStyle name="Normal 69" xfId="3472"/>
    <cellStyle name="Normal 69 2" xfId="4107"/>
    <cellStyle name="Normal 69 3" xfId="4008"/>
    <cellStyle name="Normal 7" xfId="10"/>
    <cellStyle name="Normal 7 2" xfId="3474"/>
    <cellStyle name="Normal 7 2 2" xfId="3475"/>
    <cellStyle name="Normal 7 2 2 2" xfId="4527"/>
    <cellStyle name="Normal 7 2 2 2 2" xfId="6020"/>
    <cellStyle name="Normal 7 2 2 3" xfId="5633"/>
    <cellStyle name="Normal 7 2 3" xfId="4526"/>
    <cellStyle name="Normal 7 2 3 2" xfId="6019"/>
    <cellStyle name="Normal 7 2 4" xfId="5632"/>
    <cellStyle name="Normal 7 3" xfId="3476"/>
    <cellStyle name="Normal 7 3 2" xfId="3477"/>
    <cellStyle name="Normal 7 3 2 2" xfId="4529"/>
    <cellStyle name="Normal 7 3 2 2 2" xfId="6022"/>
    <cellStyle name="Normal 7 3 2 3" xfId="5635"/>
    <cellStyle name="Normal 7 3 3" xfId="4528"/>
    <cellStyle name="Normal 7 3 3 2" xfId="6021"/>
    <cellStyle name="Normal 7 3 4" xfId="5634"/>
    <cellStyle name="Normal 7 4" xfId="4108"/>
    <cellStyle name="Normal 7 5" xfId="4009"/>
    <cellStyle name="Normal 7 6" xfId="3473"/>
    <cellStyle name="Normal 70" xfId="3478"/>
    <cellStyle name="Normal 70 2" xfId="4109"/>
    <cellStyle name="Normal 70 3" xfId="4010"/>
    <cellStyle name="Normal 71" xfId="3479"/>
    <cellStyle name="Normal 71 2" xfId="4110"/>
    <cellStyle name="Normal 71 3" xfId="4011"/>
    <cellStyle name="Normal 72" xfId="3480"/>
    <cellStyle name="Normal 72 2" xfId="4111"/>
    <cellStyle name="Normal 72 3" xfId="4012"/>
    <cellStyle name="Normal 73" xfId="3481"/>
    <cellStyle name="Normal 73 2" xfId="4112"/>
    <cellStyle name="Normal 73 3" xfId="4013"/>
    <cellStyle name="Normal 74" xfId="3482"/>
    <cellStyle name="Normal 74 2" xfId="4113"/>
    <cellStyle name="Normal 74 3" xfId="4014"/>
    <cellStyle name="Normal 75" xfId="3483"/>
    <cellStyle name="Normal 75 2" xfId="4114"/>
    <cellStyle name="Normal 75 3" xfId="4015"/>
    <cellStyle name="Normal 76" xfId="3484"/>
    <cellStyle name="Normal 76 2" xfId="4115"/>
    <cellStyle name="Normal 76 3" xfId="4016"/>
    <cellStyle name="Normal 77" xfId="3485"/>
    <cellStyle name="Normal 77 2" xfId="4116"/>
    <cellStyle name="Normal 77 3" xfId="4017"/>
    <cellStyle name="Normal 78" xfId="3486"/>
    <cellStyle name="Normal 78 2" xfId="4117"/>
    <cellStyle name="Normal 78 3" xfId="4018"/>
    <cellStyle name="Normal 79" xfId="3487"/>
    <cellStyle name="Normal 79 2" xfId="4118"/>
    <cellStyle name="Normal 79 3" xfId="4019"/>
    <cellStyle name="Normal 8" xfId="11"/>
    <cellStyle name="Normal 8 2" xfId="3489"/>
    <cellStyle name="Normal 8 2 2" xfId="3490"/>
    <cellStyle name="Normal 8 2 2 2" xfId="4531"/>
    <cellStyle name="Normal 8 2 2 2 2" xfId="6024"/>
    <cellStyle name="Normal 8 2 2 3" xfId="5637"/>
    <cellStyle name="Normal 8 2 3" xfId="4530"/>
    <cellStyle name="Normal 8 2 3 2" xfId="6023"/>
    <cellStyle name="Normal 8 2 4" xfId="5636"/>
    <cellStyle name="Normal 8 3" xfId="3491"/>
    <cellStyle name="Normal 8 3 2" xfId="3492"/>
    <cellStyle name="Normal 8 3 2 2" xfId="4533"/>
    <cellStyle name="Normal 8 3 2 2 2" xfId="6026"/>
    <cellStyle name="Normal 8 3 2 3" xfId="5639"/>
    <cellStyle name="Normal 8 3 3" xfId="4532"/>
    <cellStyle name="Normal 8 3 3 2" xfId="6025"/>
    <cellStyle name="Normal 8 3 4" xfId="5638"/>
    <cellStyle name="Normal 8 4" xfId="4119"/>
    <cellStyle name="Normal 8 5" xfId="4020"/>
    <cellStyle name="Normal 8 6" xfId="3488"/>
    <cellStyle name="Normal 80" xfId="3493"/>
    <cellStyle name="Normal 80 2" xfId="4120"/>
    <cellStyle name="Normal 80 3" xfId="4021"/>
    <cellStyle name="Normal 81" xfId="3494"/>
    <cellStyle name="Normal 81 2" xfId="4121"/>
    <cellStyle name="Normal 81 3" xfId="4022"/>
    <cellStyle name="Normal 82" xfId="3495"/>
    <cellStyle name="Normal 82 2" xfId="4122"/>
    <cellStyle name="Normal 82 3" xfId="4023"/>
    <cellStyle name="Normal 83" xfId="3496"/>
    <cellStyle name="Normal 83 2" xfId="4123"/>
    <cellStyle name="Normal 83 3" xfId="4024"/>
    <cellStyle name="Normal 84" xfId="3497"/>
    <cellStyle name="Normal 84 2" xfId="4124"/>
    <cellStyle name="Normal 84 3" xfId="4025"/>
    <cellStyle name="Normal 85" xfId="3498"/>
    <cellStyle name="Normal 85 2" xfId="4125"/>
    <cellStyle name="Normal 85 3" xfId="4026"/>
    <cellStyle name="Normal 86" xfId="3499"/>
    <cellStyle name="Normal 86 2" xfId="4126"/>
    <cellStyle name="Normal 86 3" xfId="4027"/>
    <cellStyle name="Normal 87" xfId="3500"/>
    <cellStyle name="Normal 87 2" xfId="4127"/>
    <cellStyle name="Normal 87 3" xfId="4028"/>
    <cellStyle name="Normal 88" xfId="3501"/>
    <cellStyle name="Normal 88 2" xfId="4128"/>
    <cellStyle name="Normal 88 3" xfId="4029"/>
    <cellStyle name="Normal 89" xfId="3502"/>
    <cellStyle name="Normal 89 2" xfId="4129"/>
    <cellStyle name="Normal 89 3" xfId="4030"/>
    <cellStyle name="Normal 9" xfId="12"/>
    <cellStyle name="Normal 9 2" xfId="3504"/>
    <cellStyle name="Normal 9 2 2" xfId="4534"/>
    <cellStyle name="Normal 9 2 2 2" xfId="6027"/>
    <cellStyle name="Normal 9 2 3" xfId="5640"/>
    <cellStyle name="Normal 9 3" xfId="3505"/>
    <cellStyle name="Normal 9 3 2" xfId="3506"/>
    <cellStyle name="Normal 9 3 2 2" xfId="4536"/>
    <cellStyle name="Normal 9 3 2 2 2" xfId="6029"/>
    <cellStyle name="Normal 9 3 2 3" xfId="5642"/>
    <cellStyle name="Normal 9 3 3" xfId="4535"/>
    <cellStyle name="Normal 9 3 3 2" xfId="6028"/>
    <cellStyle name="Normal 9 3 4" xfId="5641"/>
    <cellStyle name="Normal 9 4" xfId="4130"/>
    <cellStyle name="Normal 9 5" xfId="4031"/>
    <cellStyle name="Normal 9 6" xfId="3503"/>
    <cellStyle name="Normal 90" xfId="3507"/>
    <cellStyle name="Normal 90 2" xfId="4131"/>
    <cellStyle name="Normal 90 3" xfId="4032"/>
    <cellStyle name="Normal 91" xfId="3508"/>
    <cellStyle name="Normal 91 2" xfId="4132"/>
    <cellStyle name="Normal 91 3" xfId="4033"/>
    <cellStyle name="Normal 92" xfId="3509"/>
    <cellStyle name="Normal 92 2" xfId="4133"/>
    <cellStyle name="Normal 92 3" xfId="4034"/>
    <cellStyle name="Normal 93" xfId="3510"/>
    <cellStyle name="Normal 93 2" xfId="4134"/>
    <cellStyle name="Normal 93 3" xfId="4035"/>
    <cellStyle name="Normal 94" xfId="3511"/>
    <cellStyle name="Normal 94 2" xfId="4135"/>
    <cellStyle name="Normal 94 3" xfId="4036"/>
    <cellStyle name="Normal 95" xfId="3512"/>
    <cellStyle name="Normal 95 2" xfId="4136"/>
    <cellStyle name="Normal 95 3" xfId="4037"/>
    <cellStyle name="Normal 96" xfId="3513"/>
    <cellStyle name="Normal 96 2" xfId="4137"/>
    <cellStyle name="Normal 96 3" xfId="4038"/>
    <cellStyle name="Normal 97" xfId="3514"/>
    <cellStyle name="Normal 97 2" xfId="4138"/>
    <cellStyle name="Normal 97 3" xfId="4039"/>
    <cellStyle name="Normal 98" xfId="3515"/>
    <cellStyle name="Normal 98 2" xfId="4139"/>
    <cellStyle name="Normal 98 3" xfId="4040"/>
    <cellStyle name="Normal 99" xfId="3516"/>
    <cellStyle name="Normal 99 2" xfId="4140"/>
    <cellStyle name="Normal 99 3" xfId="4041"/>
    <cellStyle name="Notas 10" xfId="3518"/>
    <cellStyle name="Notas 11" xfId="3519"/>
    <cellStyle name="Notas 12" xfId="3520"/>
    <cellStyle name="Notas 13" xfId="3521"/>
    <cellStyle name="Notas 14" xfId="3522"/>
    <cellStyle name="Notas 15" xfId="3523"/>
    <cellStyle name="Notas 16" xfId="3524"/>
    <cellStyle name="Notas 17" xfId="3525"/>
    <cellStyle name="Notas 18" xfId="3526"/>
    <cellStyle name="Notas 19" xfId="3527"/>
    <cellStyle name="Notas 2" xfId="3528"/>
    <cellStyle name="Notas 2 2" xfId="3529"/>
    <cellStyle name="Notas 2 3" xfId="3530"/>
    <cellStyle name="Notas 2 4" xfId="3531"/>
    <cellStyle name="Notas 2 5" xfId="3532"/>
    <cellStyle name="Notas 2 6" xfId="3533"/>
    <cellStyle name="Notas 20" xfId="3534"/>
    <cellStyle name="Notas 21" xfId="3535"/>
    <cellStyle name="Notas 22" xfId="3536"/>
    <cellStyle name="Notas 23" xfId="3537"/>
    <cellStyle name="Notas 24" xfId="3538"/>
    <cellStyle name="Notas 25" xfId="3539"/>
    <cellStyle name="Notas 26" xfId="3540"/>
    <cellStyle name="Notas 27" xfId="3541"/>
    <cellStyle name="Notas 28" xfId="3542"/>
    <cellStyle name="Notas 29" xfId="3543"/>
    <cellStyle name="Notas 3" xfId="3544"/>
    <cellStyle name="Notas 30" xfId="3545"/>
    <cellStyle name="Notas 31" xfId="3546"/>
    <cellStyle name="Notas 32" xfId="3547"/>
    <cellStyle name="Notas 33" xfId="3548"/>
    <cellStyle name="Notas 34" xfId="3549"/>
    <cellStyle name="Notas 35" xfId="3550"/>
    <cellStyle name="Notas 36" xfId="4565"/>
    <cellStyle name="Notas 36 2" xfId="4639"/>
    <cellStyle name="Notas 36 2 2" xfId="4759"/>
    <cellStyle name="Notas 36 2 2 2" xfId="4990"/>
    <cellStyle name="Notas 36 2 2 3" xfId="5222"/>
    <cellStyle name="Notas 36 2 3" xfId="4875"/>
    <cellStyle name="Notas 36 2 4" xfId="5107"/>
    <cellStyle name="Notas 36 3" xfId="4704"/>
    <cellStyle name="Notas 36 3 2" xfId="4935"/>
    <cellStyle name="Notas 36 3 3" xfId="5167"/>
    <cellStyle name="Notas 36 4" xfId="4820"/>
    <cellStyle name="Notas 36 5" xfId="5052"/>
    <cellStyle name="Notas 37" xfId="3517"/>
    <cellStyle name="Notas 4" xfId="3551"/>
    <cellStyle name="Notas 5" xfId="3552"/>
    <cellStyle name="Notas 6" xfId="3553"/>
    <cellStyle name="Notas 7" xfId="3554"/>
    <cellStyle name="Notas 8" xfId="3555"/>
    <cellStyle name="Notas 9" xfId="3556"/>
    <cellStyle name="Note" xfId="3557"/>
    <cellStyle name="Note 10" xfId="3558"/>
    <cellStyle name="Note 11" xfId="3559"/>
    <cellStyle name="Note 12" xfId="3560"/>
    <cellStyle name="Note 13" xfId="3561"/>
    <cellStyle name="Note 14" xfId="3562"/>
    <cellStyle name="Note 15" xfId="3563"/>
    <cellStyle name="Note 16" xfId="3564"/>
    <cellStyle name="Note 17" xfId="3565"/>
    <cellStyle name="Note 18" xfId="3566"/>
    <cellStyle name="Note 19" xfId="3567"/>
    <cellStyle name="Note 2" xfId="3568"/>
    <cellStyle name="Note 20" xfId="3569"/>
    <cellStyle name="Note 21" xfId="3570"/>
    <cellStyle name="Note 22" xfId="3571"/>
    <cellStyle name="Note 23" xfId="3572"/>
    <cellStyle name="Note 24" xfId="3573"/>
    <cellStyle name="Note 25" xfId="3574"/>
    <cellStyle name="Note 26" xfId="3575"/>
    <cellStyle name="Note 27" xfId="3576"/>
    <cellStyle name="Note 28" xfId="3577"/>
    <cellStyle name="Note 29" xfId="3578"/>
    <cellStyle name="Note 3" xfId="3579"/>
    <cellStyle name="Note 30" xfId="3580"/>
    <cellStyle name="Note 31" xfId="3581"/>
    <cellStyle name="Note 32" xfId="3582"/>
    <cellStyle name="Note 33" xfId="3583"/>
    <cellStyle name="Note 34" xfId="3584"/>
    <cellStyle name="Note 35" xfId="3585"/>
    <cellStyle name="Note 36" xfId="3586"/>
    <cellStyle name="Note 37" xfId="3587"/>
    <cellStyle name="Note 4" xfId="3588"/>
    <cellStyle name="Note 5" xfId="3589"/>
    <cellStyle name="Note 6" xfId="3590"/>
    <cellStyle name="Note 7" xfId="3591"/>
    <cellStyle name="Note 8" xfId="3592"/>
    <cellStyle name="Note 9" xfId="3593"/>
    <cellStyle name="Output" xfId="3594"/>
    <cellStyle name="Percent 2" xfId="20"/>
    <cellStyle name="Percent 2 2" xfId="21"/>
    <cellStyle name="Percent 3" xfId="22"/>
    <cellStyle name="Percent 4" xfId="23"/>
    <cellStyle name="Porcentaje" xfId="25" builtinId="5"/>
    <cellStyle name="Porcentaje 10" xfId="5024"/>
    <cellStyle name="Porcentaje 10 2" xfId="5256"/>
    <cellStyle name="Porcentaje 11" xfId="5258"/>
    <cellStyle name="Porcentaje 12" xfId="4674"/>
    <cellStyle name="Porcentaje 12 2" xfId="6037"/>
    <cellStyle name="Porcentaje 13" xfId="6035"/>
    <cellStyle name="Porcentaje 2" xfId="4145"/>
    <cellStyle name="Porcentaje 2 2" xfId="4542"/>
    <cellStyle name="Porcentaje 2 2 2" xfId="4630"/>
    <cellStyle name="Porcentaje 2 2 2 2" xfId="4750"/>
    <cellStyle name="Porcentaje 2 2 2 2 2" xfId="4981"/>
    <cellStyle name="Porcentaje 2 2 2 2 3" xfId="5213"/>
    <cellStyle name="Porcentaje 2 2 2 3" xfId="4866"/>
    <cellStyle name="Porcentaje 2 2 2 4" xfId="5098"/>
    <cellStyle name="Porcentaje 2 2 3" xfId="4695"/>
    <cellStyle name="Porcentaje 2 2 3 2" xfId="4926"/>
    <cellStyle name="Porcentaje 2 2 3 3" xfId="5158"/>
    <cellStyle name="Porcentaje 2 2 4" xfId="4811"/>
    <cellStyle name="Porcentaje 2 2 5" xfId="5043"/>
    <cellStyle name="Porcentaje 2 3" xfId="4616"/>
    <cellStyle name="Porcentaje 2 3 2" xfId="4736"/>
    <cellStyle name="Porcentaje 2 3 2 2" xfId="4967"/>
    <cellStyle name="Porcentaje 2 3 2 3" xfId="5199"/>
    <cellStyle name="Porcentaje 2 3 3" xfId="4852"/>
    <cellStyle name="Porcentaje 2 3 4" xfId="5084"/>
    <cellStyle name="Porcentaje 2 4" xfId="4681"/>
    <cellStyle name="Porcentaje 2 4 2" xfId="4912"/>
    <cellStyle name="Porcentaje 2 4 3" xfId="5144"/>
    <cellStyle name="Porcentaje 2 5" xfId="4797"/>
    <cellStyle name="Porcentaje 2 6" xfId="5029"/>
    <cellStyle name="Porcentaje 3" xfId="4149"/>
    <cellStyle name="Porcentaje 3 2" xfId="4620"/>
    <cellStyle name="Porcentaje 3 2 2" xfId="4740"/>
    <cellStyle name="Porcentaje 3 2 2 2" xfId="4971"/>
    <cellStyle name="Porcentaje 3 2 2 3" xfId="5203"/>
    <cellStyle name="Porcentaje 3 2 3" xfId="4856"/>
    <cellStyle name="Porcentaje 3 2 4" xfId="5088"/>
    <cellStyle name="Porcentaje 3 3" xfId="4685"/>
    <cellStyle name="Porcentaje 3 3 2" xfId="4916"/>
    <cellStyle name="Porcentaje 3 3 3" xfId="5148"/>
    <cellStyle name="Porcentaje 3 4" xfId="4801"/>
    <cellStyle name="Porcentaje 3 5" xfId="5033"/>
    <cellStyle name="Porcentaje 4" xfId="4152"/>
    <cellStyle name="Porcentaje 4 2" xfId="4623"/>
    <cellStyle name="Porcentaje 4 2 2" xfId="4743"/>
    <cellStyle name="Porcentaje 4 2 2 2" xfId="4974"/>
    <cellStyle name="Porcentaje 4 2 2 3" xfId="5206"/>
    <cellStyle name="Porcentaje 4 2 3" xfId="4859"/>
    <cellStyle name="Porcentaje 4 2 4" xfId="5091"/>
    <cellStyle name="Porcentaje 4 3" xfId="4688"/>
    <cellStyle name="Porcentaje 4 3 2" xfId="4919"/>
    <cellStyle name="Porcentaje 4 3 3" xfId="5151"/>
    <cellStyle name="Porcentaje 4 4" xfId="4804"/>
    <cellStyle name="Porcentaje 4 5" xfId="5036"/>
    <cellStyle name="Porcentaje 5" xfId="4548"/>
    <cellStyle name="Porcentaje 5 2" xfId="4636"/>
    <cellStyle name="Porcentaje 5 2 2" xfId="4756"/>
    <cellStyle name="Porcentaje 5 2 2 2" xfId="4987"/>
    <cellStyle name="Porcentaje 5 2 2 3" xfId="5219"/>
    <cellStyle name="Porcentaje 5 2 3" xfId="4872"/>
    <cellStyle name="Porcentaje 5 2 4" xfId="5104"/>
    <cellStyle name="Porcentaje 5 3" xfId="4701"/>
    <cellStyle name="Porcentaje 5 3 2" xfId="4932"/>
    <cellStyle name="Porcentaje 5 3 3" xfId="5164"/>
    <cellStyle name="Porcentaje 5 4" xfId="4817"/>
    <cellStyle name="Porcentaje 5 5" xfId="5049"/>
    <cellStyle name="Porcentaje 6" xfId="4606"/>
    <cellStyle name="Porcentaje 6 2" xfId="4664"/>
    <cellStyle name="Porcentaje 6 2 2" xfId="4784"/>
    <cellStyle name="Porcentaje 6 2 2 2" xfId="5015"/>
    <cellStyle name="Porcentaje 6 2 2 3" xfId="5247"/>
    <cellStyle name="Porcentaje 6 2 3" xfId="4900"/>
    <cellStyle name="Porcentaje 6 2 4" xfId="5132"/>
    <cellStyle name="Porcentaje 6 3" xfId="4729"/>
    <cellStyle name="Porcentaje 6 3 2" xfId="4960"/>
    <cellStyle name="Porcentaje 6 3 3" xfId="5192"/>
    <cellStyle name="Porcentaje 6 4" xfId="4845"/>
    <cellStyle name="Porcentaje 6 5" xfId="5077"/>
    <cellStyle name="Porcentaje 7" xfId="4608"/>
    <cellStyle name="Porcentaje 7 2" xfId="4666"/>
    <cellStyle name="Porcentaje 7 2 2" xfId="4786"/>
    <cellStyle name="Porcentaje 7 2 2 2" xfId="5017"/>
    <cellStyle name="Porcentaje 7 2 2 3" xfId="5249"/>
    <cellStyle name="Porcentaje 7 2 3" xfId="4902"/>
    <cellStyle name="Porcentaje 7 2 4" xfId="5134"/>
    <cellStyle name="Porcentaje 7 3" xfId="4731"/>
    <cellStyle name="Porcentaje 7 3 2" xfId="4962"/>
    <cellStyle name="Porcentaje 7 3 3" xfId="5194"/>
    <cellStyle name="Porcentaje 7 4" xfId="4847"/>
    <cellStyle name="Porcentaje 7 5" xfId="5079"/>
    <cellStyle name="Porcentaje 8" xfId="4676"/>
    <cellStyle name="Porcentaje 8 2" xfId="4792"/>
    <cellStyle name="Porcentaje 8 2 2" xfId="5022"/>
    <cellStyle name="Porcentaje 8 2 3" xfId="5254"/>
    <cellStyle name="Porcentaje 8 3" xfId="4907"/>
    <cellStyle name="Porcentaje 8 4" xfId="5139"/>
    <cellStyle name="Porcentaje 9" xfId="4790"/>
    <cellStyle name="Porcentaje 9 2" xfId="6036"/>
    <cellStyle name="Salida 10" xfId="3596"/>
    <cellStyle name="Salida 11" xfId="3597"/>
    <cellStyle name="Salida 12" xfId="3598"/>
    <cellStyle name="Salida 13" xfId="3599"/>
    <cellStyle name="Salida 14" xfId="3600"/>
    <cellStyle name="Salida 15" xfId="3601"/>
    <cellStyle name="Salida 16" xfId="3602"/>
    <cellStyle name="Salida 17" xfId="3603"/>
    <cellStyle name="Salida 18" xfId="3604"/>
    <cellStyle name="Salida 19" xfId="3605"/>
    <cellStyle name="Salida 2" xfId="3606"/>
    <cellStyle name="Salida 2 2" xfId="3607"/>
    <cellStyle name="Salida 2 3" xfId="3608"/>
    <cellStyle name="Salida 2 4" xfId="3609"/>
    <cellStyle name="Salida 2 5" xfId="3610"/>
    <cellStyle name="Salida 2 6" xfId="3611"/>
    <cellStyle name="Salida 20" xfId="3612"/>
    <cellStyle name="Salida 21" xfId="3613"/>
    <cellStyle name="Salida 22" xfId="3614"/>
    <cellStyle name="Salida 23" xfId="3615"/>
    <cellStyle name="Salida 24" xfId="3616"/>
    <cellStyle name="Salida 25" xfId="3617"/>
    <cellStyle name="Salida 26" xfId="3618"/>
    <cellStyle name="Salida 27" xfId="3619"/>
    <cellStyle name="Salida 28" xfId="3620"/>
    <cellStyle name="Salida 29" xfId="3621"/>
    <cellStyle name="Salida 3" xfId="3622"/>
    <cellStyle name="Salida 30" xfId="3623"/>
    <cellStyle name="Salida 31" xfId="3624"/>
    <cellStyle name="Salida 32" xfId="3625"/>
    <cellStyle name="Salida 33" xfId="3626"/>
    <cellStyle name="Salida 34" xfId="3627"/>
    <cellStyle name="Salida 35" xfId="3628"/>
    <cellStyle name="Salida 36" xfId="4560"/>
    <cellStyle name="Salida 37" xfId="3595"/>
    <cellStyle name="Salida 4" xfId="3629"/>
    <cellStyle name="Salida 5" xfId="3630"/>
    <cellStyle name="Salida 6" xfId="3631"/>
    <cellStyle name="Salida 7" xfId="3632"/>
    <cellStyle name="Salida 8" xfId="3633"/>
    <cellStyle name="Salida 9" xfId="3634"/>
    <cellStyle name="Standard 2" xfId="13"/>
    <cellStyle name="Standard 2 2" xfId="14"/>
    <cellStyle name="Standard 3" xfId="15"/>
    <cellStyle name="TableStyleLight1" xfId="4670"/>
    <cellStyle name="TableStyleLight1 2" xfId="4672"/>
    <cellStyle name="TableStyleLight1 2 2" xfId="6034"/>
    <cellStyle name="TableStyleLight1 3" xfId="6032"/>
    <cellStyle name="Texto de advertencia 10" xfId="3636"/>
    <cellStyle name="Texto de advertencia 11" xfId="3637"/>
    <cellStyle name="Texto de advertencia 12" xfId="3638"/>
    <cellStyle name="Texto de advertencia 13" xfId="3639"/>
    <cellStyle name="Texto de advertencia 14" xfId="3640"/>
    <cellStyle name="Texto de advertencia 15" xfId="3641"/>
    <cellStyle name="Texto de advertencia 16" xfId="3642"/>
    <cellStyle name="Texto de advertencia 17" xfId="3643"/>
    <cellStyle name="Texto de advertencia 18" xfId="3644"/>
    <cellStyle name="Texto de advertencia 19" xfId="3645"/>
    <cellStyle name="Texto de advertencia 2" xfId="3646"/>
    <cellStyle name="Texto de advertencia 2 2" xfId="3647"/>
    <cellStyle name="Texto de advertencia 2 3" xfId="3648"/>
    <cellStyle name="Texto de advertencia 2 4" xfId="3649"/>
    <cellStyle name="Texto de advertencia 2 5" xfId="3650"/>
    <cellStyle name="Texto de advertencia 2 6" xfId="3651"/>
    <cellStyle name="Texto de advertencia 20" xfId="3652"/>
    <cellStyle name="Texto de advertencia 21" xfId="3653"/>
    <cellStyle name="Texto de advertencia 22" xfId="3654"/>
    <cellStyle name="Texto de advertencia 23" xfId="3655"/>
    <cellStyle name="Texto de advertencia 24" xfId="3656"/>
    <cellStyle name="Texto de advertencia 25" xfId="3657"/>
    <cellStyle name="Texto de advertencia 26" xfId="3658"/>
    <cellStyle name="Texto de advertencia 27" xfId="3659"/>
    <cellStyle name="Texto de advertencia 28" xfId="3660"/>
    <cellStyle name="Texto de advertencia 29" xfId="3661"/>
    <cellStyle name="Texto de advertencia 3" xfId="3662"/>
    <cellStyle name="Texto de advertencia 30" xfId="3663"/>
    <cellStyle name="Texto de advertencia 31" xfId="3664"/>
    <cellStyle name="Texto de advertencia 32" xfId="3665"/>
    <cellStyle name="Texto de advertencia 33" xfId="3666"/>
    <cellStyle name="Texto de advertencia 34" xfId="3667"/>
    <cellStyle name="Texto de advertencia 35" xfId="3668"/>
    <cellStyle name="Texto de advertencia 36" xfId="4564"/>
    <cellStyle name="Texto de advertencia 37" xfId="3635"/>
    <cellStyle name="Texto de advertencia 4" xfId="3669"/>
    <cellStyle name="Texto de advertencia 5" xfId="3670"/>
    <cellStyle name="Texto de advertencia 6" xfId="3671"/>
    <cellStyle name="Texto de advertencia 7" xfId="3672"/>
    <cellStyle name="Texto de advertencia 8" xfId="3673"/>
    <cellStyle name="Texto de advertencia 9" xfId="3674"/>
    <cellStyle name="Texto explicativo 10" xfId="3676"/>
    <cellStyle name="Texto explicativo 11" xfId="3677"/>
    <cellStyle name="Texto explicativo 12" xfId="3678"/>
    <cellStyle name="Texto explicativo 13" xfId="3679"/>
    <cellStyle name="Texto explicativo 14" xfId="3680"/>
    <cellStyle name="Texto explicativo 15" xfId="3681"/>
    <cellStyle name="Texto explicativo 16" xfId="3682"/>
    <cellStyle name="Texto explicativo 17" xfId="3683"/>
    <cellStyle name="Texto explicativo 18" xfId="3684"/>
    <cellStyle name="Texto explicativo 19" xfId="3685"/>
    <cellStyle name="Texto explicativo 2" xfId="3686"/>
    <cellStyle name="Texto explicativo 2 2" xfId="3687"/>
    <cellStyle name="Texto explicativo 2 3" xfId="3688"/>
    <cellStyle name="Texto explicativo 2 4" xfId="3689"/>
    <cellStyle name="Texto explicativo 2 5" xfId="3690"/>
    <cellStyle name="Texto explicativo 2 6" xfId="3691"/>
    <cellStyle name="Texto explicativo 20" xfId="3692"/>
    <cellStyle name="Texto explicativo 21" xfId="3693"/>
    <cellStyle name="Texto explicativo 22" xfId="3694"/>
    <cellStyle name="Texto explicativo 23" xfId="3695"/>
    <cellStyle name="Texto explicativo 24" xfId="3696"/>
    <cellStyle name="Texto explicativo 25" xfId="3697"/>
    <cellStyle name="Texto explicativo 26" xfId="3698"/>
    <cellStyle name="Texto explicativo 27" xfId="3699"/>
    <cellStyle name="Texto explicativo 28" xfId="3700"/>
    <cellStyle name="Texto explicativo 29" xfId="3701"/>
    <cellStyle name="Texto explicativo 3" xfId="3702"/>
    <cellStyle name="Texto explicativo 30" xfId="3703"/>
    <cellStyle name="Texto explicativo 31" xfId="3704"/>
    <cellStyle name="Texto explicativo 32" xfId="3705"/>
    <cellStyle name="Texto explicativo 33" xfId="3706"/>
    <cellStyle name="Texto explicativo 34" xfId="3707"/>
    <cellStyle name="Texto explicativo 35" xfId="3708"/>
    <cellStyle name="Texto explicativo 36" xfId="4566"/>
    <cellStyle name="Texto explicativo 37" xfId="3675"/>
    <cellStyle name="Texto explicativo 4" xfId="3709"/>
    <cellStyle name="Texto explicativo 5" xfId="3710"/>
    <cellStyle name="Texto explicativo 6" xfId="3711"/>
    <cellStyle name="Texto explicativo 7" xfId="3712"/>
    <cellStyle name="Texto explicativo 8" xfId="3713"/>
    <cellStyle name="Texto explicativo 9" xfId="3714"/>
    <cellStyle name="Title" xfId="3715"/>
    <cellStyle name="Título 1 10" xfId="3718"/>
    <cellStyle name="Título 1 11" xfId="3719"/>
    <cellStyle name="Título 1 12" xfId="3720"/>
    <cellStyle name="Título 1 13" xfId="3721"/>
    <cellStyle name="Título 1 14" xfId="3722"/>
    <cellStyle name="Título 1 15" xfId="3723"/>
    <cellStyle name="Título 1 16" xfId="3724"/>
    <cellStyle name="Título 1 17" xfId="3725"/>
    <cellStyle name="Título 1 18" xfId="3726"/>
    <cellStyle name="Título 1 19" xfId="3727"/>
    <cellStyle name="Título 1 2" xfId="3728"/>
    <cellStyle name="Título 1 2 2" xfId="3729"/>
    <cellStyle name="Título 1 2 3" xfId="3730"/>
    <cellStyle name="Título 1 2 4" xfId="3731"/>
    <cellStyle name="Título 1 2 5" xfId="3732"/>
    <cellStyle name="Título 1 2 6" xfId="3733"/>
    <cellStyle name="Título 1 20" xfId="3734"/>
    <cellStyle name="Título 1 21" xfId="3735"/>
    <cellStyle name="Título 1 22" xfId="3736"/>
    <cellStyle name="Título 1 23" xfId="3737"/>
    <cellStyle name="Título 1 24" xfId="3738"/>
    <cellStyle name="Título 1 25" xfId="3739"/>
    <cellStyle name="Título 1 26" xfId="3740"/>
    <cellStyle name="Título 1 27" xfId="3741"/>
    <cellStyle name="Título 1 28" xfId="3742"/>
    <cellStyle name="Título 1 29" xfId="3743"/>
    <cellStyle name="Título 1 3" xfId="3744"/>
    <cellStyle name="Título 1 30" xfId="3745"/>
    <cellStyle name="Título 1 31" xfId="3746"/>
    <cellStyle name="Título 1 32" xfId="3747"/>
    <cellStyle name="Título 1 33" xfId="3748"/>
    <cellStyle name="Título 1 34" xfId="4552"/>
    <cellStyle name="Título 1 35" xfId="3717"/>
    <cellStyle name="Título 1 4" xfId="3749"/>
    <cellStyle name="Título 1 5" xfId="3750"/>
    <cellStyle name="Título 1 6" xfId="3751"/>
    <cellStyle name="Título 1 7" xfId="3752"/>
    <cellStyle name="Título 1 8" xfId="3753"/>
    <cellStyle name="Título 1 9" xfId="3754"/>
    <cellStyle name="Título 10" xfId="3755"/>
    <cellStyle name="Título 11" xfId="3756"/>
    <cellStyle name="Título 12" xfId="3757"/>
    <cellStyle name="Título 13" xfId="3758"/>
    <cellStyle name="Título 14" xfId="3759"/>
    <cellStyle name="Título 15" xfId="3760"/>
    <cellStyle name="Título 16" xfId="3761"/>
    <cellStyle name="Título 17" xfId="3762"/>
    <cellStyle name="Título 18" xfId="3763"/>
    <cellStyle name="Título 19" xfId="3764"/>
    <cellStyle name="Título 2 10" xfId="3766"/>
    <cellStyle name="Título 2 11" xfId="3767"/>
    <cellStyle name="Título 2 12" xfId="3768"/>
    <cellStyle name="Título 2 13" xfId="3769"/>
    <cellStyle name="Título 2 14" xfId="3770"/>
    <cellStyle name="Título 2 15" xfId="3771"/>
    <cellStyle name="Título 2 16" xfId="3772"/>
    <cellStyle name="Título 2 17" xfId="3773"/>
    <cellStyle name="Título 2 18" xfId="3774"/>
    <cellStyle name="Título 2 19" xfId="3775"/>
    <cellStyle name="Título 2 2" xfId="3776"/>
    <cellStyle name="Título 2 2 2" xfId="3777"/>
    <cellStyle name="Título 2 2 3" xfId="3778"/>
    <cellStyle name="Título 2 2 4" xfId="3779"/>
    <cellStyle name="Título 2 2 5" xfId="3780"/>
    <cellStyle name="Título 2 2 6" xfId="3781"/>
    <cellStyle name="Título 2 20" xfId="3782"/>
    <cellStyle name="Título 2 21" xfId="3783"/>
    <cellStyle name="Título 2 22" xfId="3784"/>
    <cellStyle name="Título 2 23" xfId="3785"/>
    <cellStyle name="Título 2 24" xfId="3786"/>
    <cellStyle name="Título 2 25" xfId="3787"/>
    <cellStyle name="Título 2 26" xfId="3788"/>
    <cellStyle name="Título 2 27" xfId="3789"/>
    <cellStyle name="Título 2 28" xfId="3790"/>
    <cellStyle name="Título 2 29" xfId="3791"/>
    <cellStyle name="Título 2 3" xfId="3792"/>
    <cellStyle name="Título 2 30" xfId="3793"/>
    <cellStyle name="Título 2 31" xfId="3794"/>
    <cellStyle name="Título 2 32" xfId="3795"/>
    <cellStyle name="Título 2 33" xfId="3796"/>
    <cellStyle name="Título 2 34" xfId="3797"/>
    <cellStyle name="Título 2 35" xfId="3798"/>
    <cellStyle name="Título 2 36" xfId="4553"/>
    <cellStyle name="Título 2 37" xfId="3765"/>
    <cellStyle name="Título 2 4" xfId="3799"/>
    <cellStyle name="Título 2 5" xfId="3800"/>
    <cellStyle name="Título 2 6" xfId="3801"/>
    <cellStyle name="Título 2 7" xfId="3802"/>
    <cellStyle name="Título 2 8" xfId="3803"/>
    <cellStyle name="Título 2 9" xfId="3804"/>
    <cellStyle name="Título 20" xfId="3805"/>
    <cellStyle name="Título 21" xfId="3806"/>
    <cellStyle name="Título 22" xfId="3807"/>
    <cellStyle name="Título 23" xfId="3808"/>
    <cellStyle name="Título 24" xfId="3809"/>
    <cellStyle name="Título 25" xfId="3810"/>
    <cellStyle name="Título 26" xfId="3811"/>
    <cellStyle name="Título 27" xfId="3812"/>
    <cellStyle name="Título 28" xfId="3813"/>
    <cellStyle name="Título 29" xfId="3814"/>
    <cellStyle name="Título 3 10" xfId="3816"/>
    <cellStyle name="Título 3 11" xfId="3817"/>
    <cellStyle name="Título 3 12" xfId="3818"/>
    <cellStyle name="Título 3 13" xfId="3819"/>
    <cellStyle name="Título 3 14" xfId="3820"/>
    <cellStyle name="Título 3 15" xfId="3821"/>
    <cellStyle name="Título 3 16" xfId="3822"/>
    <cellStyle name="Título 3 17" xfId="3823"/>
    <cellStyle name="Título 3 18" xfId="3824"/>
    <cellStyle name="Título 3 19" xfId="3825"/>
    <cellStyle name="Título 3 2" xfId="3826"/>
    <cellStyle name="Título 3 2 2" xfId="3827"/>
    <cellStyle name="Título 3 2 3" xfId="3828"/>
    <cellStyle name="Título 3 2 4" xfId="3829"/>
    <cellStyle name="Título 3 2 5" xfId="3830"/>
    <cellStyle name="Título 3 2 6" xfId="3831"/>
    <cellStyle name="Título 3 20" xfId="3832"/>
    <cellStyle name="Título 3 21" xfId="3833"/>
    <cellStyle name="Título 3 22" xfId="3834"/>
    <cellStyle name="Título 3 23" xfId="3835"/>
    <cellStyle name="Título 3 24" xfId="3836"/>
    <cellStyle name="Título 3 25" xfId="3837"/>
    <cellStyle name="Título 3 26" xfId="3838"/>
    <cellStyle name="Título 3 27" xfId="3839"/>
    <cellStyle name="Título 3 28" xfId="3840"/>
    <cellStyle name="Título 3 29" xfId="3841"/>
    <cellStyle name="Título 3 3" xfId="3842"/>
    <cellStyle name="Título 3 30" xfId="3843"/>
    <cellStyle name="Título 3 31" xfId="3844"/>
    <cellStyle name="Título 3 32" xfId="3845"/>
    <cellStyle name="Título 3 33" xfId="3846"/>
    <cellStyle name="Título 3 34" xfId="4554"/>
    <cellStyle name="Título 3 35" xfId="3815"/>
    <cellStyle name="Título 3 4" xfId="3847"/>
    <cellStyle name="Título 3 5" xfId="3848"/>
    <cellStyle name="Título 3 6" xfId="3849"/>
    <cellStyle name="Título 3 7" xfId="3850"/>
    <cellStyle name="Título 3 8" xfId="3851"/>
    <cellStyle name="Título 3 9" xfId="3852"/>
    <cellStyle name="Título 30" xfId="3853"/>
    <cellStyle name="Título 31" xfId="3854"/>
    <cellStyle name="Título 32" xfId="3855"/>
    <cellStyle name="Título 33" xfId="3856"/>
    <cellStyle name="Título 34" xfId="3857"/>
    <cellStyle name="Título 35" xfId="3858"/>
    <cellStyle name="Título 36" xfId="4551"/>
    <cellStyle name="Título 37" xfId="3716"/>
    <cellStyle name="Título 4" xfId="3859"/>
    <cellStyle name="Título 4 2" xfId="3860"/>
    <cellStyle name="Título 4 3" xfId="3861"/>
    <cellStyle name="Título 4 4" xfId="3862"/>
    <cellStyle name="Título 4 5" xfId="3863"/>
    <cellStyle name="Título 4 6" xfId="3864"/>
    <cellStyle name="Título 5" xfId="3865"/>
    <cellStyle name="Título 6" xfId="3866"/>
    <cellStyle name="Título 7" xfId="3867"/>
    <cellStyle name="Título 8" xfId="3868"/>
    <cellStyle name="Título 9" xfId="3869"/>
    <cellStyle name="Total 10" xfId="3871"/>
    <cellStyle name="Total 11" xfId="3872"/>
    <cellStyle name="Total 12" xfId="3873"/>
    <cellStyle name="Total 13" xfId="3874"/>
    <cellStyle name="Total 14" xfId="3875"/>
    <cellStyle name="Total 15" xfId="3876"/>
    <cellStyle name="Total 16" xfId="3877"/>
    <cellStyle name="Total 17" xfId="3878"/>
    <cellStyle name="Total 18" xfId="3879"/>
    <cellStyle name="Total 19" xfId="3880"/>
    <cellStyle name="Total 2" xfId="3881"/>
    <cellStyle name="Total 2 2" xfId="3882"/>
    <cellStyle name="Total 2 3" xfId="3883"/>
    <cellStyle name="Total 2 4" xfId="3884"/>
    <cellStyle name="Total 2 5" xfId="3885"/>
    <cellStyle name="Total 2 6" xfId="3886"/>
    <cellStyle name="Total 20" xfId="3887"/>
    <cellStyle name="Total 21" xfId="3888"/>
    <cellStyle name="Total 22" xfId="3889"/>
    <cellStyle name="Total 23" xfId="3890"/>
    <cellStyle name="Total 24" xfId="3891"/>
    <cellStyle name="Total 25" xfId="3892"/>
    <cellStyle name="Total 26" xfId="3893"/>
    <cellStyle name="Total 27" xfId="3894"/>
    <cellStyle name="Total 28" xfId="3895"/>
    <cellStyle name="Total 29" xfId="3896"/>
    <cellStyle name="Total 3" xfId="3897"/>
    <cellStyle name="Total 30" xfId="3898"/>
    <cellStyle name="Total 31" xfId="3899"/>
    <cellStyle name="Total 32" xfId="3900"/>
    <cellStyle name="Total 33" xfId="3901"/>
    <cellStyle name="Total 34" xfId="3902"/>
    <cellStyle name="Total 35" xfId="3903"/>
    <cellStyle name="Total 36" xfId="4567"/>
    <cellStyle name="Total 37" xfId="3870"/>
    <cellStyle name="Total 4" xfId="3904"/>
    <cellStyle name="Total 5" xfId="3905"/>
    <cellStyle name="Total 6" xfId="3906"/>
    <cellStyle name="Total 7" xfId="3907"/>
    <cellStyle name="Total 8" xfId="3908"/>
    <cellStyle name="Total 9" xfId="3909"/>
    <cellStyle name="Warning Text" xfId="3910"/>
  </cellStyles>
  <dxfs count="52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</dxfs>
  <tableStyles count="0" defaultTableStyle="TableStyleMedium2" defaultPivotStyle="PivotStyleLight16"/>
  <colors>
    <mruColors>
      <color rgb="FF38F62E"/>
      <color rgb="FF589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CallEnd_1" headers="0" growShrinkType="overwriteClear" connectionId="6" autoFormatId="16" applyNumberFormats="0" applyBorderFormats="0" applyFontFormats="1" applyPatternFormats="1" applyAlignmentFormats="0" applyWidthHeightFormats="0">
  <queryTableRefresh headersInLastRefresh="0" nextId="144">
    <queryTableFields count="143">
      <queryTableField id="1" name="SCOPE"/>
      <queryTableField id="2" name="TECHNOLOGY"/>
      <queryTableField id="3" name="CA_Y_N"/>
      <queryTableField id="4" name="TARGET ON SCOPE"/>
      <queryTableField id="5" name="CITIES_ROUTE_LINES_PLACE"/>
      <queryTableField id="6" name="DL_CE NUMBER OF ATTEMPTS"/>
      <queryTableField id="7" name="DL_CE ERRORS IN ACCESIBILITY"/>
      <queryTableField id="8" name="DL_CE ERRORS IN RETAINABILITY"/>
      <queryTableField id="9" name="DL_CE D1.DOWNLOAD SPEED"/>
      <queryTableField id="10" name="DL_CE DESV"/>
      <queryTableField id="11" name="DL_CE D2"/>
      <queryTableField id="12" name="DL_CE NUMBER OF DL &gt; 3 MBPS"/>
      <queryTableField id="13" name="DL_CE NUMBER OF DL &gt; 1 MBPS"/>
      <queryTableField id="14" name="DL_CE PEAK DATA USER RATE"/>
      <queryTableField id="15" name="DL_CE 10TH PERCENTILE THR."/>
      <queryTableField id="16" name="DL_CE 10TH PERCENTILE SCOPE"/>
      <queryTableField id="17" name="DL_CE 10TH PERCENTILE SCOPE_M_S"/>
      <queryTableField id="18" name="DL_CE 90TH PERCENTILE THR."/>
      <queryTableField id="19" name="DL_CE 90TH PERCENTILE SCOPE"/>
      <queryTableField id="20" name="DL_CE 90TH PERCENTILE SCOPE_M_S"/>
      <queryTableField id="21" name="UL_CE NUMBER OF ATTEMPTS"/>
      <queryTableField id="22" name="UL_CE ERRORS IN ACCESIBILITY"/>
      <queryTableField id="23" name="UL_CE ERRORS IN RETAINABILITY"/>
      <queryTableField id="24" name="UL_CE D3.UPLOAD SPEED"/>
      <queryTableField id="25" name="UL_CE THROUGHPUT DESV"/>
      <queryTableField id="26" name="UL_CE PEAK DATA USER RATE"/>
      <queryTableField id="27" name="UL_CE 10TH PERCENTILE THR."/>
      <queryTableField id="28" name="UL_CE 10TH PERCENTILE SCOPE"/>
      <queryTableField id="29" name="UL_CE 10TH PERCENTILE SCOPE_M_S"/>
      <queryTableField id="30" name="UL_CE 90TH PERCENTILE THR."/>
      <queryTableField id="31" name="UL_CE 90TH PERCENTILE SCOPE"/>
      <queryTableField id="32" name="UL_CE 90TH PERCENTILE SCOPE_M_S"/>
      <queryTableField id="33" name="DL_NC NUMBER OF ATTEMPTS"/>
      <queryTableField id="34" name="DL_NC ERRORS IN ACCESIBILITY"/>
      <queryTableField id="35" name="DL_NC ERRORS IN RETAINABILITY"/>
      <queryTableField id="36" name="DL_NC SESSIONS THPUT EXCEDEED 384KBPS"/>
      <queryTableField id="37" name="DL_NC MEAN DATA USER RATE"/>
      <queryTableField id="38" name="DL_NC DESV"/>
      <queryTableField id="39" name="DL_NC PEAK DATA USER RATE"/>
      <queryTableField id="40" name="DL_NC 10TH PERCENTILE THR."/>
      <queryTableField id="41" name="DL_NC 10TH PERCENTILE SCOPE"/>
      <queryTableField id="42" name="DL_NC 10TH PERCENTILE SCOPE_M_S"/>
      <queryTableField id="43" name="DL_NC 90TH PERCENTILE THR."/>
      <queryTableField id="44" name="DL_NC 90TH PERCENTILE SCOPE"/>
      <queryTableField id="45" name="DL_NC 90TH PERCENTILE SCOPE_M_S"/>
      <queryTableField id="46" name="UL_NC NUMBER OF ATTEMPTS"/>
      <queryTableField id="47" name="UL_NC ERRORS IN ACCESIBILITY"/>
      <queryTableField id="48" name="UL_NC ERRORS IN RETAINABILITY"/>
      <queryTableField id="49" name="UL_NC SESSIONS THPUT EXCEDEED 384KBPS"/>
      <queryTableField id="50" name="UL_NC MEAN DATA USER RATE"/>
      <queryTableField id="51" name="UL_NC DESV"/>
      <queryTableField id="52" name="UL_NC PEAK DATA USER RATE"/>
      <queryTableField id="53" name="UL_NC 10TH PERCENTILE THR."/>
      <queryTableField id="54" name="UL_NC 10TH PERCENTILE SCOPE"/>
      <queryTableField id="55" name="UL_NC 10TH PERCENTILE SCOPE_M_S"/>
      <queryTableField id="56" name="UL_NC 90TH PERCENTILE THR."/>
      <queryTableField id="57" name="UL_NC 90TH PERCENTILE SCOPE"/>
      <queryTableField id="58" name="UL_NC 90TH PERCENTILE SCOPE_M_S"/>
      <queryTableField id="59" name="PING NUMBER OF ATTEMPTS"/>
      <queryTableField id="60" name="PING MEDIAN"/>
      <queryTableField id="61" name="PING AVG"/>
      <queryTableField id="62" name="PING MEDIAN SCOPE"/>
      <queryTableField id="63" name="PING MEDIAN SCOPE_M_S"/>
      <queryTableField id="64" name="WEB_HTTP ATTEMPTS"/>
      <queryTableField id="65" name="WEB_HTTP ACCESIBILITY"/>
      <queryTableField id="66" name="WEB_HTTP RETAINABILITY"/>
      <queryTableField id="67" name="WEB_HTTP SESS"/>
      <queryTableField id="68" name="WEB_HTTP IP ACC"/>
      <queryTableField id="69" name="WEB_HTTP TRANS"/>
      <queryTableField id="70" name="WEB_HTTPS ATTEMPTS"/>
      <queryTableField id="71" name="WEB_HTTPS ACCESIBILITY"/>
      <queryTableField id="72" name="WEB_HTTPS RETAINABILITY"/>
      <queryTableField id="73" name="WEB_HTTPS SESS"/>
      <queryTableField id="74" name="WEB_HTTPS IP ACC"/>
      <queryTableField id="75" name="WEB_HTTPS TRANS"/>
      <queryTableField id="76" name="YTB B5"/>
      <queryTableField id="77" name="YTB B4"/>
      <queryTableField id="78" name="YTB B6"/>
      <queryTableField id="79" name="YTB NUMBER OF VIDEO ACCESS ATTEMPTS"/>
      <queryTableField id="80" name="YTB VIDEO START TIME"/>
      <queryTableField id="81" name="YTB NUMBER OF VIDEO FAILURES"/>
      <queryTableField id="82" name="YTB B1"/>
      <queryTableField id="83" name="YTB B2"/>
      <queryTableField id="84" name="YTB VIDEOS START_TERM IN HD"/>
      <queryTableField id="85" name="YTB B2 %"/>
      <queryTableField id="86" name="YTB B3"/>
      <queryTableField id="87" name="YTB_V2 B5"/>
      <queryTableField id="88" name="YTB_V2 B4"/>
      <queryTableField id="89" name="YTB_V2 B6"/>
      <queryTableField id="90" name="YTB_V2 NUMBER OF VIDEO ACCESS ATTEMPTS"/>
      <queryTableField id="91" name="YTB_V2 VIDEO START TIME"/>
      <queryTableField id="92" name="YTB_V2 NUMBER OF VIDEO FAILURES"/>
      <queryTableField id="93" name="YTB_V2 B1"/>
      <queryTableField id="94" name="YTB_V2 B2"/>
      <queryTableField id="95" name="YTB_V2 VIDEOS START_TERM IN HD"/>
      <queryTableField id="96" name="YTB_V2 B2 %"/>
      <queryTableField id="97" name="YTB_V2 B3"/>
      <queryTableField id="98" name="YTB_V3 B5"/>
      <queryTableField id="99" name="YTB_V3 B4"/>
      <queryTableField id="100" name="YTB_V3 B6"/>
      <queryTableField id="101" name="YTB_V3 NUMBER OF VIDEO ACCESS ATTEMPTS"/>
      <queryTableField id="102" name="YTB_V3 VIDEO START TIME"/>
      <queryTableField id="103" name="YTB_V3 NUMBER OF VIDEO FAILURES"/>
      <queryTableField id="104" name="YTB_V3 B1"/>
      <queryTableField id="105" name="YTB_V3 B2"/>
      <queryTableField id="106" name="YTB_V3 VIDEOS START_TERM IN HD"/>
      <queryTableField id="107" name="YTB_V3 B2 %"/>
      <queryTableField id="108" name="YTB_V3 B3"/>
      <queryTableField id="109" name="YTB_V4 B5"/>
      <queryTableField id="110" name="YTB_V4 B4"/>
      <queryTableField id="111" name="YTB_V4 B6"/>
      <queryTableField id="112" name="YTB_V4 NUMBER OF VIDEO ACCESS ATTEMPTS"/>
      <queryTableField id="113" name="YTB_V4 VIDEO START TIME"/>
      <queryTableField id="114" name="YTB_V4 NUMBER OF VIDEO FAILURES"/>
      <queryTableField id="115" name="YTB_V4 B1"/>
      <queryTableField id="116" name="YTB_V4 B2"/>
      <queryTableField id="117" name="YTB_V4 VIDEOS START_TERM IN HD"/>
      <queryTableField id="118" name="YTB_V4 B2 %"/>
      <queryTableField id="119" name="YTB_V4 B3"/>
      <queryTableField id="120" name="URBAN_EXTENSION"/>
      <queryTableField id="121" name="Population"/>
      <queryTableField id="122" name="SAMPLED_URBAN"/>
      <queryTableField id="123" name="NUMBER_TEST_KM"/>
      <queryTableField id="124" name="ROUTE"/>
      <queryTableField id="125" name="PHONE_MODEL"/>
      <queryTableField id="126" name="FIRM_VERSION"/>
      <queryTableField id="127" name="HANDSET_CAPABILITY"/>
      <queryTableField id="128" name="TEST_MODALITY"/>
      <queryTableField id="129" name="LAST_ACQUISITION"/>
      <queryTableField id="130" name="Operador"/>
      <queryTableField id="131" name="MCC"/>
      <queryTableField id="132" name="MNC"/>
      <queryTableField id="133" name="OPCOS"/>
      <queryTableField id="134" name="RAN_VENDOR"/>
      <queryTableField id="135" name="SCENARIOS"/>
      <queryTableField id="136" name="SESSION TIME DL_CE"/>
      <queryTableField id="137" name="SESSION TIME UL_CE"/>
      <queryTableField id="138" name="PROVINCIA"/>
      <queryTableField id="139" name="CCAA"/>
      <queryTableField id="140" name="ZONA"/>
      <queryTableField id="141" name="id"/>
      <queryTableField id="142" name="reportweek"/>
      <queryTableField id="143" name="monthyear"/>
    </queryTableFields>
  </queryTableRefresh>
</queryTable>
</file>

<file path=xl/queryTables/queryTable2.xml><?xml version="1.0" encoding="utf-8"?>
<queryTable xmlns="http://schemas.openxmlformats.org/spreadsheetml/2006/main" name="CallEnd" headers="0" growShrinkType="overwriteClear" connectionId="1" autoFormatId="16" applyNumberFormats="0" applyBorderFormats="0" applyFontFormats="1" applyPatternFormats="1" applyAlignmentFormats="0" applyWidthHeightFormats="0">
  <queryTableRefresh headersInLastRefresh="0" nextId="173">
    <queryTableFields count="170">
      <queryTableField id="1" name="SCOPE"/>
      <queryTableField id="2" name="TECHNOLOGY"/>
      <queryTableField id="3" name="TARGET ON SCOPE"/>
      <queryTableField id="4" name="CITIES_ROUTE_LINES_PLACE"/>
      <queryTableField id="5" name="DL_CE NUMBER OF ATTEMPTS"/>
      <queryTableField id="6" name="DL_CE ERRORS IN ACCESIBILITY"/>
      <queryTableField id="7" name="DL_CE ERRORS IN RETAINABILITY"/>
      <queryTableField id="8" name="DL_CE D1.DOWNLOAD SPEED"/>
      <queryTableField id="9" name="DL_CE DESV"/>
      <queryTableField id="10" name="DL_CE D2"/>
      <queryTableField id="11" name="DL_CE NUMBER OF DL &gt; 3 MBPS"/>
      <queryTableField id="12" name="DL_CE NUMBER OF DL &gt; 1 MBPS"/>
      <queryTableField id="13" name="DL_CE PEAK DATA USER RATE"/>
      <queryTableField id="14" name="DL_CE 10TH PERCENTILE THR."/>
      <queryTableField id="15" name="DL_CE 10TH PERCENTILE SCOPE"/>
      <queryTableField id="16" name="DL_CE 10TH PERCENTILE SCOPE_M_S"/>
      <queryTableField id="17" name="DL_CE 90TH PERCENTILE THR."/>
      <queryTableField id="18" name="DL_CE 90TH PERCENTILE SCOPE"/>
      <queryTableField id="19" name="DL_CE 90TH PERCENTILE SCOPE_M_S"/>
      <queryTableField id="20" name="UL_CE NUMBER OF ATTEMPTS"/>
      <queryTableField id="21" name="UL_CE ERRORS IN ACCESIBILITY"/>
      <queryTableField id="22" name="UL_CE ERRORS IN RETAINABILITY"/>
      <queryTableField id="23" name="UL_CE D3.UPLOAD SPEED"/>
      <queryTableField id="24" name="UL_CE THROUGHPUT DESV"/>
      <queryTableField id="25" name="UL_CE PEAK DATA USER RATE"/>
      <queryTableField id="26" name="UL_CE 10TH PERCENTILE THR."/>
      <queryTableField id="27" name="UL_CE 10TH PERCENTILE SCOPE"/>
      <queryTableField id="28" name="UL_CE 10TH PERCENTILE SCOPE_M_S"/>
      <queryTableField id="29" name="UL_CE 90TH PERCENTILE THR."/>
      <queryTableField id="30" name="UL_CE 90TH PERCENTILE SCOPE"/>
      <queryTableField id="31" name="UL_CE 90TH PERCENTILE SCOPE_M_S"/>
      <queryTableField id="32" name="DL_NC NUMBER OF ATTEMPTS"/>
      <queryTableField id="33" name="DL_NC ERRORS IN ACCESIBILITY"/>
      <queryTableField id="34" name="DL_NC ERRORS IN RETAINABILITY"/>
      <queryTableField id="35" name="DL_NC SESSIONS THPUT EXCEDEED 384KBPS"/>
      <queryTableField id="36" name="DL_NC MEAN DATA USER RATE"/>
      <queryTableField id="37" name="DL_NC DESV"/>
      <queryTableField id="38" name="DL_NC PEAK DATA USER RATE"/>
      <queryTableField id="39" name="DL_NC 10TH PERCENTILE THR."/>
      <queryTableField id="40" name="DL_NC 10TH PERCENTILE SCOPE"/>
      <queryTableField id="41" name="DL_NC 10TH PERCENTILE SCOPE_M_S"/>
      <queryTableField id="42" name="DL_NC 90TH PERCENTILE THR."/>
      <queryTableField id="43" name="DL_NC 90TH PERCENTILE SCOPE"/>
      <queryTableField id="44" name="DL_NC 90TH PERCENTILE SCOPE_M_S"/>
      <queryTableField id="45" name="UL_NC NUMBER OF ATTEMPTS"/>
      <queryTableField id="46" name="UL_NC ERRORS IN ACCESIBILITY"/>
      <queryTableField id="47" name="UL_NC ERRORS IN RETAINABILITY"/>
      <queryTableField id="48" name="UL_NC SESSIONS THPUT EXCEDEED 384KBPS"/>
      <queryTableField id="49" name="UL_NC MEAN DATA USER RATE"/>
      <queryTableField id="50" name="UL_NC DESV"/>
      <queryTableField id="51" name="UL_NC PEAK DATA USER RATE"/>
      <queryTableField id="52" name="UL_NC 10TH PERCENTILE THR."/>
      <queryTableField id="53" name="UL_NC 10TH PERCENTILE SCOPE"/>
      <queryTableField id="54" name="UL_NC 10TH PERCENTILE SCOPE_M_S"/>
      <queryTableField id="55" name="UL_NC 90TH PERCENTILE THR."/>
      <queryTableField id="56" name="UL_NC 90TH PERCENTILE SCOPE"/>
      <queryTableField id="57" name="UL_NC 90TH PERCENTILE SCOPE_M_S"/>
      <queryTableField id="58" name="PING NUMBER OF ATTEMPTS"/>
      <queryTableField id="59" name="PING MEDIAN"/>
      <queryTableField id="60" name="PING AVG"/>
      <queryTableField id="61" name="PING MEDIAN SCOPE"/>
      <queryTableField id="62" name="PING MEDIAN SCOPE_M_S"/>
      <queryTableField id="63" name="WEB_HTTP ATTEMPTS"/>
      <queryTableField id="64" name="WEB_HTTP ACCESIBILITY"/>
      <queryTableField id="65" name="WEB_HTTP RETAINABILITY"/>
      <queryTableField id="66" name="WEB_HTTP SESS"/>
      <queryTableField id="67" name="WEB_HTTP IP ACC"/>
      <queryTableField id="68" name="WEB_HTTP TRANS"/>
      <queryTableField id="69" name="WEB_HTTPS ATTEMPTS"/>
      <queryTableField id="70" name="WEB_HTTPS ACCESIBILITY"/>
      <queryTableField id="71" name="WEB_HTTPS RETAINABILITY"/>
      <queryTableField id="72" name="WEB_HTTPS SESS"/>
      <queryTableField id="73" name="WEB_HTTPS IP ACC"/>
      <queryTableField id="74" name="WEB_HTTPS TRANS"/>
      <queryTableField id="75" name="YTB B5"/>
      <queryTableField id="76" name="YTB B4"/>
      <queryTableField id="77" name="YTB B6"/>
      <queryTableField id="78" name="YTB NUMBER OF VIDEO ACCESS ATTEMPTS"/>
      <queryTableField id="79" name="YTB VIDEO START TIME"/>
      <queryTableField id="80" name="YTB NUMBER OF VIDEO FAILURES"/>
      <queryTableField id="81" name="YTB B1"/>
      <queryTableField id="82" name="YTB B2"/>
      <queryTableField id="83" name="YTB VIDEOS START_TERM IN HD"/>
      <queryTableField id="84" name="YTB B2 %"/>
      <queryTableField id="85" name="YTB B3"/>
      <queryTableField id="86" name="YTB_V2 B5"/>
      <queryTableField id="150" dataBound="0" fillFormulas="1"/>
      <queryTableField id="149" dataBound="0" fillFormulas="1"/>
      <queryTableField id="148" dataBound="0" fillFormulas="1"/>
      <queryTableField id="147" dataBound="0" fillFormulas="1"/>
      <queryTableField id="146" dataBound="0" fillFormulas="1"/>
      <queryTableField id="145" dataBound="0" fillFormulas="1"/>
      <queryTableField id="144" dataBound="0" fillFormulas="1"/>
      <queryTableField id="143" dataBound="0" fillFormulas="1"/>
      <queryTableField id="142" dataBound="0" fillFormulas="1"/>
      <queryTableField id="141" dataBound="0" fillFormulas="1"/>
      <queryTableField id="140" dataBound="0" fillFormulas="1"/>
      <queryTableField id="161" dataBound="0" fillFormulas="1"/>
      <queryTableField id="160" dataBound="0" fillFormulas="1"/>
      <queryTableField id="159" dataBound="0" fillFormulas="1"/>
      <queryTableField id="158" dataBound="0" fillFormulas="1"/>
      <queryTableField id="157" dataBound="0" fillFormulas="1"/>
      <queryTableField id="156" dataBound="0" fillFormulas="1"/>
      <queryTableField id="155" dataBound="0" fillFormulas="1"/>
      <queryTableField id="154" dataBound="0" fillFormulas="1"/>
      <queryTableField id="153" dataBound="0" fillFormulas="1"/>
      <queryTableField id="152" dataBound="0" fillFormulas="1"/>
      <queryTableField id="151" dataBound="0" fillFormulas="1"/>
      <queryTableField id="172" dataBound="0" fillFormulas="1"/>
      <queryTableField id="171" dataBound="0" fillFormulas="1"/>
      <queryTableField id="170" dataBound="0" fillFormulas="1"/>
      <queryTableField id="169" dataBound="0" fillFormulas="1"/>
      <queryTableField id="168" dataBound="0" fillFormulas="1"/>
      <queryTableField id="167" dataBound="0" fillFormulas="1"/>
      <queryTableField id="166" dataBound="0" fillFormulas="1"/>
      <queryTableField id="165" dataBound="0" fillFormulas="1"/>
      <queryTableField id="164" dataBound="0" fillFormulas="1"/>
      <queryTableField id="163" dataBound="0" fillFormulas="1"/>
      <queryTableField id="162" dataBound="0" fillFormulas="1"/>
      <queryTableField id="87" name="YTB_V2 B4"/>
      <queryTableField id="88" name="YTB_V2 B6"/>
      <queryTableField id="89" name="YTB_V2 NUMBER OF VIDEO ACCESS ATTEMPTS"/>
      <queryTableField id="90" name="YTB_V2 VIDEO START TIME"/>
      <queryTableField id="91" name="YTB_V2 NUMBER OF VIDEO FAILURES"/>
      <queryTableField id="92" name="YTB_V2 B1"/>
      <queryTableField id="93" name="YTB_V2 B2"/>
      <queryTableField id="94" name="YTB_V2 VIDEOS START_TERM IN HD"/>
      <queryTableField id="95" name="YTB_V2 B2 %"/>
      <queryTableField id="96" name="YTB_V2 B3"/>
      <queryTableField id="97" name="YTB_V3 B5"/>
      <queryTableField id="98" name="YTB_V3 B4"/>
      <queryTableField id="99" name="YTB_V3 B6"/>
      <queryTableField id="100" name="YTB_V3 NUMBER OF VIDEO ACCESS ATTEMPTS"/>
      <queryTableField id="101" name="YTB_V3 VIDEO START TIME"/>
      <queryTableField id="102" name="YTB_V3 NUMBER OF VIDEO FAILURES"/>
      <queryTableField id="103" name="YTB_V3 B1"/>
      <queryTableField id="104" name="YTB_V3 B2"/>
      <queryTableField id="107" name="YTB_V3 B3"/>
      <queryTableField id="108" name="YTB_V4 B5"/>
      <queryTableField id="109" name="YTB_V4 B4"/>
      <queryTableField id="110" name="YTB_V4 B6"/>
      <queryTableField id="111" name="YTB_V4 NUMBER OF VIDEO ACCESS ATTEMPTS"/>
      <queryTableField id="112" name="YTB_V4 VIDEO START TIME"/>
      <queryTableField id="113" name="YTB_V4 NUMBER OF VIDEO FAILURES"/>
      <queryTableField id="114" name="YTB_V4 B1"/>
      <queryTableField id="115" name="YTB_V4 B2"/>
      <queryTableField id="116" name="YTB_V4 VIDEOS START_TERM IN HD"/>
      <queryTableField id="117" name="YTB_V4 B2 %"/>
      <queryTableField id="118" name="YTB_V4 B3"/>
      <queryTableField id="119" name="URBAN_EXTENSION"/>
      <queryTableField id="120" name="Population"/>
      <queryTableField id="121" name="SAMPLED_URBAN"/>
      <queryTableField id="122" name="NUMBER_TEST_KM"/>
      <queryTableField id="123" name="ROUTE"/>
      <queryTableField id="124" name="PHONE_MODEL"/>
      <queryTableField id="125" name="FIRM_VERSION"/>
      <queryTableField id="126" name="HANDSET_CAPABILITY"/>
      <queryTableField id="127" name="TEST_MODALITY"/>
      <queryTableField id="128" name="LAST_ACQUISITION"/>
      <queryTableField id="129" name="Operador"/>
      <queryTableField id="130" name="MCC"/>
      <queryTableField id="131" name="MNC"/>
      <queryTableField id="132" name="OPCOS"/>
      <queryTableField id="133" name="RAN_VENDOR"/>
      <queryTableField id="134" name="SCENARIOS"/>
      <queryTableField id="135" name="PROVINCIA"/>
      <queryTableField id="136" name="CCAA"/>
      <queryTableField id="137" name="ZONA"/>
      <queryTableField id="138" name="SESSION TIME DL_CE"/>
      <queryTableField id="139" name="SESSION TIME UL_CE"/>
    </queryTableFields>
    <queryTableDeletedFields count="2">
      <deletedField name="YTB_V3 VIDEOS START_TERM IN HD"/>
      <deletedField name="YTB_V3 B2 %"/>
    </queryTableDeletedFields>
  </queryTableRefresh>
</queryTable>
</file>

<file path=xl/queryTables/queryTable3.xml><?xml version="1.0" encoding="utf-8"?>
<queryTable xmlns="http://schemas.openxmlformats.org/spreadsheetml/2006/main" name="CallEnd" headers="0" growShrinkType="overwriteClear" connectionId="8" autoFormatId="16" applyNumberFormats="0" applyBorderFormats="0" applyFontFormats="1" applyPatternFormats="1" applyAlignmentFormats="0" applyWidthHeightFormats="0">
  <queryTableRefresh headersInLastRefresh="0" nextId="144">
    <queryTableFields count="143">
      <queryTableField id="1" name="SCOPE"/>
      <queryTableField id="2" name="TECHNOLOGY"/>
      <queryTableField id="3" name="CA_Y_N"/>
      <queryTableField id="4" name="TARGET ON SCOPE"/>
      <queryTableField id="5" name="CITIES_ROUTE_LINES_PLACE"/>
      <queryTableField id="6" name="DL_CE NUMBER OF ATTEMPTS"/>
      <queryTableField id="7" name="DL_CE ERRORS IN ACCESIBILITY"/>
      <queryTableField id="8" name="DL_CE ERRORS IN RETAINABILITY"/>
      <queryTableField id="9" name="DL_CE D1.DOWNLOAD SPEED"/>
      <queryTableField id="10" name="DL_CE DESV"/>
      <queryTableField id="11" name="DL_CE D2"/>
      <queryTableField id="12" name="DL_CE NUMBER OF DL &gt; 3 MBPS"/>
      <queryTableField id="13" name="DL_CE NUMBER OF DL &gt; 1 MBPS"/>
      <queryTableField id="14" name="DL_CE PEAK DATA USER RATE"/>
      <queryTableField id="15" name="DL_CE 10TH PERCENTILE THR."/>
      <queryTableField id="16" name="DL_CE 10TH PERCENTILE SCOPE"/>
      <queryTableField id="17" name="DL_CE 10TH PERCENTILE SCOPE_M_S"/>
      <queryTableField id="18" name="DL_CE 90TH PERCENTILE THR."/>
      <queryTableField id="19" name="DL_CE 90TH PERCENTILE SCOPE"/>
      <queryTableField id="20" name="DL_CE 90TH PERCENTILE SCOPE_M_S"/>
      <queryTableField id="21" name="UL_CE NUMBER OF ATTEMPTS"/>
      <queryTableField id="22" name="UL_CE ERRORS IN ACCESIBILITY"/>
      <queryTableField id="23" name="UL_CE ERRORS IN RETAINABILITY"/>
      <queryTableField id="24" name="UL_CE D3.UPLOAD SPEED"/>
      <queryTableField id="25" name="UL_CE THROUGHPUT DESV"/>
      <queryTableField id="26" name="UL_CE PEAK DATA USER RATE"/>
      <queryTableField id="27" name="UL_CE 10TH PERCENTILE THR."/>
      <queryTableField id="28" name="UL_CE 10TH PERCENTILE SCOPE"/>
      <queryTableField id="29" name="UL_CE 10TH PERCENTILE SCOPE_M_S"/>
      <queryTableField id="30" name="UL_CE 90TH PERCENTILE THR."/>
      <queryTableField id="31" name="UL_CE 90TH PERCENTILE SCOPE"/>
      <queryTableField id="32" name="UL_CE 90TH PERCENTILE SCOPE_M_S"/>
      <queryTableField id="33" name="DL_NC NUMBER OF ATTEMPTS"/>
      <queryTableField id="34" name="DL_NC ERRORS IN ACCESIBILITY"/>
      <queryTableField id="35" name="DL_NC ERRORS IN RETAINABILITY"/>
      <queryTableField id="36" name="DL_NC SESSIONS THPUT EXCEDEED 384KBPS"/>
      <queryTableField id="37" name="DL_NC MEAN DATA USER RATE"/>
      <queryTableField id="38" name="DL_NC DESV"/>
      <queryTableField id="39" name="DL_NC PEAK DATA USER RATE"/>
      <queryTableField id="40" name="DL_NC 10TH PERCENTILE THR."/>
      <queryTableField id="41" name="DL_NC 10TH PERCENTILE SCOPE"/>
      <queryTableField id="42" name="DL_NC 10TH PERCENTILE SCOPE_M_S"/>
      <queryTableField id="43" name="DL_NC 90TH PERCENTILE THR."/>
      <queryTableField id="44" name="DL_NC 90TH PERCENTILE SCOPE"/>
      <queryTableField id="45" name="DL_NC 90TH PERCENTILE SCOPE_M_S"/>
      <queryTableField id="46" name="UL_NC NUMBER OF ATTEMPTS"/>
      <queryTableField id="47" name="UL_NC ERRORS IN ACCESIBILITY"/>
      <queryTableField id="48" name="UL_NC ERRORS IN RETAINABILITY"/>
      <queryTableField id="49" name="UL_NC SESSIONS THPUT EXCEDEED 384KBPS"/>
      <queryTableField id="50" name="UL_NC MEAN DATA USER RATE"/>
      <queryTableField id="51" name="UL_NC DESV"/>
      <queryTableField id="52" name="UL_NC PEAK DATA USER RATE"/>
      <queryTableField id="53" name="UL_NC 10TH PERCENTILE THR."/>
      <queryTableField id="54" name="UL_NC 10TH PERCENTILE SCOPE"/>
      <queryTableField id="55" name="UL_NC 10TH PERCENTILE SCOPE_M_S"/>
      <queryTableField id="56" name="UL_NC 90TH PERCENTILE THR."/>
      <queryTableField id="57" name="UL_NC 90TH PERCENTILE SCOPE"/>
      <queryTableField id="58" name="UL_NC 90TH PERCENTILE SCOPE_M_S"/>
      <queryTableField id="59" name="PING NUMBER OF ATTEMPTS"/>
      <queryTableField id="60" name="PING MEDIAN"/>
      <queryTableField id="61" name="PING AVG"/>
      <queryTableField id="62" name="PING MEDIAN SCOPE"/>
      <queryTableField id="63" name="PING MEDIAN SCOPE_M_S"/>
      <queryTableField id="64" name="WEB_HTTP ATTEMPTS"/>
      <queryTableField id="65" name="WEB_HTTP ACCESIBILITY"/>
      <queryTableField id="66" name="WEB_HTTP RETAINABILITY"/>
      <queryTableField id="67" name="WEB_HTTP SESS"/>
      <queryTableField id="68" name="WEB_HTTP IP ACC"/>
      <queryTableField id="69" name="WEB_HTTP TRANS"/>
      <queryTableField id="70" name="WEB_HTTPS ATTEMPTS"/>
      <queryTableField id="71" name="WEB_HTTPS ACCESIBILITY"/>
      <queryTableField id="72" name="WEB_HTTPS RETAINABILITY"/>
      <queryTableField id="73" name="WEB_HTTPS SESS"/>
      <queryTableField id="74" name="WEB_HTTPS IP ACC"/>
      <queryTableField id="75" name="WEB_HTTPS TRANS"/>
      <queryTableField id="76" name="YTB B5"/>
      <queryTableField id="77" name="YTB B4"/>
      <queryTableField id="78" name="YTB B6"/>
      <queryTableField id="79" name="YTB NUMBER OF VIDEO ACCESS ATTEMPTS"/>
      <queryTableField id="80" name="YTB VIDEO START TIME"/>
      <queryTableField id="81" name="YTB NUMBER OF VIDEO FAILURES"/>
      <queryTableField id="82" name="YTB B1"/>
      <queryTableField id="83" name="YTB B2"/>
      <queryTableField id="84" name="YTB VIDEOS START_TERM IN HD"/>
      <queryTableField id="85" name="YTB B2 %"/>
      <queryTableField id="86" name="YTB B3"/>
      <queryTableField id="87" name="YTB_V2 B5"/>
      <queryTableField id="88" name="YTB_V2 B4"/>
      <queryTableField id="89" name="YTB_V2 B6"/>
      <queryTableField id="90" name="YTB_V2 NUMBER OF VIDEO ACCESS ATTEMPTS"/>
      <queryTableField id="91" name="YTB_V2 VIDEO START TIME"/>
      <queryTableField id="92" name="YTB_V2 NUMBER OF VIDEO FAILURES"/>
      <queryTableField id="93" name="YTB_V2 B1"/>
      <queryTableField id="94" name="YTB_V2 B2"/>
      <queryTableField id="95" name="YTB_V2 VIDEOS START_TERM IN HD"/>
      <queryTableField id="96" name="YTB_V2 B2 %"/>
      <queryTableField id="97" name="YTB_V2 B3"/>
      <queryTableField id="98" name="YTB_V3 B5"/>
      <queryTableField id="99" name="YTB_V3 B4"/>
      <queryTableField id="100" name="YTB_V3 B6"/>
      <queryTableField id="101" name="YTB_V3 NUMBER OF VIDEO ACCESS ATTEMPTS"/>
      <queryTableField id="102" name="YTB_V3 VIDEO START TIME"/>
      <queryTableField id="103" name="YTB_V3 NUMBER OF VIDEO FAILURES"/>
      <queryTableField id="104" name="YTB_V3 B1"/>
      <queryTableField id="105" name="YTB_V3 B2"/>
      <queryTableField id="106" name="YTB_V3 VIDEOS START_TERM IN HD"/>
      <queryTableField id="107" name="YTB_V3 B2 %"/>
      <queryTableField id="108" name="YTB_V3 B3"/>
      <queryTableField id="109" name="YTB_V4 B5"/>
      <queryTableField id="110" name="YTB_V4 B4"/>
      <queryTableField id="111" name="YTB_V4 B6"/>
      <queryTableField id="112" name="YTB_V4 NUMBER OF VIDEO ACCESS ATTEMPTS"/>
      <queryTableField id="113" name="YTB_V4 VIDEO START TIME"/>
      <queryTableField id="114" name="YTB_V4 NUMBER OF VIDEO FAILURES"/>
      <queryTableField id="115" name="YTB_V4 B1"/>
      <queryTableField id="116" name="YTB_V4 B2"/>
      <queryTableField id="117" name="YTB_V4 VIDEOS START_TERM IN HD"/>
      <queryTableField id="118" name="YTB_V4 B2 %"/>
      <queryTableField id="119" name="YTB_V4 B3"/>
      <queryTableField id="120" name="URBAN_EXTENSION"/>
      <queryTableField id="121" name="Population"/>
      <queryTableField id="122" name="SAMPLED_URBAN"/>
      <queryTableField id="123" name="NUMBER_TEST_KM"/>
      <queryTableField id="124" name="ROUTE"/>
      <queryTableField id="125" name="PHONE_MODEL"/>
      <queryTableField id="126" name="FIRM_VERSION"/>
      <queryTableField id="127" name="HANDSET_CAPABILITY"/>
      <queryTableField id="128" name="TEST_MODALITY"/>
      <queryTableField id="129" name="LAST_ACQUISITION"/>
      <queryTableField id="130" name="Operador"/>
      <queryTableField id="131" name="MCC"/>
      <queryTableField id="132" name="MNC"/>
      <queryTableField id="133" name="OPCOS"/>
      <queryTableField id="134" name="RAN_VENDOR"/>
      <queryTableField id="135" name="SCENARIOS"/>
      <queryTableField id="136" name="SESSION TIME DL_CE"/>
      <queryTableField id="137" name="SESSION TIME UL_CE"/>
      <queryTableField id="138" name="PROVINCIA"/>
      <queryTableField id="139" name="CCAA"/>
      <queryTableField id="140" name="ZONA"/>
      <queryTableField id="141" name="id"/>
      <queryTableField id="142" name="reportweek"/>
      <queryTableField id="143" name="monthyear"/>
    </queryTableFields>
  </queryTableRefresh>
</queryTable>
</file>

<file path=xl/queryTables/queryTable4.xml><?xml version="1.0" encoding="utf-8"?>
<queryTable xmlns="http://schemas.openxmlformats.org/spreadsheetml/2006/main" name="CallEnd_1" headers="0" growShrinkType="overwriteClear" connectionId="4" autoFormatId="16" applyNumberFormats="0" applyBorderFormats="0" applyFontFormats="1" applyPatternFormats="1" applyAlignmentFormats="0" applyWidthHeightFormats="0">
  <queryTableRefresh headersInLastRefresh="0" nextId="144">
    <queryTableFields count="143">
      <queryTableField id="1" name="SCOPE"/>
      <queryTableField id="2" name="TECHNOLOGY"/>
      <queryTableField id="3" name="CA_Y_N"/>
      <queryTableField id="4" name="TARGET ON SCOPE"/>
      <queryTableField id="5" name="CITIES_ROUTE_LINES_PLACE"/>
      <queryTableField id="6" name="DL_CE NUMBER OF ATTEMPTS"/>
      <queryTableField id="7" name="DL_CE ERRORS IN ACCESIBILITY"/>
      <queryTableField id="8" name="DL_CE ERRORS IN RETAINABILITY"/>
      <queryTableField id="9" name="DL_CE D1.DOWNLOAD SPEED"/>
      <queryTableField id="10" name="DL_CE DESV"/>
      <queryTableField id="11" name="DL_CE D2"/>
      <queryTableField id="12" name="DL_CE NUMBER OF DL &gt; 3 MBPS"/>
      <queryTableField id="13" name="DL_CE NUMBER OF DL &gt; 1 MBPS"/>
      <queryTableField id="14" name="DL_CE PEAK DATA USER RATE"/>
      <queryTableField id="15" name="DL_CE 10TH PERCENTILE THR."/>
      <queryTableField id="16" name="DL_CE 10TH PERCENTILE SCOPE"/>
      <queryTableField id="17" name="DL_CE 10TH PERCENTILE SCOPE_M_S"/>
      <queryTableField id="18" name="DL_CE 90TH PERCENTILE THR."/>
      <queryTableField id="19" name="DL_CE 90TH PERCENTILE SCOPE"/>
      <queryTableField id="20" name="DL_CE 90TH PERCENTILE SCOPE_M_S"/>
      <queryTableField id="21" name="UL_CE NUMBER OF ATTEMPTS"/>
      <queryTableField id="22" name="UL_CE ERRORS IN ACCESIBILITY"/>
      <queryTableField id="23" name="UL_CE ERRORS IN RETAINABILITY"/>
      <queryTableField id="24" name="UL_CE D3.UPLOAD SPEED"/>
      <queryTableField id="25" name="UL_CE THROUGHPUT DESV"/>
      <queryTableField id="26" name="UL_CE PEAK DATA USER RATE"/>
      <queryTableField id="27" name="UL_CE 10TH PERCENTILE THR."/>
      <queryTableField id="28" name="UL_CE 10TH PERCENTILE SCOPE"/>
      <queryTableField id="29" name="UL_CE 10TH PERCENTILE SCOPE_M_S"/>
      <queryTableField id="30" name="UL_CE 90TH PERCENTILE THR."/>
      <queryTableField id="31" name="UL_CE 90TH PERCENTILE SCOPE"/>
      <queryTableField id="32" name="UL_CE 90TH PERCENTILE SCOPE_M_S"/>
      <queryTableField id="33" name="DL_NC NUMBER OF ATTEMPTS"/>
      <queryTableField id="34" name="DL_NC ERRORS IN ACCESIBILITY"/>
      <queryTableField id="35" name="DL_NC ERRORS IN RETAINABILITY"/>
      <queryTableField id="36" name="DL_NC SESSIONS THPUT EXCEDEED 384KBPS"/>
      <queryTableField id="37" name="DL_NC MEAN DATA USER RATE"/>
      <queryTableField id="38" name="DL_NC DESV"/>
      <queryTableField id="39" name="DL_NC PEAK DATA USER RATE"/>
      <queryTableField id="40" name="DL_NC 10TH PERCENTILE THR."/>
      <queryTableField id="41" name="DL_NC 10TH PERCENTILE SCOPE"/>
      <queryTableField id="42" name="DL_NC 10TH PERCENTILE SCOPE_M_S"/>
      <queryTableField id="43" name="DL_NC 90TH PERCENTILE THR."/>
      <queryTableField id="44" name="DL_NC 90TH PERCENTILE SCOPE"/>
      <queryTableField id="45" name="DL_NC 90TH PERCENTILE SCOPE_M_S"/>
      <queryTableField id="46" name="UL_NC NUMBER OF ATTEMPTS"/>
      <queryTableField id="47" name="UL_NC ERRORS IN ACCESIBILITY"/>
      <queryTableField id="48" name="UL_NC ERRORS IN RETAINABILITY"/>
      <queryTableField id="49" name="UL_NC SESSIONS THPUT EXCEDEED 384KBPS"/>
      <queryTableField id="50" name="UL_NC MEAN DATA USER RATE"/>
      <queryTableField id="51" name="UL_NC DESV"/>
      <queryTableField id="52" name="UL_NC PEAK DATA USER RATE"/>
      <queryTableField id="53" name="UL_NC 10TH PERCENTILE THR."/>
      <queryTableField id="54" name="UL_NC 10TH PERCENTILE SCOPE"/>
      <queryTableField id="55" name="UL_NC 10TH PERCENTILE SCOPE_M_S"/>
      <queryTableField id="56" name="UL_NC 90TH PERCENTILE THR."/>
      <queryTableField id="57" name="UL_NC 90TH PERCENTILE SCOPE"/>
      <queryTableField id="58" name="UL_NC 90TH PERCENTILE SCOPE_M_S"/>
      <queryTableField id="59" name="PING NUMBER OF ATTEMPTS"/>
      <queryTableField id="60" name="PING MEDIAN"/>
      <queryTableField id="61" name="PING AVG"/>
      <queryTableField id="62" name="PING MEDIAN SCOPE"/>
      <queryTableField id="63" name="PING MEDIAN SCOPE_M_S"/>
      <queryTableField id="64" name="WEB_HTTP ATTEMPTS"/>
      <queryTableField id="65" name="WEB_HTTP ACCESIBILITY"/>
      <queryTableField id="66" name="WEB_HTTP RETAINABILITY"/>
      <queryTableField id="67" name="WEB_HTTP SESS"/>
      <queryTableField id="68" name="WEB_HTTP IP ACC"/>
      <queryTableField id="69" name="WEB_HTTP TRANS"/>
      <queryTableField id="70" name="WEB_HTTPS ATTEMPTS"/>
      <queryTableField id="71" name="WEB_HTTPS ACCESIBILITY"/>
      <queryTableField id="72" name="WEB_HTTPS RETAINABILITY"/>
      <queryTableField id="73" name="WEB_HTTPS SESS"/>
      <queryTableField id="74" name="WEB_HTTPS IP ACC"/>
      <queryTableField id="75" name="WEB_HTTPS TRANS"/>
      <queryTableField id="76" name="YTB B5"/>
      <queryTableField id="77" name="YTB B4"/>
      <queryTableField id="78" name="YTB B6"/>
      <queryTableField id="79" name="YTB NUMBER OF VIDEO ACCESS ATTEMPTS"/>
      <queryTableField id="80" name="YTB VIDEO START TIME"/>
      <queryTableField id="81" name="YTB NUMBER OF VIDEO FAILURES"/>
      <queryTableField id="82" name="YTB B1"/>
      <queryTableField id="83" name="YTB B2"/>
      <queryTableField id="84" name="YTB VIDEOS START_TERM IN HD"/>
      <queryTableField id="85" name="YTB B2 %"/>
      <queryTableField id="86" name="YTB B3"/>
      <queryTableField id="87" name="YTB_V2 B5"/>
      <queryTableField id="88" name="YTB_V2 B4"/>
      <queryTableField id="89" name="YTB_V2 B6"/>
      <queryTableField id="90" name="YTB_V2 NUMBER OF VIDEO ACCESS ATTEMPTS"/>
      <queryTableField id="91" name="YTB_V2 VIDEO START TIME"/>
      <queryTableField id="92" name="YTB_V2 NUMBER OF VIDEO FAILURES"/>
      <queryTableField id="93" name="YTB_V2 B1"/>
      <queryTableField id="94" name="YTB_V2 B2"/>
      <queryTableField id="95" name="YTB_V2 VIDEOS START_TERM IN HD"/>
      <queryTableField id="96" name="YTB_V2 B2 %"/>
      <queryTableField id="97" name="YTB_V2 B3"/>
      <queryTableField id="98" name="YTB_V3 B5"/>
      <queryTableField id="99" name="YTB_V3 B4"/>
      <queryTableField id="100" name="YTB_V3 B6"/>
      <queryTableField id="101" name="YTB_V3 NUMBER OF VIDEO ACCESS ATTEMPTS"/>
      <queryTableField id="102" name="YTB_V3 VIDEO START TIME"/>
      <queryTableField id="103" name="YTB_V3 NUMBER OF VIDEO FAILURES"/>
      <queryTableField id="104" name="YTB_V3 B1"/>
      <queryTableField id="105" name="YTB_V3 B2"/>
      <queryTableField id="106" name="YTB_V3 VIDEOS START_TERM IN HD"/>
      <queryTableField id="107" name="YTB_V3 B2 %"/>
      <queryTableField id="108" name="YTB_V3 B3"/>
      <queryTableField id="109" name="YTB_V4 B5"/>
      <queryTableField id="110" name="YTB_V4 B4"/>
      <queryTableField id="111" name="YTB_V4 B6"/>
      <queryTableField id="112" name="YTB_V4 NUMBER OF VIDEO ACCESS ATTEMPTS"/>
      <queryTableField id="113" name="YTB_V4 VIDEO START TIME"/>
      <queryTableField id="114" name="YTB_V4 NUMBER OF VIDEO FAILURES"/>
      <queryTableField id="115" name="YTB_V4 B1"/>
      <queryTableField id="116" name="YTB_V4 B2"/>
      <queryTableField id="117" name="YTB_V4 VIDEOS START_TERM IN HD"/>
      <queryTableField id="118" name="YTB_V4 B2 %"/>
      <queryTableField id="119" name="YTB_V4 B3"/>
      <queryTableField id="120" name="URBAN_EXTENSION"/>
      <queryTableField id="121" name="Population"/>
      <queryTableField id="122" name="SAMPLED_URBAN"/>
      <queryTableField id="123" name="NUMBER_TEST_KM"/>
      <queryTableField id="124" name="ROUTE"/>
      <queryTableField id="125" name="PHONE_MODEL"/>
      <queryTableField id="126" name="FIRM_VERSION"/>
      <queryTableField id="127" name="HANDSET_CAPABILITY"/>
      <queryTableField id="128" name="TEST_MODALITY"/>
      <queryTableField id="129" name="LAST_ACQUISITION"/>
      <queryTableField id="130" name="Operador"/>
      <queryTableField id="131" name="MCC"/>
      <queryTableField id="132" name="MNC"/>
      <queryTableField id="133" name="OPCOS"/>
      <queryTableField id="134" name="RAN_VENDOR"/>
      <queryTableField id="135" name="SCENARIOS"/>
      <queryTableField id="136" name="SESSION TIME DL_CE"/>
      <queryTableField id="137" name="SESSION TIME UL_CE"/>
      <queryTableField id="138" name="PROVINCIA"/>
      <queryTableField id="139" name="CCAA"/>
      <queryTableField id="140" name="ZONA"/>
      <queryTableField id="141" name="id"/>
      <queryTableField id="142" name="reportweek"/>
      <queryTableField id="143" name="monthyear"/>
    </queryTableFields>
  </queryTableRefresh>
</queryTable>
</file>

<file path=xl/queryTables/queryTable5.xml><?xml version="1.0" encoding="utf-8"?>
<queryTable xmlns="http://schemas.openxmlformats.org/spreadsheetml/2006/main" name="CallEnd" headers="0" growShrinkType="overwriteClear" connectionId="2" autoFormatId="16" applyNumberFormats="0" applyBorderFormats="0" applyFontFormats="1" applyPatternFormats="1" applyAlignmentFormats="0" applyWidthHeightFormats="0">
  <queryTableRefresh headersInLastRefresh="0" nextId="173">
    <queryTableFields count="170">
      <queryTableField id="1" name="SCOPE"/>
      <queryTableField id="2" name="TECHNOLOGY"/>
      <queryTableField id="3" name="TARGET ON SCOPE"/>
      <queryTableField id="4" name="CITIES_ROUTE_LINES_PLACE"/>
      <queryTableField id="5" name="DL_CE NUMBER OF ATTEMPTS"/>
      <queryTableField id="6" name="DL_CE ERRORS IN ACCESIBILITY"/>
      <queryTableField id="7" name="DL_CE ERRORS IN RETAINABILITY"/>
      <queryTableField id="8" name="DL_CE D1.DOWNLOAD SPEED"/>
      <queryTableField id="9" name="DL_CE DESV"/>
      <queryTableField id="10" name="DL_CE D2"/>
      <queryTableField id="11" name="DL_CE NUMBER OF DL &gt; 3 MBPS"/>
      <queryTableField id="12" name="DL_CE NUMBER OF DL &gt; 1 MBPS"/>
      <queryTableField id="13" name="DL_CE PEAK DATA USER RATE"/>
      <queryTableField id="14" name="DL_CE 10TH PERCENTILE THR."/>
      <queryTableField id="15" name="DL_CE 10TH PERCENTILE SCOPE"/>
      <queryTableField id="16" name="DL_CE 10TH PERCENTILE SCOPE_M_S"/>
      <queryTableField id="17" name="DL_CE 90TH PERCENTILE THR."/>
      <queryTableField id="18" name="DL_CE 90TH PERCENTILE SCOPE"/>
      <queryTableField id="19" name="DL_CE 90TH PERCENTILE SCOPE_M_S"/>
      <queryTableField id="20" name="UL_CE NUMBER OF ATTEMPTS"/>
      <queryTableField id="21" name="UL_CE ERRORS IN ACCESIBILITY"/>
      <queryTableField id="22" name="UL_CE ERRORS IN RETAINABILITY"/>
      <queryTableField id="23" name="UL_CE D3.UPLOAD SPEED"/>
      <queryTableField id="24" name="UL_CE THROUGHPUT DESV"/>
      <queryTableField id="25" name="UL_CE PEAK DATA USER RATE"/>
      <queryTableField id="26" name="UL_CE 10TH PERCENTILE THR."/>
      <queryTableField id="27" name="UL_CE 10TH PERCENTILE SCOPE"/>
      <queryTableField id="28" name="UL_CE 10TH PERCENTILE SCOPE_M_S"/>
      <queryTableField id="29" name="UL_CE 90TH PERCENTILE THR."/>
      <queryTableField id="30" name="UL_CE 90TH PERCENTILE SCOPE"/>
      <queryTableField id="31" name="UL_CE 90TH PERCENTILE SCOPE_M_S"/>
      <queryTableField id="32" name="DL_NC NUMBER OF ATTEMPTS"/>
      <queryTableField id="33" name="DL_NC ERRORS IN ACCESIBILITY"/>
      <queryTableField id="34" name="DL_NC ERRORS IN RETAINABILITY"/>
      <queryTableField id="35" name="DL_NC SESSIONS THPUT EXCEDEED 384KBPS"/>
      <queryTableField id="36" name="DL_NC MEAN DATA USER RATE"/>
      <queryTableField id="37" name="DL_NC DESV"/>
      <queryTableField id="38" name="DL_NC PEAK DATA USER RATE"/>
      <queryTableField id="39" name="DL_NC 10TH PERCENTILE THR."/>
      <queryTableField id="40" name="DL_NC 10TH PERCENTILE SCOPE"/>
      <queryTableField id="41" name="DL_NC 10TH PERCENTILE SCOPE_M_S"/>
      <queryTableField id="42" name="DL_NC 90TH PERCENTILE THR."/>
      <queryTableField id="43" name="DL_NC 90TH PERCENTILE SCOPE"/>
      <queryTableField id="44" name="DL_NC 90TH PERCENTILE SCOPE_M_S"/>
      <queryTableField id="45" name="UL_NC NUMBER OF ATTEMPTS"/>
      <queryTableField id="46" name="UL_NC ERRORS IN ACCESIBILITY"/>
      <queryTableField id="47" name="UL_NC ERRORS IN RETAINABILITY"/>
      <queryTableField id="48" name="UL_NC SESSIONS THPUT EXCEDEED 384KBPS"/>
      <queryTableField id="49" name="UL_NC MEAN DATA USER RATE"/>
      <queryTableField id="50" name="UL_NC DESV"/>
      <queryTableField id="51" name="UL_NC PEAK DATA USER RATE"/>
      <queryTableField id="52" name="UL_NC 10TH PERCENTILE THR."/>
      <queryTableField id="53" name="UL_NC 10TH PERCENTILE SCOPE"/>
      <queryTableField id="54" name="UL_NC 10TH PERCENTILE SCOPE_M_S"/>
      <queryTableField id="55" name="UL_NC 90TH PERCENTILE THR."/>
      <queryTableField id="56" name="UL_NC 90TH PERCENTILE SCOPE"/>
      <queryTableField id="57" name="UL_NC 90TH PERCENTILE SCOPE_M_S"/>
      <queryTableField id="58" name="PING NUMBER OF ATTEMPTS"/>
      <queryTableField id="59" name="PING MEDIAN"/>
      <queryTableField id="60" name="PING AVG"/>
      <queryTableField id="61" name="PING MEDIAN SCOPE"/>
      <queryTableField id="62" name="PING MEDIAN SCOPE_M_S"/>
      <queryTableField id="63" name="WEB_HTTP ATTEMPTS"/>
      <queryTableField id="64" name="WEB_HTTP ACCESIBILITY"/>
      <queryTableField id="65" name="WEB_HTTP RETAINABILITY"/>
      <queryTableField id="66" name="WEB_HTTP SESS"/>
      <queryTableField id="67" name="WEB_HTTP IP ACC"/>
      <queryTableField id="68" name="WEB_HTTP TRANS"/>
      <queryTableField id="69" name="WEB_HTTPS ATTEMPTS"/>
      <queryTableField id="70" name="WEB_HTTPS ACCESIBILITY"/>
      <queryTableField id="71" name="WEB_HTTPS RETAINABILITY"/>
      <queryTableField id="72" name="WEB_HTTPS SESS"/>
      <queryTableField id="73" name="WEB_HTTPS IP ACC"/>
      <queryTableField id="74" name="WEB_HTTPS TRANS"/>
      <queryTableField id="75" name="YTB B5"/>
      <queryTableField id="76" name="YTB B4"/>
      <queryTableField id="77" name="YTB B6"/>
      <queryTableField id="78" name="YTB NUMBER OF VIDEO ACCESS ATTEMPTS"/>
      <queryTableField id="79" name="YTB VIDEO START TIME"/>
      <queryTableField id="80" name="YTB NUMBER OF VIDEO FAILURES"/>
      <queryTableField id="81" name="YTB B1"/>
      <queryTableField id="82" name="YTB B2"/>
      <queryTableField id="83" name="YTB VIDEOS START_TERM IN HD"/>
      <queryTableField id="84" name="YTB B2 %"/>
      <queryTableField id="85" name="YTB B3"/>
      <queryTableField id="86" name="YTB_V2 B5"/>
      <queryTableField id="150" dataBound="0" fillFormulas="1"/>
      <queryTableField id="149" dataBound="0" fillFormulas="1"/>
      <queryTableField id="148" dataBound="0" fillFormulas="1"/>
      <queryTableField id="147" dataBound="0" fillFormulas="1"/>
      <queryTableField id="146" dataBound="0" fillFormulas="1"/>
      <queryTableField id="145" dataBound="0" fillFormulas="1"/>
      <queryTableField id="144" dataBound="0" fillFormulas="1"/>
      <queryTableField id="143" dataBound="0" fillFormulas="1"/>
      <queryTableField id="142" dataBound="0" fillFormulas="1"/>
      <queryTableField id="141" dataBound="0" fillFormulas="1"/>
      <queryTableField id="140" dataBound="0" fillFormulas="1"/>
      <queryTableField id="161" dataBound="0" fillFormulas="1"/>
      <queryTableField id="160" dataBound="0" fillFormulas="1"/>
      <queryTableField id="159" dataBound="0" fillFormulas="1"/>
      <queryTableField id="158" dataBound="0" fillFormulas="1"/>
      <queryTableField id="157" dataBound="0" fillFormulas="1"/>
      <queryTableField id="156" dataBound="0" fillFormulas="1"/>
      <queryTableField id="155" dataBound="0" fillFormulas="1"/>
      <queryTableField id="154" dataBound="0" fillFormulas="1"/>
      <queryTableField id="153" dataBound="0" fillFormulas="1"/>
      <queryTableField id="152" dataBound="0" fillFormulas="1"/>
      <queryTableField id="151" dataBound="0" fillFormulas="1"/>
      <queryTableField id="172" dataBound="0" fillFormulas="1"/>
      <queryTableField id="171" dataBound="0" fillFormulas="1"/>
      <queryTableField id="170" dataBound="0" fillFormulas="1"/>
      <queryTableField id="169" dataBound="0" fillFormulas="1"/>
      <queryTableField id="168" dataBound="0" fillFormulas="1"/>
      <queryTableField id="167" dataBound="0" fillFormulas="1"/>
      <queryTableField id="166" dataBound="0" fillFormulas="1"/>
      <queryTableField id="165" dataBound="0" fillFormulas="1"/>
      <queryTableField id="164" dataBound="0" fillFormulas="1"/>
      <queryTableField id="163" dataBound="0" fillFormulas="1"/>
      <queryTableField id="162" dataBound="0" fillFormulas="1"/>
      <queryTableField id="87" name="YTB_V2 B4"/>
      <queryTableField id="88" name="YTB_V2 B6"/>
      <queryTableField id="89" name="YTB_V2 NUMBER OF VIDEO ACCESS ATTEMPTS"/>
      <queryTableField id="90" name="YTB_V2 VIDEO START TIME"/>
      <queryTableField id="91" name="YTB_V2 NUMBER OF VIDEO FAILURES"/>
      <queryTableField id="92" name="YTB_V2 B1"/>
      <queryTableField id="93" name="YTB_V2 B2"/>
      <queryTableField id="94" name="YTB_V2 VIDEOS START_TERM IN HD"/>
      <queryTableField id="95" name="YTB_V2 B2 %"/>
      <queryTableField id="96" name="YTB_V2 B3"/>
      <queryTableField id="97" name="YTB_V3 B5"/>
      <queryTableField id="98" name="YTB_V3 B4"/>
      <queryTableField id="99" name="YTB_V3 B6"/>
      <queryTableField id="100" name="YTB_V3 NUMBER OF VIDEO ACCESS ATTEMPTS"/>
      <queryTableField id="101" name="YTB_V3 VIDEO START TIME"/>
      <queryTableField id="102" name="YTB_V3 NUMBER OF VIDEO FAILURES"/>
      <queryTableField id="103" name="YTB_V3 B1"/>
      <queryTableField id="104" name="YTB_V3 B2"/>
      <queryTableField id="107" name="YTB_V3 B3"/>
      <queryTableField id="108" name="YTB_V4 B5"/>
      <queryTableField id="109" name="YTB_V4 B4"/>
      <queryTableField id="110" name="YTB_V4 B6"/>
      <queryTableField id="111" name="YTB_V4 NUMBER OF VIDEO ACCESS ATTEMPTS"/>
      <queryTableField id="112" name="YTB_V4 VIDEO START TIME"/>
      <queryTableField id="113" name="YTB_V4 NUMBER OF VIDEO FAILURES"/>
      <queryTableField id="114" name="YTB_V4 B1"/>
      <queryTableField id="115" name="YTB_V4 B2"/>
      <queryTableField id="116" name="YTB_V4 VIDEOS START_TERM IN HD"/>
      <queryTableField id="117" name="YTB_V4 B2 %"/>
      <queryTableField id="118" name="YTB_V4 B3"/>
      <queryTableField id="119" name="URBAN_EXTENSION"/>
      <queryTableField id="120" name="Population"/>
      <queryTableField id="121" name="SAMPLED_URBAN"/>
      <queryTableField id="122" name="NUMBER_TEST_KM"/>
      <queryTableField id="123" name="ROUTE"/>
      <queryTableField id="124" name="PHONE_MODEL"/>
      <queryTableField id="125" name="FIRM_VERSION"/>
      <queryTableField id="126" name="HANDSET_CAPABILITY"/>
      <queryTableField id="127" name="TEST_MODALITY"/>
      <queryTableField id="128" name="LAST_ACQUISITION"/>
      <queryTableField id="129" name="Operador"/>
      <queryTableField id="130" name="MCC"/>
      <queryTableField id="131" name="MNC"/>
      <queryTableField id="132" name="OPCOS"/>
      <queryTableField id="133" name="RAN_VENDOR"/>
      <queryTableField id="134" name="SCENARIOS"/>
      <queryTableField id="135" name="PROVINCIA"/>
      <queryTableField id="136" name="CCAA"/>
      <queryTableField id="137" name="ZONA"/>
      <queryTableField id="138" name="SESSION TIME DL_CE"/>
      <queryTableField id="139" name="SESSION TIME UL_CE"/>
    </queryTableFields>
    <queryTableDeletedFields count="2">
      <deletedField name="YTB_V3 VIDEOS START_TERM IN HD"/>
      <deletedField name="YTB_V3 B2 %"/>
    </queryTableDeletedFields>
  </queryTableRefresh>
</queryTable>
</file>

<file path=xl/queryTables/queryTable6.xml><?xml version="1.0" encoding="utf-8"?>
<queryTable xmlns="http://schemas.openxmlformats.org/spreadsheetml/2006/main" name="CallEnd" headers="0" growShrinkType="overwriteClear" connectionId="5" autoFormatId="16" applyNumberFormats="0" applyBorderFormats="0" applyFontFormats="1" applyPatternFormats="1" applyAlignmentFormats="0" applyWidthHeightFormats="0">
  <queryTableRefresh headersInLastRefresh="0" nextId="144">
    <queryTableFields count="143">
      <queryTableField id="1" name="SCOPE"/>
      <queryTableField id="2" name="TECHNOLOGY"/>
      <queryTableField id="3" name="CA_Y_N"/>
      <queryTableField id="4" name="TARGET ON SCOPE"/>
      <queryTableField id="5" name="CITIES_ROUTE_LINES_PLACE"/>
      <queryTableField id="6" name="DL_CE NUMBER OF ATTEMPTS"/>
      <queryTableField id="7" name="DL_CE ERRORS IN ACCESIBILITY"/>
      <queryTableField id="8" name="DL_CE ERRORS IN RETAINABILITY"/>
      <queryTableField id="9" name="DL_CE D1.DOWNLOAD SPEED"/>
      <queryTableField id="10" name="DL_CE DESV"/>
      <queryTableField id="11" name="DL_CE D2"/>
      <queryTableField id="12" name="DL_CE NUMBER OF DL &gt; 3 MBPS"/>
      <queryTableField id="13" name="DL_CE NUMBER OF DL &gt; 1 MBPS"/>
      <queryTableField id="14" name="DL_CE PEAK DATA USER RATE"/>
      <queryTableField id="15" name="DL_CE 10TH PERCENTILE THR."/>
      <queryTableField id="16" name="DL_CE 10TH PERCENTILE SCOPE"/>
      <queryTableField id="17" name="DL_CE 10TH PERCENTILE SCOPE_M_S"/>
      <queryTableField id="18" name="DL_CE 90TH PERCENTILE THR."/>
      <queryTableField id="19" name="DL_CE 90TH PERCENTILE SCOPE"/>
      <queryTableField id="20" name="DL_CE 90TH PERCENTILE SCOPE_M_S"/>
      <queryTableField id="21" name="UL_CE NUMBER OF ATTEMPTS"/>
      <queryTableField id="22" name="UL_CE ERRORS IN ACCESIBILITY"/>
      <queryTableField id="23" name="UL_CE ERRORS IN RETAINABILITY"/>
      <queryTableField id="24" name="UL_CE D3.UPLOAD SPEED"/>
      <queryTableField id="25" name="UL_CE THROUGHPUT DESV"/>
      <queryTableField id="26" name="UL_CE PEAK DATA USER RATE"/>
      <queryTableField id="27" name="UL_CE 10TH PERCENTILE THR."/>
      <queryTableField id="28" name="UL_CE 10TH PERCENTILE SCOPE"/>
      <queryTableField id="29" name="UL_CE 10TH PERCENTILE SCOPE_M_S"/>
      <queryTableField id="30" name="UL_CE 90TH PERCENTILE THR."/>
      <queryTableField id="31" name="UL_CE 90TH PERCENTILE SCOPE"/>
      <queryTableField id="32" name="UL_CE 90TH PERCENTILE SCOPE_M_S"/>
      <queryTableField id="33" name="DL_NC NUMBER OF ATTEMPTS"/>
      <queryTableField id="34" name="DL_NC ERRORS IN ACCESIBILITY"/>
      <queryTableField id="35" name="DL_NC ERRORS IN RETAINABILITY"/>
      <queryTableField id="36" name="DL_NC SESSIONS THPUT EXCEDEED 384KBPS"/>
      <queryTableField id="37" name="DL_NC MEAN DATA USER RATE"/>
      <queryTableField id="38" name="DL_NC DESV"/>
      <queryTableField id="39" name="DL_NC PEAK DATA USER RATE"/>
      <queryTableField id="40" name="DL_NC 10TH PERCENTILE THR."/>
      <queryTableField id="41" name="DL_NC 10TH PERCENTILE SCOPE"/>
      <queryTableField id="42" name="DL_NC 10TH PERCENTILE SCOPE_M_S"/>
      <queryTableField id="43" name="DL_NC 90TH PERCENTILE THR."/>
      <queryTableField id="44" name="DL_NC 90TH PERCENTILE SCOPE"/>
      <queryTableField id="45" name="DL_NC 90TH PERCENTILE SCOPE_M_S"/>
      <queryTableField id="46" name="UL_NC NUMBER OF ATTEMPTS"/>
      <queryTableField id="47" name="UL_NC ERRORS IN ACCESIBILITY"/>
      <queryTableField id="48" name="UL_NC ERRORS IN RETAINABILITY"/>
      <queryTableField id="49" name="UL_NC SESSIONS THPUT EXCEDEED 384KBPS"/>
      <queryTableField id="50" name="UL_NC MEAN DATA USER RATE"/>
      <queryTableField id="51" name="UL_NC DESV"/>
      <queryTableField id="52" name="UL_NC PEAK DATA USER RATE"/>
      <queryTableField id="53" name="UL_NC 10TH PERCENTILE THR."/>
      <queryTableField id="54" name="UL_NC 10TH PERCENTILE SCOPE"/>
      <queryTableField id="55" name="UL_NC 10TH PERCENTILE SCOPE_M_S"/>
      <queryTableField id="56" name="UL_NC 90TH PERCENTILE THR."/>
      <queryTableField id="57" name="UL_NC 90TH PERCENTILE SCOPE"/>
      <queryTableField id="58" name="UL_NC 90TH PERCENTILE SCOPE_M_S"/>
      <queryTableField id="59" name="PING NUMBER OF ATTEMPTS"/>
      <queryTableField id="60" name="PING MEDIAN"/>
      <queryTableField id="61" name="PING AVG"/>
      <queryTableField id="62" name="PING MEDIAN SCOPE"/>
      <queryTableField id="63" name="PING MEDIAN SCOPE_M_S"/>
      <queryTableField id="64" name="WEB_HTTP ATTEMPTS"/>
      <queryTableField id="65" name="WEB_HTTP ACCESIBILITY"/>
      <queryTableField id="66" name="WEB_HTTP RETAINABILITY"/>
      <queryTableField id="67" name="WEB_HTTP SESS"/>
      <queryTableField id="68" name="WEB_HTTP IP ACC"/>
      <queryTableField id="69" name="WEB_HTTP TRANS"/>
      <queryTableField id="70" name="WEB_HTTPS ATTEMPTS"/>
      <queryTableField id="71" name="WEB_HTTPS ACCESIBILITY"/>
      <queryTableField id="72" name="WEB_HTTPS RETAINABILITY"/>
      <queryTableField id="73" name="WEB_HTTPS SESS"/>
      <queryTableField id="74" name="WEB_HTTPS IP ACC"/>
      <queryTableField id="75" name="WEB_HTTPS TRANS"/>
      <queryTableField id="76" name="YTB B5"/>
      <queryTableField id="77" name="YTB B4"/>
      <queryTableField id="78" name="YTB B6"/>
      <queryTableField id="79" name="YTB NUMBER OF VIDEO ACCESS ATTEMPTS"/>
      <queryTableField id="80" name="YTB VIDEO START TIME"/>
      <queryTableField id="81" name="YTB NUMBER OF VIDEO FAILURES"/>
      <queryTableField id="82" name="YTB B1"/>
      <queryTableField id="83" name="YTB B2"/>
      <queryTableField id="84" name="YTB VIDEOS START_TERM IN HD"/>
      <queryTableField id="85" name="YTB B2 %"/>
      <queryTableField id="86" name="YTB B3"/>
      <queryTableField id="87" name="YTB_V2 B5"/>
      <queryTableField id="88" name="YTB_V2 B4"/>
      <queryTableField id="89" name="YTB_V2 B6"/>
      <queryTableField id="90" name="YTB_V2 NUMBER OF VIDEO ACCESS ATTEMPTS"/>
      <queryTableField id="91" name="YTB_V2 VIDEO START TIME"/>
      <queryTableField id="92" name="YTB_V2 NUMBER OF VIDEO FAILURES"/>
      <queryTableField id="93" name="YTB_V2 B1"/>
      <queryTableField id="94" name="YTB_V2 B2"/>
      <queryTableField id="95" name="YTB_V2 VIDEOS START_TERM IN HD"/>
      <queryTableField id="96" name="YTB_V2 B2 %"/>
      <queryTableField id="97" name="YTB_V2 B3"/>
      <queryTableField id="98" name="YTB_V3 B5"/>
      <queryTableField id="99" name="YTB_V3 B4"/>
      <queryTableField id="100" name="YTB_V3 B6"/>
      <queryTableField id="101" name="YTB_V3 NUMBER OF VIDEO ACCESS ATTEMPTS"/>
      <queryTableField id="102" name="YTB_V3 VIDEO START TIME"/>
      <queryTableField id="103" name="YTB_V3 NUMBER OF VIDEO FAILURES"/>
      <queryTableField id="104" name="YTB_V3 B1"/>
      <queryTableField id="105" name="YTB_V3 B2"/>
      <queryTableField id="106" name="YTB_V3 VIDEOS START_TERM IN HD"/>
      <queryTableField id="107" name="YTB_V3 B2 %"/>
      <queryTableField id="108" name="YTB_V3 B3"/>
      <queryTableField id="109" name="YTB_V4 B5"/>
      <queryTableField id="110" name="YTB_V4 B4"/>
      <queryTableField id="111" name="YTB_V4 B6"/>
      <queryTableField id="112" name="YTB_V4 NUMBER OF VIDEO ACCESS ATTEMPTS"/>
      <queryTableField id="113" name="YTB_V4 VIDEO START TIME"/>
      <queryTableField id="114" name="YTB_V4 NUMBER OF VIDEO FAILURES"/>
      <queryTableField id="115" name="YTB_V4 B1"/>
      <queryTableField id="116" name="YTB_V4 B2"/>
      <queryTableField id="117" name="YTB_V4 VIDEOS START_TERM IN HD"/>
      <queryTableField id="118" name="YTB_V4 B2 %"/>
      <queryTableField id="119" name="YTB_V4 B3"/>
      <queryTableField id="120" name="URBAN_EXTENSION"/>
      <queryTableField id="121" name="Population"/>
      <queryTableField id="122" name="SAMPLED_URBAN"/>
      <queryTableField id="123" name="NUMBER_TEST_KM"/>
      <queryTableField id="124" name="ROUTE"/>
      <queryTableField id="125" name="PHONE_MODEL"/>
      <queryTableField id="126" name="FIRM_VERSION"/>
      <queryTableField id="127" name="HANDSET_CAPABILITY"/>
      <queryTableField id="128" name="TEST_MODALITY"/>
      <queryTableField id="129" name="LAST_ACQUISITION"/>
      <queryTableField id="130" name="Operador"/>
      <queryTableField id="131" name="MCC"/>
      <queryTableField id="132" name="MNC"/>
      <queryTableField id="133" name="OPCOS"/>
      <queryTableField id="134" name="RAN_VENDOR"/>
      <queryTableField id="135" name="SCENARIOS"/>
      <queryTableField id="136" name="SESSION TIME DL_CE"/>
      <queryTableField id="137" name="SESSION TIME UL_CE"/>
      <queryTableField id="138" name="PROVINCIA"/>
      <queryTableField id="139" name="CCAA"/>
      <queryTableField id="140" name="ZONA"/>
      <queryTableField id="141" name="id"/>
      <queryTableField id="142" name="reportweek"/>
      <queryTableField id="143" name="monthyear"/>
    </queryTableFields>
  </queryTableRefresh>
</queryTable>
</file>

<file path=xl/queryTables/queryTable7.xml><?xml version="1.0" encoding="utf-8"?>
<queryTable xmlns="http://schemas.openxmlformats.org/spreadsheetml/2006/main" name="CallEnd_1" headers="0" growShrinkType="overwriteClear" connectionId="7" autoFormatId="16" applyNumberFormats="0" applyBorderFormats="0" applyFontFormats="1" applyPatternFormats="1" applyAlignmentFormats="0" applyWidthHeightFormats="0">
  <queryTableRefresh headersInLastRefresh="0" nextId="144">
    <queryTableFields count="143">
      <queryTableField id="1" name="SCOPE"/>
      <queryTableField id="2" name="TECHNOLOGY"/>
      <queryTableField id="3" name="CA_Y_N"/>
      <queryTableField id="4" name="TARGET ON SCOPE"/>
      <queryTableField id="5" name="CITIES_ROUTE_LINES_PLACE"/>
      <queryTableField id="6" name="DL_CE NUMBER OF ATTEMPTS"/>
      <queryTableField id="7" name="DL_CE ERRORS IN ACCESIBILITY"/>
      <queryTableField id="8" name="DL_CE ERRORS IN RETAINABILITY"/>
      <queryTableField id="9" name="DL_CE D1.DOWNLOAD SPEED"/>
      <queryTableField id="10" name="DL_CE DESV"/>
      <queryTableField id="11" name="DL_CE D2"/>
      <queryTableField id="12" name="DL_CE NUMBER OF DL &gt; 3 MBPS"/>
      <queryTableField id="13" name="DL_CE NUMBER OF DL &gt; 1 MBPS"/>
      <queryTableField id="14" name="DL_CE PEAK DATA USER RATE"/>
      <queryTableField id="15" name="DL_CE 10TH PERCENTILE THR."/>
      <queryTableField id="16" name="DL_CE 10TH PERCENTILE SCOPE"/>
      <queryTableField id="17" name="DL_CE 10TH PERCENTILE SCOPE_M_S"/>
      <queryTableField id="18" name="DL_CE 90TH PERCENTILE THR."/>
      <queryTableField id="19" name="DL_CE 90TH PERCENTILE SCOPE"/>
      <queryTableField id="20" name="DL_CE 90TH PERCENTILE SCOPE_M_S"/>
      <queryTableField id="21" name="UL_CE NUMBER OF ATTEMPTS"/>
      <queryTableField id="22" name="UL_CE ERRORS IN ACCESIBILITY"/>
      <queryTableField id="23" name="UL_CE ERRORS IN RETAINABILITY"/>
      <queryTableField id="24" name="UL_CE D3.UPLOAD SPEED"/>
      <queryTableField id="25" name="UL_CE THROUGHPUT DESV"/>
      <queryTableField id="26" name="UL_CE PEAK DATA USER RATE"/>
      <queryTableField id="27" name="UL_CE 10TH PERCENTILE THR."/>
      <queryTableField id="28" name="UL_CE 10TH PERCENTILE SCOPE"/>
      <queryTableField id="29" name="UL_CE 10TH PERCENTILE SCOPE_M_S"/>
      <queryTableField id="30" name="UL_CE 90TH PERCENTILE THR."/>
      <queryTableField id="31" name="UL_CE 90TH PERCENTILE SCOPE"/>
      <queryTableField id="32" name="UL_CE 90TH PERCENTILE SCOPE_M_S"/>
      <queryTableField id="33" name="DL_NC NUMBER OF ATTEMPTS"/>
      <queryTableField id="34" name="DL_NC ERRORS IN ACCESIBILITY"/>
      <queryTableField id="35" name="DL_NC ERRORS IN RETAINABILITY"/>
      <queryTableField id="36" name="DL_NC SESSIONS THPUT EXCEDEED 384KBPS"/>
      <queryTableField id="37" name="DL_NC MEAN DATA USER RATE"/>
      <queryTableField id="38" name="DL_NC DESV"/>
      <queryTableField id="39" name="DL_NC PEAK DATA USER RATE"/>
      <queryTableField id="40" name="DL_NC 10TH PERCENTILE THR."/>
      <queryTableField id="41" name="DL_NC 10TH PERCENTILE SCOPE"/>
      <queryTableField id="42" name="DL_NC 10TH PERCENTILE SCOPE_M_S"/>
      <queryTableField id="43" name="DL_NC 90TH PERCENTILE THR."/>
      <queryTableField id="44" name="DL_NC 90TH PERCENTILE SCOPE"/>
      <queryTableField id="45" name="DL_NC 90TH PERCENTILE SCOPE_M_S"/>
      <queryTableField id="46" name="UL_NC NUMBER OF ATTEMPTS"/>
      <queryTableField id="47" name="UL_NC ERRORS IN ACCESIBILITY"/>
      <queryTableField id="48" name="UL_NC ERRORS IN RETAINABILITY"/>
      <queryTableField id="49" name="UL_NC SESSIONS THPUT EXCEDEED 384KBPS"/>
      <queryTableField id="50" name="UL_NC MEAN DATA USER RATE"/>
      <queryTableField id="51" name="UL_NC DESV"/>
      <queryTableField id="52" name="UL_NC PEAK DATA USER RATE"/>
      <queryTableField id="53" name="UL_NC 10TH PERCENTILE THR."/>
      <queryTableField id="54" name="UL_NC 10TH PERCENTILE SCOPE"/>
      <queryTableField id="55" name="UL_NC 10TH PERCENTILE SCOPE_M_S"/>
      <queryTableField id="56" name="UL_NC 90TH PERCENTILE THR."/>
      <queryTableField id="57" name="UL_NC 90TH PERCENTILE SCOPE"/>
      <queryTableField id="58" name="UL_NC 90TH PERCENTILE SCOPE_M_S"/>
      <queryTableField id="59" name="PING NUMBER OF ATTEMPTS"/>
      <queryTableField id="60" name="PING MEDIAN"/>
      <queryTableField id="61" name="PING AVG"/>
      <queryTableField id="62" name="PING MEDIAN SCOPE"/>
      <queryTableField id="63" name="PING MEDIAN SCOPE_M_S"/>
      <queryTableField id="64" name="WEB_HTTP ATTEMPTS"/>
      <queryTableField id="65" name="WEB_HTTP ACCESIBILITY"/>
      <queryTableField id="66" name="WEB_HTTP RETAINABILITY"/>
      <queryTableField id="67" name="WEB_HTTP SESS"/>
      <queryTableField id="68" name="WEB_HTTP IP ACC"/>
      <queryTableField id="69" name="WEB_HTTP TRANS"/>
      <queryTableField id="70" name="WEB_HTTPS ATTEMPTS"/>
      <queryTableField id="71" name="WEB_HTTPS ACCESIBILITY"/>
      <queryTableField id="72" name="WEB_HTTPS RETAINABILITY"/>
      <queryTableField id="73" name="WEB_HTTPS SESS"/>
      <queryTableField id="74" name="WEB_HTTPS IP ACC"/>
      <queryTableField id="75" name="WEB_HTTPS TRANS"/>
      <queryTableField id="76" name="YTB B5"/>
      <queryTableField id="77" name="YTB B4"/>
      <queryTableField id="78" name="YTB B6"/>
      <queryTableField id="79" name="YTB NUMBER OF VIDEO ACCESS ATTEMPTS"/>
      <queryTableField id="80" name="YTB VIDEO START TIME"/>
      <queryTableField id="81" name="YTB NUMBER OF VIDEO FAILURES"/>
      <queryTableField id="82" name="YTB B1"/>
      <queryTableField id="83" name="YTB B2"/>
      <queryTableField id="84" name="YTB VIDEOS START_TERM IN HD"/>
      <queryTableField id="85" name="YTB B2 %"/>
      <queryTableField id="86" name="YTB B3"/>
      <queryTableField id="87" name="YTB_V2 B5"/>
      <queryTableField id="88" name="YTB_V2 B4"/>
      <queryTableField id="89" name="YTB_V2 B6"/>
      <queryTableField id="90" name="YTB_V2 NUMBER OF VIDEO ACCESS ATTEMPTS"/>
      <queryTableField id="91" name="YTB_V2 VIDEO START TIME"/>
      <queryTableField id="92" name="YTB_V2 NUMBER OF VIDEO FAILURES"/>
      <queryTableField id="93" name="YTB_V2 B1"/>
      <queryTableField id="94" name="YTB_V2 B2"/>
      <queryTableField id="95" name="YTB_V2 VIDEOS START_TERM IN HD"/>
      <queryTableField id="96" name="YTB_V2 B2 %"/>
      <queryTableField id="97" name="YTB_V2 B3"/>
      <queryTableField id="98" name="YTB_V3 B5"/>
      <queryTableField id="99" name="YTB_V3 B4"/>
      <queryTableField id="100" name="YTB_V3 B6"/>
      <queryTableField id="101" name="YTB_V3 NUMBER OF VIDEO ACCESS ATTEMPTS"/>
      <queryTableField id="102" name="YTB_V3 VIDEO START TIME"/>
      <queryTableField id="103" name="YTB_V3 NUMBER OF VIDEO FAILURES"/>
      <queryTableField id="104" name="YTB_V3 B1"/>
      <queryTableField id="105" name="YTB_V3 B2"/>
      <queryTableField id="106" name="YTB_V3 VIDEOS START_TERM IN HD"/>
      <queryTableField id="107" name="YTB_V3 B2 %"/>
      <queryTableField id="108" name="YTB_V3 B3"/>
      <queryTableField id="109" name="YTB_V4 B5"/>
      <queryTableField id="110" name="YTB_V4 B4"/>
      <queryTableField id="111" name="YTB_V4 B6"/>
      <queryTableField id="112" name="YTB_V4 NUMBER OF VIDEO ACCESS ATTEMPTS"/>
      <queryTableField id="113" name="YTB_V4 VIDEO START TIME"/>
      <queryTableField id="114" name="YTB_V4 NUMBER OF VIDEO FAILURES"/>
      <queryTableField id="115" name="YTB_V4 B1"/>
      <queryTableField id="116" name="YTB_V4 B2"/>
      <queryTableField id="117" name="YTB_V4 VIDEOS START_TERM IN HD"/>
      <queryTableField id="118" name="YTB_V4 B2 %"/>
      <queryTableField id="119" name="YTB_V4 B3"/>
      <queryTableField id="120" name="URBAN_EXTENSION"/>
      <queryTableField id="121" name="Population"/>
      <queryTableField id="122" name="SAMPLED_URBAN"/>
      <queryTableField id="123" name="NUMBER_TEST_KM"/>
      <queryTableField id="124" name="ROUTE"/>
      <queryTableField id="125" name="PHONE_MODEL"/>
      <queryTableField id="126" name="FIRM_VERSION"/>
      <queryTableField id="127" name="HANDSET_CAPABILITY"/>
      <queryTableField id="128" name="TEST_MODALITY"/>
      <queryTableField id="129" name="LAST_ACQUISITION"/>
      <queryTableField id="130" name="Operador"/>
      <queryTableField id="131" name="MCC"/>
      <queryTableField id="132" name="MNC"/>
      <queryTableField id="133" name="OPCOS"/>
      <queryTableField id="134" name="RAN_VENDOR"/>
      <queryTableField id="135" name="SCENARIOS"/>
      <queryTableField id="136" name="SESSION TIME DL_CE"/>
      <queryTableField id="137" name="SESSION TIME UL_CE"/>
      <queryTableField id="138" name="PROVINCIA"/>
      <queryTableField id="139" name="CCAA"/>
      <queryTableField id="140" name="ZONA"/>
      <queryTableField id="141" name="id"/>
      <queryTableField id="142" name="reportweek"/>
      <queryTableField id="143" name="monthyear"/>
    </queryTableFields>
  </queryTableRefresh>
</queryTable>
</file>

<file path=xl/queryTables/queryTable8.xml><?xml version="1.0" encoding="utf-8"?>
<queryTable xmlns="http://schemas.openxmlformats.org/spreadsheetml/2006/main" name="CallEnd" headers="0" growShrinkType="overwriteClear" connectionId="3" autoFormatId="16" applyNumberFormats="0" applyBorderFormats="0" applyFontFormats="1" applyPatternFormats="1" applyAlignmentFormats="0" applyWidthHeightFormats="0">
  <queryTableRefresh headersInLastRefresh="0" nextId="173">
    <queryTableFields count="170">
      <queryTableField id="1" name="SCOPE"/>
      <queryTableField id="2" name="TECHNOLOGY"/>
      <queryTableField id="3" name="TARGET ON SCOPE"/>
      <queryTableField id="4" name="CITIES_ROUTE_LINES_PLACE"/>
      <queryTableField id="5" name="DL_CE NUMBER OF ATTEMPTS"/>
      <queryTableField id="6" name="DL_CE ERRORS IN ACCESIBILITY"/>
      <queryTableField id="7" name="DL_CE ERRORS IN RETAINABILITY"/>
      <queryTableField id="8" name="DL_CE D1.DOWNLOAD SPEED"/>
      <queryTableField id="9" name="DL_CE DESV"/>
      <queryTableField id="10" name="DL_CE D2"/>
      <queryTableField id="11" name="DL_CE NUMBER OF DL &gt; 3 MBPS"/>
      <queryTableField id="12" name="DL_CE NUMBER OF DL &gt; 1 MBPS"/>
      <queryTableField id="13" name="DL_CE PEAK DATA USER RATE"/>
      <queryTableField id="14" name="DL_CE 10TH PERCENTILE THR."/>
      <queryTableField id="15" name="DL_CE 10TH PERCENTILE SCOPE"/>
      <queryTableField id="16" name="DL_CE 10TH PERCENTILE SCOPE_M_S"/>
      <queryTableField id="17" name="DL_CE 90TH PERCENTILE THR."/>
      <queryTableField id="18" name="DL_CE 90TH PERCENTILE SCOPE"/>
      <queryTableField id="19" name="DL_CE 90TH PERCENTILE SCOPE_M_S"/>
      <queryTableField id="20" name="UL_CE NUMBER OF ATTEMPTS"/>
      <queryTableField id="21" name="UL_CE ERRORS IN ACCESIBILITY"/>
      <queryTableField id="22" name="UL_CE ERRORS IN RETAINABILITY"/>
      <queryTableField id="23" name="UL_CE D3.UPLOAD SPEED"/>
      <queryTableField id="24" name="UL_CE THROUGHPUT DESV"/>
      <queryTableField id="25" name="UL_CE PEAK DATA USER RATE"/>
      <queryTableField id="26" name="UL_CE 10TH PERCENTILE THR."/>
      <queryTableField id="27" name="UL_CE 10TH PERCENTILE SCOPE"/>
      <queryTableField id="28" name="UL_CE 10TH PERCENTILE SCOPE_M_S"/>
      <queryTableField id="29" name="UL_CE 90TH PERCENTILE THR."/>
      <queryTableField id="30" name="UL_CE 90TH PERCENTILE SCOPE"/>
      <queryTableField id="31" name="UL_CE 90TH PERCENTILE SCOPE_M_S"/>
      <queryTableField id="32" name="DL_NC NUMBER OF ATTEMPTS"/>
      <queryTableField id="33" name="DL_NC ERRORS IN ACCESIBILITY"/>
      <queryTableField id="34" name="DL_NC ERRORS IN RETAINABILITY"/>
      <queryTableField id="35" name="DL_NC SESSIONS THPUT EXCEDEED 384KBPS"/>
      <queryTableField id="36" name="DL_NC MEAN DATA USER RATE"/>
      <queryTableField id="37" name="DL_NC DESV"/>
      <queryTableField id="38" name="DL_NC PEAK DATA USER RATE"/>
      <queryTableField id="39" name="DL_NC 10TH PERCENTILE THR."/>
      <queryTableField id="40" name="DL_NC 10TH PERCENTILE SCOPE"/>
      <queryTableField id="41" name="DL_NC 10TH PERCENTILE SCOPE_M_S"/>
      <queryTableField id="42" name="DL_NC 90TH PERCENTILE THR."/>
      <queryTableField id="43" name="DL_NC 90TH PERCENTILE SCOPE"/>
      <queryTableField id="44" name="DL_NC 90TH PERCENTILE SCOPE_M_S"/>
      <queryTableField id="45" name="UL_NC NUMBER OF ATTEMPTS"/>
      <queryTableField id="46" name="UL_NC ERRORS IN ACCESIBILITY"/>
      <queryTableField id="47" name="UL_NC ERRORS IN RETAINABILITY"/>
      <queryTableField id="48" name="UL_NC SESSIONS THPUT EXCEDEED 384KBPS"/>
      <queryTableField id="49" name="UL_NC MEAN DATA USER RATE"/>
      <queryTableField id="50" name="UL_NC DESV"/>
      <queryTableField id="51" name="UL_NC PEAK DATA USER RATE"/>
      <queryTableField id="52" name="UL_NC 10TH PERCENTILE THR."/>
      <queryTableField id="53" name="UL_NC 10TH PERCENTILE SCOPE"/>
      <queryTableField id="54" name="UL_NC 10TH PERCENTILE SCOPE_M_S"/>
      <queryTableField id="55" name="UL_NC 90TH PERCENTILE THR."/>
      <queryTableField id="56" name="UL_NC 90TH PERCENTILE SCOPE"/>
      <queryTableField id="57" name="UL_NC 90TH PERCENTILE SCOPE_M_S"/>
      <queryTableField id="58" name="PING NUMBER OF ATTEMPTS"/>
      <queryTableField id="59" name="PING MEDIAN"/>
      <queryTableField id="60" name="PING AVG"/>
      <queryTableField id="61" name="PING MEDIAN SCOPE"/>
      <queryTableField id="62" name="PING MEDIAN SCOPE_M_S"/>
      <queryTableField id="63" name="WEB_HTTP ATTEMPTS"/>
      <queryTableField id="64" name="WEB_HTTP ACCESIBILITY"/>
      <queryTableField id="65" name="WEB_HTTP RETAINABILITY"/>
      <queryTableField id="66" name="WEB_HTTP SESS"/>
      <queryTableField id="67" name="WEB_HTTP IP ACC"/>
      <queryTableField id="68" name="WEB_HTTP TRANS"/>
      <queryTableField id="69" name="WEB_HTTPS ATTEMPTS"/>
      <queryTableField id="70" name="WEB_HTTPS ACCESIBILITY"/>
      <queryTableField id="71" name="WEB_HTTPS RETAINABILITY"/>
      <queryTableField id="72" name="WEB_HTTPS SESS"/>
      <queryTableField id="73" name="WEB_HTTPS IP ACC"/>
      <queryTableField id="74" name="WEB_HTTPS TRANS"/>
      <queryTableField id="75" name="YTB B5"/>
      <queryTableField id="76" name="YTB B4"/>
      <queryTableField id="77" name="YTB B6"/>
      <queryTableField id="78" name="YTB NUMBER OF VIDEO ACCESS ATTEMPTS"/>
      <queryTableField id="79" name="YTB VIDEO START TIME"/>
      <queryTableField id="80" name="YTB NUMBER OF VIDEO FAILURES"/>
      <queryTableField id="81" name="YTB B1"/>
      <queryTableField id="82" name="YTB B2"/>
      <queryTableField id="83" name="YTB VIDEOS START_TERM IN HD"/>
      <queryTableField id="84" name="YTB B2 %"/>
      <queryTableField id="85" name="YTB B3"/>
      <queryTableField id="86" name="YTB_V2 B5"/>
      <queryTableField id="150" dataBound="0" fillFormulas="1"/>
      <queryTableField id="149" dataBound="0" fillFormulas="1"/>
      <queryTableField id="148" dataBound="0" fillFormulas="1"/>
      <queryTableField id="147" dataBound="0" fillFormulas="1"/>
      <queryTableField id="146" dataBound="0" fillFormulas="1"/>
      <queryTableField id="145" dataBound="0" fillFormulas="1"/>
      <queryTableField id="144" dataBound="0" fillFormulas="1"/>
      <queryTableField id="143" dataBound="0" fillFormulas="1"/>
      <queryTableField id="142" dataBound="0" fillFormulas="1"/>
      <queryTableField id="141" dataBound="0" fillFormulas="1"/>
      <queryTableField id="140" dataBound="0" fillFormulas="1"/>
      <queryTableField id="161" dataBound="0" fillFormulas="1"/>
      <queryTableField id="160" dataBound="0" fillFormulas="1"/>
      <queryTableField id="159" dataBound="0" fillFormulas="1"/>
      <queryTableField id="158" dataBound="0" fillFormulas="1"/>
      <queryTableField id="157" dataBound="0" fillFormulas="1"/>
      <queryTableField id="156" dataBound="0" fillFormulas="1"/>
      <queryTableField id="155" dataBound="0" fillFormulas="1"/>
      <queryTableField id="154" dataBound="0" fillFormulas="1"/>
      <queryTableField id="153" dataBound="0" fillFormulas="1"/>
      <queryTableField id="152" dataBound="0" fillFormulas="1"/>
      <queryTableField id="151" dataBound="0" fillFormulas="1"/>
      <queryTableField id="172" dataBound="0" fillFormulas="1"/>
      <queryTableField id="171" dataBound="0" fillFormulas="1"/>
      <queryTableField id="170" dataBound="0" fillFormulas="1"/>
      <queryTableField id="169" dataBound="0" fillFormulas="1"/>
      <queryTableField id="168" dataBound="0" fillFormulas="1"/>
      <queryTableField id="167" dataBound="0" fillFormulas="1"/>
      <queryTableField id="166" dataBound="0" fillFormulas="1"/>
      <queryTableField id="165" dataBound="0" fillFormulas="1"/>
      <queryTableField id="164" dataBound="0" fillFormulas="1"/>
      <queryTableField id="163" dataBound="0" fillFormulas="1"/>
      <queryTableField id="162" dataBound="0" fillFormulas="1"/>
      <queryTableField id="87" name="YTB_V2 B4"/>
      <queryTableField id="88" name="YTB_V2 B6"/>
      <queryTableField id="89" name="YTB_V2 NUMBER OF VIDEO ACCESS ATTEMPTS"/>
      <queryTableField id="90" name="YTB_V2 VIDEO START TIME"/>
      <queryTableField id="91" name="YTB_V2 NUMBER OF VIDEO FAILURES"/>
      <queryTableField id="92" name="YTB_V2 B1"/>
      <queryTableField id="93" name="YTB_V2 B2"/>
      <queryTableField id="94" name="YTB_V2 VIDEOS START_TERM IN HD"/>
      <queryTableField id="95" name="YTB_V2 B2 %"/>
      <queryTableField id="96" name="YTB_V2 B3"/>
      <queryTableField id="97" name="YTB_V3 B5"/>
      <queryTableField id="98" name="YTB_V3 B4"/>
      <queryTableField id="99" name="YTB_V3 B6"/>
      <queryTableField id="100" name="YTB_V3 NUMBER OF VIDEO ACCESS ATTEMPTS"/>
      <queryTableField id="101" name="YTB_V3 VIDEO START TIME"/>
      <queryTableField id="102" name="YTB_V3 NUMBER OF VIDEO FAILURES"/>
      <queryTableField id="103" name="YTB_V3 B1"/>
      <queryTableField id="104" name="YTB_V3 B2"/>
      <queryTableField id="107" name="YTB_V3 B3"/>
      <queryTableField id="108" name="YTB_V4 B5"/>
      <queryTableField id="109" name="YTB_V4 B4"/>
      <queryTableField id="110" name="YTB_V4 B6"/>
      <queryTableField id="111" name="YTB_V4 NUMBER OF VIDEO ACCESS ATTEMPTS"/>
      <queryTableField id="112" name="YTB_V4 VIDEO START TIME"/>
      <queryTableField id="113" name="YTB_V4 NUMBER OF VIDEO FAILURES"/>
      <queryTableField id="114" name="YTB_V4 B1"/>
      <queryTableField id="115" name="YTB_V4 B2"/>
      <queryTableField id="116" name="YTB_V4 VIDEOS START_TERM IN HD"/>
      <queryTableField id="117" name="YTB_V4 B2 %"/>
      <queryTableField id="118" name="YTB_V4 B3"/>
      <queryTableField id="119" name="URBAN_EXTENSION"/>
      <queryTableField id="120" name="Population"/>
      <queryTableField id="121" name="SAMPLED_URBAN"/>
      <queryTableField id="122" name="NUMBER_TEST_KM"/>
      <queryTableField id="123" name="ROUTE"/>
      <queryTableField id="124" name="PHONE_MODEL"/>
      <queryTableField id="125" name="FIRM_VERSION"/>
      <queryTableField id="126" name="HANDSET_CAPABILITY"/>
      <queryTableField id="127" name="TEST_MODALITY"/>
      <queryTableField id="128" name="LAST_ACQUISITION"/>
      <queryTableField id="129" name="Operador"/>
      <queryTableField id="130" name="MCC"/>
      <queryTableField id="131" name="MNC"/>
      <queryTableField id="132" name="OPCOS"/>
      <queryTableField id="133" name="RAN_VENDOR"/>
      <queryTableField id="134" name="SCENARIOS"/>
      <queryTableField id="135" name="PROVINCIA"/>
      <queryTableField id="136" name="CCAA"/>
      <queryTableField id="137" name="ZONA"/>
      <queryTableField id="138" name="SESSION TIME DL_CE"/>
      <queryTableField id="139" name="SESSION TIME UL_CE"/>
    </queryTableFields>
    <queryTableDeletedFields count="2">
      <deletedField name="YTB_V3 VIDEOS START_TERM IN HD"/>
      <deletedField name="YTB_V3 B2 %"/>
    </queryTableDeletedFields>
  </queryTableRefresh>
</queryTable>
</file>

<file path=xl/queryTables/queryTable9.xml><?xml version="1.0" encoding="utf-8"?>
<queryTable xmlns="http://schemas.openxmlformats.org/spreadsheetml/2006/main" name="CallEnd" headers="0" growShrinkType="overwriteClear" connectionId="9" autoFormatId="16" applyNumberFormats="0" applyBorderFormats="0" applyFontFormats="1" applyPatternFormats="1" applyAlignmentFormats="0" applyWidthHeightFormats="0">
  <queryTableRefresh headersInLastRefresh="0" nextId="144">
    <queryTableFields count="143">
      <queryTableField id="1" name="SCOPE"/>
      <queryTableField id="2" name="TECHNOLOGY"/>
      <queryTableField id="3" name="CA_Y_N"/>
      <queryTableField id="4" name="TARGET ON SCOPE"/>
      <queryTableField id="5" name="CITIES_ROUTE_LINES_PLACE"/>
      <queryTableField id="6" name="DL_CE NUMBER OF ATTEMPTS"/>
      <queryTableField id="7" name="DL_CE ERRORS IN ACCESIBILITY"/>
      <queryTableField id="8" name="DL_CE ERRORS IN RETAINABILITY"/>
      <queryTableField id="9" name="DL_CE D1.DOWNLOAD SPEED"/>
      <queryTableField id="10" name="DL_CE DESV"/>
      <queryTableField id="11" name="DL_CE D2"/>
      <queryTableField id="12" name="DL_CE NUMBER OF DL &gt; 3 MBPS"/>
      <queryTableField id="13" name="DL_CE NUMBER OF DL &gt; 1 MBPS"/>
      <queryTableField id="14" name="DL_CE PEAK DATA USER RATE"/>
      <queryTableField id="15" name="DL_CE 10TH PERCENTILE THR."/>
      <queryTableField id="16" name="DL_CE 10TH PERCENTILE SCOPE"/>
      <queryTableField id="17" name="DL_CE 10TH PERCENTILE SCOPE_M_S"/>
      <queryTableField id="18" name="DL_CE 90TH PERCENTILE THR."/>
      <queryTableField id="19" name="DL_CE 90TH PERCENTILE SCOPE"/>
      <queryTableField id="20" name="DL_CE 90TH PERCENTILE SCOPE_M_S"/>
      <queryTableField id="21" name="UL_CE NUMBER OF ATTEMPTS"/>
      <queryTableField id="22" name="UL_CE ERRORS IN ACCESIBILITY"/>
      <queryTableField id="23" name="UL_CE ERRORS IN RETAINABILITY"/>
      <queryTableField id="24" name="UL_CE D3.UPLOAD SPEED"/>
      <queryTableField id="25" name="UL_CE THROUGHPUT DESV"/>
      <queryTableField id="26" name="UL_CE PEAK DATA USER RATE"/>
      <queryTableField id="27" name="UL_CE 10TH PERCENTILE THR."/>
      <queryTableField id="28" name="UL_CE 10TH PERCENTILE SCOPE"/>
      <queryTableField id="29" name="UL_CE 10TH PERCENTILE SCOPE_M_S"/>
      <queryTableField id="30" name="UL_CE 90TH PERCENTILE THR."/>
      <queryTableField id="31" name="UL_CE 90TH PERCENTILE SCOPE"/>
      <queryTableField id="32" name="UL_CE 90TH PERCENTILE SCOPE_M_S"/>
      <queryTableField id="33" name="DL_NC NUMBER OF ATTEMPTS"/>
      <queryTableField id="34" name="DL_NC ERRORS IN ACCESIBILITY"/>
      <queryTableField id="35" name="DL_NC ERRORS IN RETAINABILITY"/>
      <queryTableField id="36" name="DL_NC SESSIONS THPUT EXCEDEED 384KBPS"/>
      <queryTableField id="37" name="DL_NC MEAN DATA USER RATE"/>
      <queryTableField id="38" name="DL_NC DESV"/>
      <queryTableField id="39" name="DL_NC PEAK DATA USER RATE"/>
      <queryTableField id="40" name="DL_NC 10TH PERCENTILE THR."/>
      <queryTableField id="41" name="DL_NC 10TH PERCENTILE SCOPE"/>
      <queryTableField id="42" name="DL_NC 10TH PERCENTILE SCOPE_M_S"/>
      <queryTableField id="43" name="DL_NC 90TH PERCENTILE THR."/>
      <queryTableField id="44" name="DL_NC 90TH PERCENTILE SCOPE"/>
      <queryTableField id="45" name="DL_NC 90TH PERCENTILE SCOPE_M_S"/>
      <queryTableField id="46" name="UL_NC NUMBER OF ATTEMPTS"/>
      <queryTableField id="47" name="UL_NC ERRORS IN ACCESIBILITY"/>
      <queryTableField id="48" name="UL_NC ERRORS IN RETAINABILITY"/>
      <queryTableField id="49" name="UL_NC SESSIONS THPUT EXCEDEED 384KBPS"/>
      <queryTableField id="50" name="UL_NC MEAN DATA USER RATE"/>
      <queryTableField id="51" name="UL_NC DESV"/>
      <queryTableField id="52" name="UL_NC PEAK DATA USER RATE"/>
      <queryTableField id="53" name="UL_NC 10TH PERCENTILE THR."/>
      <queryTableField id="54" name="UL_NC 10TH PERCENTILE SCOPE"/>
      <queryTableField id="55" name="UL_NC 10TH PERCENTILE SCOPE_M_S"/>
      <queryTableField id="56" name="UL_NC 90TH PERCENTILE THR."/>
      <queryTableField id="57" name="UL_NC 90TH PERCENTILE SCOPE"/>
      <queryTableField id="58" name="UL_NC 90TH PERCENTILE SCOPE_M_S"/>
      <queryTableField id="59" name="PING NUMBER OF ATTEMPTS"/>
      <queryTableField id="60" name="PING MEDIAN"/>
      <queryTableField id="61" name="PING AVG"/>
      <queryTableField id="62" name="PING MEDIAN SCOPE"/>
      <queryTableField id="63" name="PING MEDIAN SCOPE_M_S"/>
      <queryTableField id="64" name="WEB_HTTP ATTEMPTS"/>
      <queryTableField id="65" name="WEB_HTTP ACCESIBILITY"/>
      <queryTableField id="66" name="WEB_HTTP RETAINABILITY"/>
      <queryTableField id="67" name="WEB_HTTP SESS"/>
      <queryTableField id="68" name="WEB_HTTP IP ACC"/>
      <queryTableField id="69" name="WEB_HTTP TRANS"/>
      <queryTableField id="70" name="WEB_HTTPS ATTEMPTS"/>
      <queryTableField id="71" name="WEB_HTTPS ACCESIBILITY"/>
      <queryTableField id="72" name="WEB_HTTPS RETAINABILITY"/>
      <queryTableField id="73" name="WEB_HTTPS SESS"/>
      <queryTableField id="74" name="WEB_HTTPS IP ACC"/>
      <queryTableField id="75" name="WEB_HTTPS TRANS"/>
      <queryTableField id="76" name="YTB B5"/>
      <queryTableField id="77" name="YTB B4"/>
      <queryTableField id="78" name="YTB B6"/>
      <queryTableField id="79" name="YTB NUMBER OF VIDEO ACCESS ATTEMPTS"/>
      <queryTableField id="80" name="YTB VIDEO START TIME"/>
      <queryTableField id="81" name="YTB NUMBER OF VIDEO FAILURES"/>
      <queryTableField id="82" name="YTB B1"/>
      <queryTableField id="83" name="YTB B2"/>
      <queryTableField id="84" name="YTB VIDEOS START_TERM IN HD"/>
      <queryTableField id="85" name="YTB B2 %"/>
      <queryTableField id="86" name="YTB B3"/>
      <queryTableField id="87" name="YTB_V2 B5"/>
      <queryTableField id="88" name="YTB_V2 B4"/>
      <queryTableField id="89" name="YTB_V2 B6"/>
      <queryTableField id="90" name="YTB_V2 NUMBER OF VIDEO ACCESS ATTEMPTS"/>
      <queryTableField id="91" name="YTB_V2 VIDEO START TIME"/>
      <queryTableField id="92" name="YTB_V2 NUMBER OF VIDEO FAILURES"/>
      <queryTableField id="93" name="YTB_V2 B1"/>
      <queryTableField id="94" name="YTB_V2 B2"/>
      <queryTableField id="95" name="YTB_V2 VIDEOS START_TERM IN HD"/>
      <queryTableField id="96" name="YTB_V2 B2 %"/>
      <queryTableField id="97" name="YTB_V2 B3"/>
      <queryTableField id="98" name="YTB_V3 B5"/>
      <queryTableField id="99" name="YTB_V3 B4"/>
      <queryTableField id="100" name="YTB_V3 B6"/>
      <queryTableField id="101" name="YTB_V3 NUMBER OF VIDEO ACCESS ATTEMPTS"/>
      <queryTableField id="102" name="YTB_V3 VIDEO START TIME"/>
      <queryTableField id="103" name="YTB_V3 NUMBER OF VIDEO FAILURES"/>
      <queryTableField id="104" name="YTB_V3 B1"/>
      <queryTableField id="105" name="YTB_V3 B2"/>
      <queryTableField id="106" name="YTB_V3 VIDEOS START_TERM IN HD"/>
      <queryTableField id="107" name="YTB_V3 B2 %"/>
      <queryTableField id="108" name="YTB_V3 B3"/>
      <queryTableField id="109" name="YTB_V4 B5"/>
      <queryTableField id="110" name="YTB_V4 B4"/>
      <queryTableField id="111" name="YTB_V4 B6"/>
      <queryTableField id="112" name="YTB_V4 NUMBER OF VIDEO ACCESS ATTEMPTS"/>
      <queryTableField id="113" name="YTB_V4 VIDEO START TIME"/>
      <queryTableField id="114" name="YTB_V4 NUMBER OF VIDEO FAILURES"/>
      <queryTableField id="115" name="YTB_V4 B1"/>
      <queryTableField id="116" name="YTB_V4 B2"/>
      <queryTableField id="117" name="YTB_V4 VIDEOS START_TERM IN HD"/>
      <queryTableField id="118" name="YTB_V4 B2 %"/>
      <queryTableField id="119" name="YTB_V4 B3"/>
      <queryTableField id="120" name="URBAN_EXTENSION"/>
      <queryTableField id="121" name="Population"/>
      <queryTableField id="122" name="SAMPLED_URBAN"/>
      <queryTableField id="123" name="NUMBER_TEST_KM"/>
      <queryTableField id="124" name="ROUTE"/>
      <queryTableField id="125" name="PHONE_MODEL"/>
      <queryTableField id="126" name="FIRM_VERSION"/>
      <queryTableField id="127" name="HANDSET_CAPABILITY"/>
      <queryTableField id="128" name="TEST_MODALITY"/>
      <queryTableField id="129" name="LAST_ACQUISITION"/>
      <queryTableField id="130" name="Operador"/>
      <queryTableField id="131" name="MCC"/>
      <queryTableField id="132" name="MNC"/>
      <queryTableField id="133" name="OPCOS"/>
      <queryTableField id="134" name="RAN_VENDOR"/>
      <queryTableField id="135" name="SCENARIOS"/>
      <queryTableField id="136" name="SESSION TIME DL_CE"/>
      <queryTableField id="137" name="SESSION TIME UL_CE"/>
      <queryTableField id="138" name="PROVINCIA"/>
      <queryTableField id="139" name="CCAA"/>
      <queryTableField id="140" name="ZONA"/>
      <queryTableField id="141" name="id"/>
      <queryTableField id="142" name="reportweek"/>
      <queryTableField id="143" name="monthyear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tabColor rgb="FFFF0000"/>
    <pageSetUpPr fitToPage="1"/>
  </sheetPr>
  <dimension ref="A1:FN81"/>
  <sheetViews>
    <sheetView showGridLines="0" zoomScale="70" zoomScaleNormal="70" workbookViewId="0">
      <selection sqref="A1:XFD1048576"/>
    </sheetView>
  </sheetViews>
  <sheetFormatPr baseColWidth="10" defaultColWidth="9.140625" defaultRowHeight="15"/>
  <cols>
    <col min="1" max="1" width="23.7109375" style="1" bestFit="1" customWidth="1"/>
    <col min="2" max="3" width="5.42578125" style="2" bestFit="1" customWidth="1"/>
    <col min="4" max="4" width="12.85546875" style="1" bestFit="1" customWidth="1"/>
    <col min="5" max="5" width="14" bestFit="1" customWidth="1"/>
    <col min="6" max="6" width="6.28515625" style="1" bestFit="1" customWidth="1"/>
    <col min="7" max="8" width="5.42578125" style="1" bestFit="1" customWidth="1"/>
    <col min="9" max="10" width="12.5703125" style="1" bestFit="1" customWidth="1"/>
    <col min="11" max="11" width="7.28515625" style="1" bestFit="1" customWidth="1"/>
    <col min="12" max="13" width="9.5703125" style="1" bestFit="1" customWidth="1"/>
    <col min="14" max="14" width="13.42578125" style="1" bestFit="1" customWidth="1"/>
    <col min="15" max="15" width="12.5703125" style="1" bestFit="1" customWidth="1"/>
    <col min="16" max="17" width="12.140625" style="1" bestFit="1" customWidth="1"/>
    <col min="18" max="20" width="12.5703125" style="1" bestFit="1" customWidth="1"/>
    <col min="21" max="21" width="6.28515625" style="1" bestFit="1" customWidth="1"/>
    <col min="22" max="23" width="5.42578125" style="1" bestFit="1" customWidth="1"/>
    <col min="24" max="24" width="12.140625" style="22" bestFit="1" customWidth="1"/>
    <col min="25" max="25" width="11.42578125" style="22" bestFit="1" customWidth="1"/>
    <col min="26" max="26" width="12.5703125" style="22" bestFit="1" customWidth="1"/>
    <col min="27" max="27" width="12.140625" style="22" bestFit="1" customWidth="1"/>
    <col min="28" max="29" width="11.42578125" style="22" bestFit="1" customWidth="1"/>
    <col min="30" max="31" width="12.5703125" style="22" bestFit="1" customWidth="1"/>
    <col min="32" max="32" width="12.5703125" style="1" bestFit="1" customWidth="1"/>
    <col min="33" max="33" width="6.28515625" style="1" bestFit="1" customWidth="1"/>
    <col min="34" max="35" width="5.42578125" style="1" bestFit="1" customWidth="1"/>
    <col min="36" max="36" width="6.28515625" style="1" bestFit="1" customWidth="1"/>
    <col min="37" max="38" width="12.5703125" style="22" bestFit="1" customWidth="1"/>
    <col min="39" max="39" width="13.85546875" style="22" bestFit="1" customWidth="1"/>
    <col min="40" max="40" width="12.5703125" style="22" bestFit="1" customWidth="1"/>
    <col min="41" max="42" width="12.140625" style="22" bestFit="1" customWidth="1"/>
    <col min="43" max="43" width="13.42578125" style="22" bestFit="1" customWidth="1"/>
    <col min="44" max="44" width="13" style="22" bestFit="1" customWidth="1"/>
    <col min="45" max="45" width="12.5703125" style="1" bestFit="1" customWidth="1"/>
    <col min="46" max="46" width="6.28515625" style="1" bestFit="1" customWidth="1"/>
    <col min="47" max="48" width="5.42578125" style="1" bestFit="1" customWidth="1"/>
    <col min="49" max="49" width="6.28515625" style="1" bestFit="1" customWidth="1"/>
    <col min="50" max="50" width="12.5703125" style="22" bestFit="1" customWidth="1"/>
    <col min="51" max="51" width="12.140625" style="22" bestFit="1" customWidth="1"/>
    <col min="52" max="53" width="12.5703125" style="22" bestFit="1" customWidth="1"/>
    <col min="54" max="55" width="11.42578125" style="22" bestFit="1" customWidth="1"/>
    <col min="56" max="57" width="12.5703125" style="22" bestFit="1" customWidth="1"/>
    <col min="58" max="58" width="12.5703125" style="1" bestFit="1" customWidth="1"/>
    <col min="59" max="59" width="6.28515625" style="1" bestFit="1" customWidth="1"/>
    <col min="60" max="63" width="5.42578125" style="1" bestFit="1" customWidth="1"/>
    <col min="64" max="64" width="6.28515625" style="1" bestFit="1" customWidth="1"/>
    <col min="65" max="66" width="5.42578125" style="3" bestFit="1" customWidth="1"/>
    <col min="67" max="69" width="14.85546875" style="1" bestFit="1" customWidth="1"/>
    <col min="70" max="70" width="6.28515625" style="1" bestFit="1" customWidth="1"/>
    <col min="71" max="72" width="5.42578125" style="1" bestFit="1" customWidth="1"/>
    <col min="73" max="73" width="14.85546875" bestFit="1" customWidth="1"/>
    <col min="74" max="74" width="14.85546875" style="153" bestFit="1" customWidth="1"/>
    <col min="75" max="75" width="14.85546875" style="124" bestFit="1" customWidth="1"/>
    <col min="76" max="76" width="6.28515625" style="156" bestFit="1" customWidth="1"/>
    <col min="77" max="77" width="5.42578125" style="124" bestFit="1" customWidth="1"/>
    <col min="78" max="78" width="14.85546875" style="156" bestFit="1" customWidth="1"/>
    <col min="79" max="79" width="5.42578125" style="156" bestFit="1" customWidth="1"/>
    <col min="80" max="80" width="14.85546875" bestFit="1" customWidth="1"/>
    <col min="81" max="81" width="5.42578125" style="153" bestFit="1" customWidth="1"/>
    <col min="82" max="82" width="8.5703125" style="124" bestFit="1" customWidth="1"/>
    <col min="83" max="83" width="5.42578125" style="156" bestFit="1" customWidth="1"/>
    <col min="84" max="84" width="5.42578125" style="124" bestFit="1" customWidth="1"/>
    <col min="85" max="85" width="8.5703125" style="124" bestFit="1" customWidth="1"/>
    <col min="86" max="86" width="7.85546875" style="156" bestFit="1" customWidth="1"/>
    <col min="87" max="87" width="6.28515625" style="156" bestFit="1" customWidth="1"/>
    <col min="88" max="88" width="5.42578125" style="124" bestFit="1" customWidth="1"/>
    <col min="89" max="89" width="14.85546875" style="156" bestFit="1" customWidth="1"/>
    <col min="90" max="90" width="5.42578125" style="156" bestFit="1" customWidth="1"/>
    <col min="91" max="91" width="14.85546875" style="181" bestFit="1" customWidth="1"/>
    <col min="92" max="92" width="5.42578125" style="153" bestFit="1" customWidth="1"/>
    <col min="93" max="93" width="8.5703125" style="124" bestFit="1" customWidth="1"/>
    <col min="94" max="94" width="5.42578125" style="156" bestFit="1" customWidth="1"/>
    <col min="95" max="95" width="5.42578125" style="124" bestFit="1" customWidth="1"/>
    <col min="96" max="96" width="8.5703125" style="124" bestFit="1" customWidth="1"/>
    <col min="97" max="97" width="7.85546875" style="156" bestFit="1" customWidth="1"/>
    <col min="98" max="98" width="6.28515625" style="156" bestFit="1" customWidth="1"/>
    <col min="99" max="99" width="5.42578125" style="124" bestFit="1" customWidth="1"/>
    <col min="100" max="100" width="14.85546875" style="156" bestFit="1" customWidth="1"/>
    <col min="101" max="101" width="5.42578125" style="156" bestFit="1" customWidth="1"/>
    <col min="102" max="102" width="14.85546875" style="181" bestFit="1" customWidth="1"/>
    <col min="103" max="103" width="5.42578125" style="153" bestFit="1" customWidth="1"/>
    <col min="104" max="104" width="8.5703125" style="124" bestFit="1" customWidth="1"/>
    <col min="105" max="105" width="5.42578125" style="156" bestFit="1" customWidth="1"/>
    <col min="106" max="106" width="5.42578125" style="124" bestFit="1" customWidth="1"/>
    <col min="107" max="107" width="8.5703125" style="124" bestFit="1" customWidth="1"/>
    <col min="108" max="108" width="7.85546875" style="156" bestFit="1" customWidth="1"/>
    <col min="109" max="109" width="6.28515625" style="156" bestFit="1" customWidth="1"/>
    <col min="110" max="110" width="5.42578125" style="124" bestFit="1" customWidth="1"/>
    <col min="111" max="111" width="14.85546875" style="156" bestFit="1" customWidth="1"/>
    <col min="112" max="112" width="5.42578125" style="156" bestFit="1" customWidth="1"/>
    <col min="113" max="113" width="14.85546875" style="181" bestFit="1" customWidth="1"/>
    <col min="114" max="114" width="5.42578125" style="153" bestFit="1" customWidth="1"/>
    <col min="115" max="115" width="8.5703125" style="124" bestFit="1" customWidth="1"/>
    <col min="116" max="116" width="5.42578125" style="156" bestFit="1" customWidth="1"/>
    <col min="117" max="117" width="5.42578125" style="124" bestFit="1" customWidth="1"/>
    <col min="118" max="118" width="8.5703125" style="124" bestFit="1" customWidth="1"/>
    <col min="119" max="119" width="7.85546875" style="156" bestFit="1" customWidth="1"/>
    <col min="120" max="120" width="8.7109375" style="166" bestFit="1" customWidth="1"/>
    <col min="121" max="121" width="10" bestFit="1" customWidth="1"/>
    <col min="122" max="122" width="14.85546875" bestFit="1" customWidth="1"/>
    <col min="123" max="123" width="14.85546875" style="157" bestFit="1" customWidth="1"/>
    <col min="124" max="124" width="5.42578125" style="157" bestFit="1" customWidth="1"/>
    <col min="125" max="125" width="7.140625" bestFit="1" customWidth="1"/>
    <col min="126" max="126" width="18.28515625" bestFit="1" customWidth="1"/>
    <col min="127" max="127" width="8.140625" bestFit="1" customWidth="1"/>
    <col min="128" max="128" width="5.42578125" bestFit="1" customWidth="1"/>
    <col min="129" max="129" width="9.140625" bestFit="1" customWidth="1"/>
    <col min="130" max="130" width="10.7109375" bestFit="1" customWidth="1"/>
    <col min="131" max="131" width="5.42578125" bestFit="1" customWidth="1"/>
    <col min="132" max="132" width="5.42578125" style="25" bestFit="1" customWidth="1"/>
    <col min="133" max="133" width="7.7109375" bestFit="1" customWidth="1"/>
    <col min="134" max="134" width="9.28515625" bestFit="1" customWidth="1"/>
    <col min="135" max="135" width="21.42578125" style="181" bestFit="1" customWidth="1"/>
    <col min="136" max="137" width="14.85546875" style="124" bestFit="1" customWidth="1"/>
    <col min="138" max="138" width="14" style="1" bestFit="1" customWidth="1"/>
    <col min="139" max="139" width="27.28515625" style="1" bestFit="1" customWidth="1"/>
    <col min="140" max="140" width="7.42578125" style="1" bestFit="1" customWidth="1"/>
    <col min="141" max="141" width="5.42578125" style="1" customWidth="1"/>
    <col min="142" max="142" width="5.7109375" style="1" customWidth="1"/>
    <col min="143" max="143" width="7.85546875" style="1" customWidth="1"/>
    <col min="144" max="16384" width="9.140625" style="1"/>
  </cols>
  <sheetData>
    <row r="1" spans="1:170" s="7" customFormat="1" ht="409.6" thickBot="1">
      <c r="A1" s="196" t="s">
        <v>0</v>
      </c>
      <c r="B1" s="197" t="s">
        <v>1</v>
      </c>
      <c r="C1" s="198" t="s">
        <v>40</v>
      </c>
      <c r="D1" s="197" t="s">
        <v>2</v>
      </c>
      <c r="E1" s="197" t="s">
        <v>3</v>
      </c>
      <c r="F1" s="199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  <c r="O1" s="12" t="s">
        <v>44</v>
      </c>
      <c r="P1" s="12" t="s">
        <v>54</v>
      </c>
      <c r="Q1" s="12" t="s">
        <v>42</v>
      </c>
      <c r="R1" s="12" t="s">
        <v>45</v>
      </c>
      <c r="S1" s="12" t="s">
        <v>55</v>
      </c>
      <c r="T1" s="197" t="s">
        <v>43</v>
      </c>
      <c r="U1" s="199" t="s">
        <v>25</v>
      </c>
      <c r="V1" s="12" t="s">
        <v>26</v>
      </c>
      <c r="W1" s="12" t="s">
        <v>27</v>
      </c>
      <c r="X1" s="12" t="s">
        <v>28</v>
      </c>
      <c r="Y1" s="12" t="s">
        <v>29</v>
      </c>
      <c r="Z1" s="12" t="s">
        <v>30</v>
      </c>
      <c r="AA1" s="12" t="s">
        <v>46</v>
      </c>
      <c r="AB1" s="12" t="s">
        <v>56</v>
      </c>
      <c r="AC1" s="12" t="s">
        <v>47</v>
      </c>
      <c r="AD1" s="12" t="s">
        <v>48</v>
      </c>
      <c r="AE1" s="12" t="s">
        <v>57</v>
      </c>
      <c r="AF1" s="197" t="s">
        <v>49</v>
      </c>
      <c r="AG1" s="200" t="s">
        <v>128</v>
      </c>
      <c r="AH1" s="201" t="s">
        <v>129</v>
      </c>
      <c r="AI1" s="201" t="s">
        <v>130</v>
      </c>
      <c r="AJ1" s="223" t="s">
        <v>166</v>
      </c>
      <c r="AK1" s="201" t="s">
        <v>131</v>
      </c>
      <c r="AL1" s="201" t="s">
        <v>132</v>
      </c>
      <c r="AM1" s="201" t="s">
        <v>133</v>
      </c>
      <c r="AN1" s="201" t="s">
        <v>134</v>
      </c>
      <c r="AO1" s="201" t="s">
        <v>135</v>
      </c>
      <c r="AP1" s="201" t="s">
        <v>136</v>
      </c>
      <c r="AQ1" s="201" t="s">
        <v>137</v>
      </c>
      <c r="AR1" s="201" t="s">
        <v>138</v>
      </c>
      <c r="AS1" s="202" t="s">
        <v>139</v>
      </c>
      <c r="AT1" s="200" t="s">
        <v>140</v>
      </c>
      <c r="AU1" s="201" t="s">
        <v>141</v>
      </c>
      <c r="AV1" s="201" t="s">
        <v>142</v>
      </c>
      <c r="AW1" s="223" t="s">
        <v>167</v>
      </c>
      <c r="AX1" s="201" t="s">
        <v>143</v>
      </c>
      <c r="AY1" s="201" t="s">
        <v>144</v>
      </c>
      <c r="AZ1" s="201" t="s">
        <v>145</v>
      </c>
      <c r="BA1" s="201" t="s">
        <v>146</v>
      </c>
      <c r="BB1" s="201" t="s">
        <v>147</v>
      </c>
      <c r="BC1" s="201" t="s">
        <v>148</v>
      </c>
      <c r="BD1" s="201" t="s">
        <v>149</v>
      </c>
      <c r="BE1" s="201" t="s">
        <v>150</v>
      </c>
      <c r="BF1" s="202" t="s">
        <v>151</v>
      </c>
      <c r="BG1" s="199" t="s">
        <v>31</v>
      </c>
      <c r="BH1" s="12" t="s">
        <v>32</v>
      </c>
      <c r="BI1" s="12" t="s">
        <v>37</v>
      </c>
      <c r="BJ1" s="12" t="s">
        <v>58</v>
      </c>
      <c r="BK1" s="197" t="s">
        <v>38</v>
      </c>
      <c r="BL1" s="199" t="s">
        <v>152</v>
      </c>
      <c r="BM1" s="12" t="s">
        <v>50</v>
      </c>
      <c r="BN1" s="12" t="s">
        <v>51</v>
      </c>
      <c r="BO1" s="12" t="s">
        <v>36</v>
      </c>
      <c r="BP1" s="12" t="s">
        <v>52</v>
      </c>
      <c r="BQ1" s="12" t="s">
        <v>53</v>
      </c>
      <c r="BR1" s="200" t="s">
        <v>153</v>
      </c>
      <c r="BS1" s="201" t="s">
        <v>154</v>
      </c>
      <c r="BT1" s="201" t="s">
        <v>155</v>
      </c>
      <c r="BU1" s="201" t="s">
        <v>156</v>
      </c>
      <c r="BV1" s="201" t="s">
        <v>157</v>
      </c>
      <c r="BW1" s="202" t="s">
        <v>158</v>
      </c>
      <c r="BX1" s="224" t="s">
        <v>168</v>
      </c>
      <c r="BY1" s="223" t="s">
        <v>169</v>
      </c>
      <c r="BZ1" s="223" t="s">
        <v>170</v>
      </c>
      <c r="CA1" s="223" t="s">
        <v>171</v>
      </c>
      <c r="CB1" s="223" t="s">
        <v>172</v>
      </c>
      <c r="CC1" s="223" t="s">
        <v>173</v>
      </c>
      <c r="CD1" s="223" t="s">
        <v>174</v>
      </c>
      <c r="CE1" s="223" t="s">
        <v>175</v>
      </c>
      <c r="CF1" s="223" t="s">
        <v>176</v>
      </c>
      <c r="CG1" s="223" t="s">
        <v>177</v>
      </c>
      <c r="CH1" s="225" t="s">
        <v>178</v>
      </c>
      <c r="CI1" s="224" t="s">
        <v>179</v>
      </c>
      <c r="CJ1" s="223" t="s">
        <v>180</v>
      </c>
      <c r="CK1" s="223" t="s">
        <v>181</v>
      </c>
      <c r="CL1" s="223" t="s">
        <v>182</v>
      </c>
      <c r="CM1" s="223" t="s">
        <v>183</v>
      </c>
      <c r="CN1" s="223" t="s">
        <v>184</v>
      </c>
      <c r="CO1" s="223" t="s">
        <v>185</v>
      </c>
      <c r="CP1" s="223" t="s">
        <v>186</v>
      </c>
      <c r="CQ1" s="223" t="s">
        <v>187</v>
      </c>
      <c r="CR1" s="223" t="s">
        <v>188</v>
      </c>
      <c r="CS1" s="225" t="s">
        <v>189</v>
      </c>
      <c r="CT1" s="200" t="s">
        <v>190</v>
      </c>
      <c r="CU1" s="201" t="s">
        <v>191</v>
      </c>
      <c r="CV1" s="201" t="s">
        <v>192</v>
      </c>
      <c r="CW1" s="201" t="s">
        <v>193</v>
      </c>
      <c r="CX1" s="201" t="s">
        <v>194</v>
      </c>
      <c r="CY1" s="201" t="s">
        <v>195</v>
      </c>
      <c r="CZ1" s="201" t="s">
        <v>196</v>
      </c>
      <c r="DA1" s="201" t="s">
        <v>197</v>
      </c>
      <c r="DB1" s="201" t="s">
        <v>198</v>
      </c>
      <c r="DC1" s="201" t="s">
        <v>199</v>
      </c>
      <c r="DD1" s="202" t="s">
        <v>200</v>
      </c>
      <c r="DE1" s="200" t="s">
        <v>201</v>
      </c>
      <c r="DF1" s="201" t="s">
        <v>202</v>
      </c>
      <c r="DG1" s="201" t="s">
        <v>203</v>
      </c>
      <c r="DH1" s="201" t="s">
        <v>204</v>
      </c>
      <c r="DI1" s="201" t="s">
        <v>205</v>
      </c>
      <c r="DJ1" s="201" t="s">
        <v>206</v>
      </c>
      <c r="DK1" s="201" t="s">
        <v>207</v>
      </c>
      <c r="DL1" s="201" t="s">
        <v>208</v>
      </c>
      <c r="DM1" s="201" t="s">
        <v>209</v>
      </c>
      <c r="DN1" s="201" t="s">
        <v>210</v>
      </c>
      <c r="DO1" s="202" t="s">
        <v>211</v>
      </c>
      <c r="DP1" s="12" t="s">
        <v>9</v>
      </c>
      <c r="DQ1" s="12" t="s">
        <v>10</v>
      </c>
      <c r="DR1" s="12" t="s">
        <v>11</v>
      </c>
      <c r="DS1" s="12" t="s">
        <v>33</v>
      </c>
      <c r="DT1" s="197" t="s">
        <v>12</v>
      </c>
      <c r="DU1" s="199" t="s">
        <v>13</v>
      </c>
      <c r="DV1" s="12" t="s">
        <v>14</v>
      </c>
      <c r="DW1" s="12" t="s">
        <v>34</v>
      </c>
      <c r="DX1" s="12" t="s">
        <v>35</v>
      </c>
      <c r="DY1" s="197" t="s">
        <v>15</v>
      </c>
      <c r="DZ1" s="199" t="s">
        <v>4</v>
      </c>
      <c r="EA1" s="12" t="s">
        <v>5</v>
      </c>
      <c r="EB1" s="12" t="s">
        <v>6</v>
      </c>
      <c r="EC1" s="197" t="s">
        <v>7</v>
      </c>
      <c r="ED1" s="197" t="s">
        <v>39</v>
      </c>
      <c r="EE1" s="12" t="s">
        <v>161</v>
      </c>
      <c r="EF1" s="185" t="s">
        <v>159</v>
      </c>
      <c r="EG1" s="186" t="s">
        <v>160</v>
      </c>
      <c r="EH1" s="193" t="s">
        <v>162</v>
      </c>
      <c r="EI1" s="194" t="s">
        <v>163</v>
      </c>
      <c r="EJ1" s="195" t="s">
        <v>164</v>
      </c>
    </row>
    <row r="2" spans="1:170" ht="15.75">
      <c r="A2" s="128" t="s">
        <v>212</v>
      </c>
      <c r="B2" s="143" t="s">
        <v>8</v>
      </c>
      <c r="C2" s="126" t="s">
        <v>127</v>
      </c>
      <c r="D2" s="144" t="s">
        <v>125</v>
      </c>
      <c r="E2" s="187" t="s">
        <v>60</v>
      </c>
      <c r="F2" s="145">
        <v>1140</v>
      </c>
      <c r="G2" s="177">
        <v>7</v>
      </c>
      <c r="H2" s="177">
        <v>0</v>
      </c>
      <c r="I2" s="146">
        <v>27345.845929395738</v>
      </c>
      <c r="J2" s="146">
        <v>12814.757689944503</v>
      </c>
      <c r="K2" s="146">
        <v>0.98499558693733447</v>
      </c>
      <c r="L2" s="147">
        <v>1116</v>
      </c>
      <c r="M2" s="147">
        <v>1133</v>
      </c>
      <c r="N2" s="146">
        <v>71832.79712629097</v>
      </c>
      <c r="O2" s="146">
        <v>11131.06796116505</v>
      </c>
      <c r="P2" s="146">
        <v>16246.495327102803</v>
      </c>
      <c r="Q2" s="146">
        <v>15348.087431693988</v>
      </c>
      <c r="R2" s="146">
        <v>44250</v>
      </c>
      <c r="S2" s="146">
        <v>68689.849624060153</v>
      </c>
      <c r="T2" s="146">
        <v>64535.992217898834</v>
      </c>
      <c r="U2" s="145">
        <v>857</v>
      </c>
      <c r="V2" s="177">
        <v>0</v>
      </c>
      <c r="W2" s="177">
        <v>6</v>
      </c>
      <c r="X2" s="146">
        <v>8167.7929518011661</v>
      </c>
      <c r="Y2" s="146">
        <v>3869.0638502190623</v>
      </c>
      <c r="Z2" s="146">
        <v>14790.72353537432</v>
      </c>
      <c r="AA2" s="146">
        <v>2170.9183673469388</v>
      </c>
      <c r="AB2" s="146">
        <v>4772.3823975720788</v>
      </c>
      <c r="AC2" s="146">
        <v>4528.2442748091598</v>
      </c>
      <c r="AD2" s="146">
        <v>13733.630952380952</v>
      </c>
      <c r="AE2" s="146">
        <v>23633.484162895929</v>
      </c>
      <c r="AF2" s="146">
        <v>22843.227665706054</v>
      </c>
      <c r="AG2" s="145">
        <v>1172</v>
      </c>
      <c r="AH2" s="177">
        <v>0</v>
      </c>
      <c r="AI2" s="177">
        <v>0</v>
      </c>
      <c r="AJ2" s="177"/>
      <c r="AK2" s="146">
        <v>49434.71713588616</v>
      </c>
      <c r="AL2" s="146">
        <v>33607.20351790425</v>
      </c>
      <c r="AM2" s="146">
        <v>190525.55803867601</v>
      </c>
      <c r="AN2" s="146">
        <v>13213.11475409836</v>
      </c>
      <c r="AO2" s="146">
        <v>21032.303370786514</v>
      </c>
      <c r="AP2" s="146">
        <v>20153.794037940381</v>
      </c>
      <c r="AQ2" s="146">
        <v>96857.142857142841</v>
      </c>
      <c r="AR2" s="146">
        <v>118545.91836734694</v>
      </c>
      <c r="AS2" s="146">
        <v>111772.72727272731</v>
      </c>
      <c r="AT2" s="145">
        <v>867</v>
      </c>
      <c r="AU2" s="177">
        <v>1</v>
      </c>
      <c r="AV2" s="177">
        <v>1</v>
      </c>
      <c r="AW2" s="177"/>
      <c r="AX2" s="146">
        <v>20852.549685368816</v>
      </c>
      <c r="AY2" s="146">
        <v>13538.243107572509</v>
      </c>
      <c r="AZ2" s="146">
        <v>45873.9803654672</v>
      </c>
      <c r="BA2" s="146">
        <v>3516.2601626016258</v>
      </c>
      <c r="BB2" s="146">
        <v>7157.0680628272248</v>
      </c>
      <c r="BC2" s="146">
        <v>7322.150735294118</v>
      </c>
      <c r="BD2" s="146">
        <v>41004.901960784315</v>
      </c>
      <c r="BE2" s="146">
        <v>45798.143851508124</v>
      </c>
      <c r="BF2" s="146">
        <v>44681.861575178998</v>
      </c>
      <c r="BG2" s="145">
        <v>880</v>
      </c>
      <c r="BH2" s="177">
        <v>32</v>
      </c>
      <c r="BI2" s="177">
        <v>35</v>
      </c>
      <c r="BJ2" s="177">
        <v>32</v>
      </c>
      <c r="BK2" s="148">
        <v>35</v>
      </c>
      <c r="BL2" s="145">
        <v>1713</v>
      </c>
      <c r="BM2" s="151">
        <v>1</v>
      </c>
      <c r="BN2" s="177">
        <v>2</v>
      </c>
      <c r="BO2" s="177">
        <v>1.4318345029237474</v>
      </c>
      <c r="BP2" s="177">
        <v>0.21649157368421057</v>
      </c>
      <c r="BQ2" s="177">
        <v>1.2042859649120521</v>
      </c>
      <c r="BR2" s="145">
        <v>1718</v>
      </c>
      <c r="BS2" s="177">
        <v>0</v>
      </c>
      <c r="BT2" s="177">
        <v>7</v>
      </c>
      <c r="BU2" s="177">
        <v>3.2759403857391192</v>
      </c>
      <c r="BV2" s="177">
        <v>0.61598397019286943</v>
      </c>
      <c r="BW2" s="148">
        <v>2.6590128579775669</v>
      </c>
      <c r="BX2" s="145"/>
      <c r="BY2" s="151"/>
      <c r="BZ2" s="177"/>
      <c r="CA2" s="177"/>
      <c r="CB2" s="177"/>
      <c r="CC2" s="177"/>
      <c r="CD2" s="27"/>
      <c r="CE2" s="177"/>
      <c r="CF2" s="177"/>
      <c r="CG2" s="27"/>
      <c r="CH2" s="159"/>
      <c r="CI2" s="145"/>
      <c r="CJ2" s="151"/>
      <c r="CK2" s="177"/>
      <c r="CL2" s="177"/>
      <c r="CM2" s="177"/>
      <c r="CN2" s="177"/>
      <c r="CO2" s="27"/>
      <c r="CP2" s="177"/>
      <c r="CQ2" s="177"/>
      <c r="CR2" s="27"/>
      <c r="CS2" s="159"/>
      <c r="CT2" s="145"/>
      <c r="CU2" s="151"/>
      <c r="CV2" s="177"/>
      <c r="CW2" s="177"/>
      <c r="CX2" s="177"/>
      <c r="CY2" s="177"/>
      <c r="CZ2" s="27"/>
      <c r="DA2" s="177"/>
      <c r="DB2" s="177"/>
      <c r="DC2" s="27"/>
      <c r="DD2" s="159"/>
      <c r="DE2" s="145"/>
      <c r="DF2" s="151"/>
      <c r="DG2" s="177"/>
      <c r="DH2" s="177"/>
      <c r="DI2" s="177"/>
      <c r="DJ2" s="177"/>
      <c r="DK2" s="27"/>
      <c r="DL2" s="177"/>
      <c r="DM2" s="177"/>
      <c r="DN2" s="27"/>
      <c r="DO2" s="159"/>
      <c r="DP2" s="31">
        <v>107.5</v>
      </c>
      <c r="DQ2" s="188">
        <v>1611822</v>
      </c>
      <c r="DR2" s="189">
        <v>0.87674418604600002</v>
      </c>
      <c r="DS2" s="189">
        <v>12.095490716187429</v>
      </c>
      <c r="DT2" s="149" t="s">
        <v>213</v>
      </c>
      <c r="DU2" s="150" t="s">
        <v>214</v>
      </c>
      <c r="DV2" s="190" t="s">
        <v>215</v>
      </c>
      <c r="DW2" s="177" t="s">
        <v>216</v>
      </c>
      <c r="DX2" s="191" t="s">
        <v>217</v>
      </c>
      <c r="DY2" s="172" t="s">
        <v>218</v>
      </c>
      <c r="DZ2" s="132" t="s">
        <v>119</v>
      </c>
      <c r="EA2" s="125">
        <v>214</v>
      </c>
      <c r="EB2" s="125" t="s">
        <v>219</v>
      </c>
      <c r="EC2" s="133" t="s">
        <v>220</v>
      </c>
      <c r="ED2" s="133" t="s">
        <v>221</v>
      </c>
      <c r="EE2" s="125" t="s">
        <v>222</v>
      </c>
      <c r="EF2" s="17">
        <v>1.6587864024597301</v>
      </c>
      <c r="EG2" s="8">
        <v>1.7921216087970044</v>
      </c>
      <c r="EH2" s="17" t="s">
        <v>60</v>
      </c>
      <c r="EI2" s="8" t="s">
        <v>223</v>
      </c>
      <c r="EJ2" s="18" t="s">
        <v>224</v>
      </c>
      <c r="EK2" s="124" t="s">
        <v>225</v>
      </c>
      <c r="EL2" s="124" t="s">
        <v>226</v>
      </c>
      <c r="EM2" s="124" t="s">
        <v>227</v>
      </c>
      <c r="EN2" s="124"/>
      <c r="EO2" s="124"/>
      <c r="EP2" s="124"/>
      <c r="EQ2" s="124"/>
      <c r="ER2" s="124"/>
      <c r="ES2" s="124"/>
      <c r="ET2" s="124"/>
      <c r="EU2" s="124"/>
      <c r="EV2" s="124"/>
      <c r="EW2" s="124"/>
      <c r="EX2" s="124"/>
      <c r="EY2" s="124"/>
      <c r="EZ2" s="124"/>
      <c r="FA2" s="124"/>
      <c r="FB2" s="124"/>
      <c r="FC2" s="124"/>
      <c r="FD2" s="124"/>
      <c r="FE2" s="124"/>
      <c r="FF2" s="124"/>
      <c r="FG2" s="124"/>
      <c r="FH2" s="124"/>
      <c r="FI2" s="124"/>
      <c r="FJ2" s="124"/>
      <c r="FK2" s="124"/>
      <c r="FL2" s="124"/>
      <c r="FM2" s="124"/>
      <c r="FN2" s="124"/>
    </row>
    <row r="3" spans="1:170" s="124" customFormat="1" ht="15.75">
      <c r="A3" s="128" t="s">
        <v>212</v>
      </c>
      <c r="B3" s="143" t="s">
        <v>8</v>
      </c>
      <c r="C3" s="126" t="s">
        <v>127</v>
      </c>
      <c r="D3" s="144" t="s">
        <v>125</v>
      </c>
      <c r="E3" s="187" t="s">
        <v>60</v>
      </c>
      <c r="F3" s="145">
        <v>1304</v>
      </c>
      <c r="G3" s="177">
        <v>1</v>
      </c>
      <c r="H3" s="177">
        <v>0</v>
      </c>
      <c r="I3" s="146">
        <v>25143.944775628061</v>
      </c>
      <c r="J3" s="146">
        <v>13976.010519540634</v>
      </c>
      <c r="K3" s="146">
        <v>0.99386032233307753</v>
      </c>
      <c r="L3" s="147">
        <v>1295</v>
      </c>
      <c r="M3" s="147">
        <v>1301</v>
      </c>
      <c r="N3" s="146">
        <v>76566.936722120721</v>
      </c>
      <c r="O3" s="146">
        <v>8791.3385826771664</v>
      </c>
      <c r="P3" s="146">
        <v>14633.470225872692</v>
      </c>
      <c r="Q3" s="146">
        <v>15000.856164383562</v>
      </c>
      <c r="R3" s="146">
        <v>44622.807017543862</v>
      </c>
      <c r="S3" s="146">
        <v>63380.694143167035</v>
      </c>
      <c r="T3" s="146">
        <v>62152.542372881362</v>
      </c>
      <c r="U3" s="145">
        <v>879</v>
      </c>
      <c r="V3" s="177">
        <v>0</v>
      </c>
      <c r="W3" s="177">
        <v>6</v>
      </c>
      <c r="X3" s="146">
        <v>8781.7541538528712</v>
      </c>
      <c r="Y3" s="146">
        <v>3994.9811273506684</v>
      </c>
      <c r="Z3" s="146">
        <v>16420.945331856561</v>
      </c>
      <c r="AA3" s="146">
        <v>2346.7741935483873</v>
      </c>
      <c r="AB3" s="146">
        <v>5436.46408839779</v>
      </c>
      <c r="AC3" s="146">
        <v>5331.1724137931033</v>
      </c>
      <c r="AD3" s="146">
        <v>14017.688679245284</v>
      </c>
      <c r="AE3" s="146">
        <v>22686.468646864691</v>
      </c>
      <c r="AF3" s="146">
        <v>22068.972332015812</v>
      </c>
      <c r="AG3" s="145">
        <v>1299</v>
      </c>
      <c r="AH3" s="177">
        <v>1</v>
      </c>
      <c r="AI3" s="177">
        <v>1</v>
      </c>
      <c r="AJ3" s="177"/>
      <c r="AK3" s="146">
        <v>31504.695670333193</v>
      </c>
      <c r="AL3" s="146">
        <v>20056.871853571691</v>
      </c>
      <c r="AM3" s="146">
        <v>158259.65412141121</v>
      </c>
      <c r="AN3" s="146">
        <v>11083.333333333334</v>
      </c>
      <c r="AO3" s="146">
        <v>17407.291666666664</v>
      </c>
      <c r="AP3" s="146">
        <v>18577.968526466382</v>
      </c>
      <c r="AQ3" s="146">
        <v>59104.651162790695</v>
      </c>
      <c r="AR3" s="146">
        <v>94762.820512820515</v>
      </c>
      <c r="AS3" s="146">
        <v>93838.274932614571</v>
      </c>
      <c r="AT3" s="145">
        <v>874</v>
      </c>
      <c r="AU3" s="177">
        <v>4</v>
      </c>
      <c r="AV3" s="177">
        <v>3</v>
      </c>
      <c r="AW3" s="177"/>
      <c r="AX3" s="146">
        <v>16465.870706302354</v>
      </c>
      <c r="AY3" s="146">
        <v>8595.7559194215391</v>
      </c>
      <c r="AZ3" s="146">
        <v>43844.384217500563</v>
      </c>
      <c r="BA3" s="146">
        <v>4292.0792079207922</v>
      </c>
      <c r="BB3" s="146">
        <v>8287.0216306156399</v>
      </c>
      <c r="BC3" s="146">
        <v>8277.2600186393302</v>
      </c>
      <c r="BD3" s="146">
        <v>27707.236842105267</v>
      </c>
      <c r="BE3" s="146">
        <v>38361.934041363886</v>
      </c>
      <c r="BF3" s="146">
        <v>38137.080536912756</v>
      </c>
      <c r="BG3" s="145">
        <v>878</v>
      </c>
      <c r="BH3" s="177">
        <v>43</v>
      </c>
      <c r="BI3" s="177">
        <v>49</v>
      </c>
      <c r="BJ3" s="177">
        <v>42</v>
      </c>
      <c r="BK3" s="148">
        <v>44</v>
      </c>
      <c r="BL3" s="145">
        <v>1773</v>
      </c>
      <c r="BM3" s="151">
        <v>0</v>
      </c>
      <c r="BN3" s="177">
        <v>5</v>
      </c>
      <c r="BO3" s="177">
        <v>1.2858014705880187</v>
      </c>
      <c r="BP3" s="177">
        <v>0.19017623416289592</v>
      </c>
      <c r="BQ3" s="177">
        <v>1.08182635746584</v>
      </c>
      <c r="BR3" s="145">
        <v>1761</v>
      </c>
      <c r="BS3" s="177">
        <v>2</v>
      </c>
      <c r="BT3" s="177">
        <v>9</v>
      </c>
      <c r="BU3" s="177">
        <v>3.718727428571226</v>
      </c>
      <c r="BV3" s="177">
        <v>0.48885975657142838</v>
      </c>
      <c r="BW3" s="148">
        <v>3.2298119999997601</v>
      </c>
      <c r="BX3" s="145"/>
      <c r="BY3" s="151"/>
      <c r="BZ3" s="177"/>
      <c r="CA3" s="177"/>
      <c r="CB3" s="177"/>
      <c r="CC3" s="177"/>
      <c r="CD3" s="27"/>
      <c r="CE3" s="177"/>
      <c r="CF3" s="177"/>
      <c r="CG3" s="27"/>
      <c r="CH3" s="159"/>
      <c r="CI3" s="145"/>
      <c r="CJ3" s="151"/>
      <c r="CK3" s="177"/>
      <c r="CL3" s="177"/>
      <c r="CM3" s="177"/>
      <c r="CN3" s="177"/>
      <c r="CO3" s="27"/>
      <c r="CP3" s="177"/>
      <c r="CQ3" s="177"/>
      <c r="CR3" s="27"/>
      <c r="CS3" s="159"/>
      <c r="CT3" s="145"/>
      <c r="CU3" s="151"/>
      <c r="CV3" s="177"/>
      <c r="CW3" s="177"/>
      <c r="CX3" s="177"/>
      <c r="CY3" s="177"/>
      <c r="CZ3" s="27"/>
      <c r="DA3" s="177"/>
      <c r="DB3" s="177"/>
      <c r="DC3" s="27"/>
      <c r="DD3" s="159"/>
      <c r="DE3" s="145"/>
      <c r="DF3" s="151"/>
      <c r="DG3" s="177"/>
      <c r="DH3" s="177"/>
      <c r="DI3" s="177"/>
      <c r="DJ3" s="177"/>
      <c r="DK3" s="27"/>
      <c r="DL3" s="177"/>
      <c r="DM3" s="177"/>
      <c r="DN3" s="27"/>
      <c r="DO3" s="159"/>
      <c r="DP3" s="31">
        <v>107.5</v>
      </c>
      <c r="DQ3" s="188">
        <v>1611822</v>
      </c>
      <c r="DR3" s="192">
        <v>0.87674418604600002</v>
      </c>
      <c r="DS3" s="192">
        <v>13.835543766586321</v>
      </c>
      <c r="DT3" s="149" t="s">
        <v>213</v>
      </c>
      <c r="DU3" s="150" t="s">
        <v>214</v>
      </c>
      <c r="DV3" s="190" t="s">
        <v>215</v>
      </c>
      <c r="DW3" s="177" t="s">
        <v>216</v>
      </c>
      <c r="DX3" s="191" t="s">
        <v>217</v>
      </c>
      <c r="DY3" s="172" t="s">
        <v>218</v>
      </c>
      <c r="DZ3" s="132" t="s">
        <v>120</v>
      </c>
      <c r="EA3" s="24">
        <v>214</v>
      </c>
      <c r="EB3" s="24" t="s">
        <v>228</v>
      </c>
      <c r="EC3" s="133" t="s">
        <v>220</v>
      </c>
      <c r="ED3" s="133" t="s">
        <v>229</v>
      </c>
      <c r="EE3" s="125" t="s">
        <v>222</v>
      </c>
      <c r="EF3" s="17">
        <v>1.7522607417605771</v>
      </c>
      <c r="EG3" s="8">
        <v>1.5312944647259543</v>
      </c>
      <c r="EH3" s="17" t="s">
        <v>60</v>
      </c>
      <c r="EI3" s="8" t="s">
        <v>223</v>
      </c>
      <c r="EJ3" s="18" t="s">
        <v>224</v>
      </c>
      <c r="EK3" s="124" t="s">
        <v>225</v>
      </c>
      <c r="EL3" s="124" t="s">
        <v>226</v>
      </c>
      <c r="EM3" s="124" t="s">
        <v>227</v>
      </c>
    </row>
    <row r="4" spans="1:170" s="124" customFormat="1" ht="15.75">
      <c r="A4" s="128" t="s">
        <v>212</v>
      </c>
      <c r="B4" s="143" t="s">
        <v>8</v>
      </c>
      <c r="C4" s="126" t="s">
        <v>127</v>
      </c>
      <c r="D4" s="144" t="s">
        <v>125</v>
      </c>
      <c r="E4" s="187" t="s">
        <v>60</v>
      </c>
      <c r="F4" s="17">
        <v>1142</v>
      </c>
      <c r="G4" s="8">
        <v>1</v>
      </c>
      <c r="H4" s="8">
        <v>1</v>
      </c>
      <c r="I4" s="20">
        <v>12425.95950009129</v>
      </c>
      <c r="J4" s="20">
        <v>3891.5512057445953</v>
      </c>
      <c r="K4" s="20">
        <v>0.97280701754385968</v>
      </c>
      <c r="L4" s="21">
        <v>1109</v>
      </c>
      <c r="M4" s="21">
        <v>1134</v>
      </c>
      <c r="N4" s="20">
        <v>24268.67989555472</v>
      </c>
      <c r="O4" s="20">
        <v>6973.6842105263158</v>
      </c>
      <c r="P4" s="20">
        <v>8356.7307692307695</v>
      </c>
      <c r="Q4" s="20">
        <v>7725.8919961427191</v>
      </c>
      <c r="R4" s="20">
        <v>17849.4623655914</v>
      </c>
      <c r="S4" s="20">
        <v>28895.283018867929</v>
      </c>
      <c r="T4" s="20">
        <v>27489.225589225593</v>
      </c>
      <c r="U4" s="17">
        <v>845</v>
      </c>
      <c r="V4" s="8">
        <v>0</v>
      </c>
      <c r="W4" s="8">
        <v>5</v>
      </c>
      <c r="X4" s="20">
        <v>6646.7820494258822</v>
      </c>
      <c r="Y4" s="20">
        <v>2277.7508988385639</v>
      </c>
      <c r="Z4" s="20">
        <v>13280.473835278479</v>
      </c>
      <c r="AA4" s="20">
        <v>2048.7804878048782</v>
      </c>
      <c r="AB4" s="20">
        <v>3159.1989137813985</v>
      </c>
      <c r="AC4" s="20">
        <v>2911.3372093023258</v>
      </c>
      <c r="AD4" s="20">
        <v>9429.2604501607711</v>
      </c>
      <c r="AE4" s="20">
        <v>19169.837716843875</v>
      </c>
      <c r="AF4" s="20">
        <v>18279.004415897231</v>
      </c>
      <c r="AG4" s="17">
        <v>1150</v>
      </c>
      <c r="AH4" s="8">
        <v>0</v>
      </c>
      <c r="AI4" s="8">
        <v>0</v>
      </c>
      <c r="AJ4" s="8"/>
      <c r="AK4" s="20">
        <v>32468.19697793914</v>
      </c>
      <c r="AL4" s="20">
        <v>19464.646413025515</v>
      </c>
      <c r="AM4" s="20">
        <v>115350.42082374559</v>
      </c>
      <c r="AN4" s="20">
        <v>10781.25</v>
      </c>
      <c r="AO4" s="20">
        <v>14381.801125703565</v>
      </c>
      <c r="AP4" s="20">
        <v>14632.35294117647</v>
      </c>
      <c r="AQ4" s="20">
        <v>58970.588235294119</v>
      </c>
      <c r="AR4" s="20">
        <v>88481.042654028424</v>
      </c>
      <c r="AS4" s="20">
        <v>85284.256559766756</v>
      </c>
      <c r="AT4" s="17">
        <v>856</v>
      </c>
      <c r="AU4" s="8">
        <v>1</v>
      </c>
      <c r="AV4" s="8">
        <v>1</v>
      </c>
      <c r="AW4" s="8"/>
      <c r="AX4" s="20">
        <v>16468.211208437719</v>
      </c>
      <c r="AY4" s="20">
        <v>10235.732576152224</v>
      </c>
      <c r="AZ4" s="20">
        <v>41236.007575184158</v>
      </c>
      <c r="BA4" s="20">
        <v>3443.5483870967741</v>
      </c>
      <c r="BB4" s="20">
        <v>4469.3192713326944</v>
      </c>
      <c r="BC4" s="20">
        <v>4297.3838761345442</v>
      </c>
      <c r="BD4" s="20">
        <v>31172.413793103453</v>
      </c>
      <c r="BE4" s="20">
        <v>36484.45273631841</v>
      </c>
      <c r="BF4" s="20">
        <v>37089.711417816812</v>
      </c>
      <c r="BG4" s="17">
        <v>864</v>
      </c>
      <c r="BH4" s="8">
        <v>40</v>
      </c>
      <c r="BI4" s="8">
        <v>44</v>
      </c>
      <c r="BJ4" s="8">
        <v>37</v>
      </c>
      <c r="BK4" s="148">
        <v>42</v>
      </c>
      <c r="BL4" s="169">
        <v>1692</v>
      </c>
      <c r="BM4" s="170">
        <v>0</v>
      </c>
      <c r="BN4" s="171">
        <v>6</v>
      </c>
      <c r="BO4" s="171">
        <v>1.9940498220638654</v>
      </c>
      <c r="BP4" s="171">
        <v>0.31071744899169657</v>
      </c>
      <c r="BQ4" s="171">
        <v>1.6718291814944435</v>
      </c>
      <c r="BR4" s="169">
        <v>1696</v>
      </c>
      <c r="BS4" s="171">
        <v>0</v>
      </c>
      <c r="BT4" s="171">
        <v>10</v>
      </c>
      <c r="BU4" s="171">
        <v>3.3958469750887383</v>
      </c>
      <c r="BV4" s="171">
        <v>0.64137226453143548</v>
      </c>
      <c r="BW4" s="23">
        <v>2.7544744958479406</v>
      </c>
      <c r="BX4" s="17"/>
      <c r="BY4" s="180"/>
      <c r="BZ4" s="8"/>
      <c r="CA4" s="8"/>
      <c r="CB4" s="8"/>
      <c r="CC4" s="8"/>
      <c r="CD4" s="28"/>
      <c r="CE4" s="8"/>
      <c r="CF4" s="8"/>
      <c r="CG4" s="28"/>
      <c r="CH4" s="160"/>
      <c r="CI4" s="17"/>
      <c r="CJ4" s="180"/>
      <c r="CK4" s="8"/>
      <c r="CL4" s="8"/>
      <c r="CM4" s="8"/>
      <c r="CN4" s="8"/>
      <c r="CO4" s="28"/>
      <c r="CP4" s="8"/>
      <c r="CQ4" s="8"/>
      <c r="CR4" s="28"/>
      <c r="CS4" s="160"/>
      <c r="CT4" s="17"/>
      <c r="CU4" s="180"/>
      <c r="CV4" s="8"/>
      <c r="CW4" s="8"/>
      <c r="CX4" s="8"/>
      <c r="CY4" s="8"/>
      <c r="CZ4" s="28"/>
      <c r="DA4" s="8"/>
      <c r="DB4" s="8"/>
      <c r="DC4" s="28"/>
      <c r="DD4" s="160"/>
      <c r="DE4" s="17"/>
      <c r="DF4" s="180"/>
      <c r="DG4" s="8"/>
      <c r="DH4" s="8"/>
      <c r="DI4" s="8"/>
      <c r="DJ4" s="8"/>
      <c r="DK4" s="28"/>
      <c r="DL4" s="8"/>
      <c r="DM4" s="8"/>
      <c r="DN4" s="28"/>
      <c r="DO4" s="160"/>
      <c r="DP4" s="31">
        <v>107.5</v>
      </c>
      <c r="DQ4" s="188">
        <v>1611822</v>
      </c>
      <c r="DR4" s="192">
        <v>0.87674418604600002</v>
      </c>
      <c r="DS4" s="192">
        <v>12.116710875338635</v>
      </c>
      <c r="DT4" s="13" t="s">
        <v>213</v>
      </c>
      <c r="DU4" s="150" t="s">
        <v>214</v>
      </c>
      <c r="DV4" s="190" t="s">
        <v>215</v>
      </c>
      <c r="DW4" s="177" t="s">
        <v>216</v>
      </c>
      <c r="DX4" s="191" t="s">
        <v>217</v>
      </c>
      <c r="DY4" s="172" t="s">
        <v>218</v>
      </c>
      <c r="DZ4" s="132" t="s">
        <v>121</v>
      </c>
      <c r="EA4" s="24">
        <v>214</v>
      </c>
      <c r="EB4" s="24" t="s">
        <v>230</v>
      </c>
      <c r="EC4" s="133" t="s">
        <v>220</v>
      </c>
      <c r="ED4" s="133" t="s">
        <v>229</v>
      </c>
      <c r="EE4" s="125" t="s">
        <v>222</v>
      </c>
      <c r="EF4" s="17">
        <v>2.8820218090000589</v>
      </c>
      <c r="EG4" s="8">
        <v>1.8638851975548196</v>
      </c>
      <c r="EH4" s="17" t="s">
        <v>60</v>
      </c>
      <c r="EI4" s="8" t="s">
        <v>223</v>
      </c>
      <c r="EJ4" s="18" t="s">
        <v>224</v>
      </c>
      <c r="EK4" s="124" t="s">
        <v>225</v>
      </c>
      <c r="EL4" s="124" t="s">
        <v>226</v>
      </c>
      <c r="EM4" s="124" t="s">
        <v>227</v>
      </c>
    </row>
    <row r="5" spans="1:170" s="124" customFormat="1" ht="15.75">
      <c r="A5" s="128" t="s">
        <v>212</v>
      </c>
      <c r="B5" s="143" t="s">
        <v>8</v>
      </c>
      <c r="C5" s="126" t="s">
        <v>127</v>
      </c>
      <c r="D5" s="144" t="s">
        <v>125</v>
      </c>
      <c r="E5" s="187" t="s">
        <v>60</v>
      </c>
      <c r="F5" s="145">
        <v>1058</v>
      </c>
      <c r="G5" s="177">
        <v>8</v>
      </c>
      <c r="H5" s="177">
        <v>4</v>
      </c>
      <c r="I5" s="146">
        <v>9661.5760629469714</v>
      </c>
      <c r="J5" s="146">
        <v>4199.201626445396</v>
      </c>
      <c r="K5" s="146">
        <v>0.94214079074252655</v>
      </c>
      <c r="L5" s="147">
        <v>977</v>
      </c>
      <c r="M5" s="147">
        <v>1025</v>
      </c>
      <c r="N5" s="146">
        <v>26371.237500022722</v>
      </c>
      <c r="O5" s="146">
        <v>3310.1265822784808</v>
      </c>
      <c r="P5" s="146">
        <v>5388.2478632478633</v>
      </c>
      <c r="Q5" s="146">
        <v>5095.8771741464461</v>
      </c>
      <c r="R5" s="146">
        <v>14598.684210526315</v>
      </c>
      <c r="S5" s="146">
        <v>17552.397260273974</v>
      </c>
      <c r="T5" s="146">
        <v>16729.044313934868</v>
      </c>
      <c r="U5" s="145">
        <v>688</v>
      </c>
      <c r="V5" s="177">
        <v>1</v>
      </c>
      <c r="W5" s="177">
        <v>31</v>
      </c>
      <c r="X5" s="146">
        <v>5184.9416261749338</v>
      </c>
      <c r="Y5" s="146">
        <v>2567.5454447532588</v>
      </c>
      <c r="Z5" s="146">
        <v>12664.68531915904</v>
      </c>
      <c r="AA5" s="146">
        <v>1078.9473684210529</v>
      </c>
      <c r="AB5" s="146">
        <v>2133.8661338661341</v>
      </c>
      <c r="AC5" s="146">
        <v>1995.3987730061353</v>
      </c>
      <c r="AD5" s="146">
        <v>9126.8011527377512</v>
      </c>
      <c r="AE5" s="146">
        <v>12361.334156886969</v>
      </c>
      <c r="AF5" s="146">
        <v>11792.693859255938</v>
      </c>
      <c r="AG5" s="145">
        <v>1052</v>
      </c>
      <c r="AH5" s="177">
        <v>1</v>
      </c>
      <c r="AI5" s="177">
        <v>3</v>
      </c>
      <c r="AJ5" s="177"/>
      <c r="AK5" s="146">
        <v>14911.335567909322</v>
      </c>
      <c r="AL5" s="146">
        <v>9640.133008284658</v>
      </c>
      <c r="AM5" s="146">
        <v>56492.392530160963</v>
      </c>
      <c r="AN5" s="146">
        <v>3910.4477611940301</v>
      </c>
      <c r="AO5" s="146">
        <v>8946.4285714285706</v>
      </c>
      <c r="AP5" s="146">
        <v>8485.4333576110712</v>
      </c>
      <c r="AQ5" s="146">
        <v>28323.076923076926</v>
      </c>
      <c r="AR5" s="146">
        <v>55386.454183266942</v>
      </c>
      <c r="AS5" s="146">
        <v>52419</v>
      </c>
      <c r="AT5" s="145">
        <v>693</v>
      </c>
      <c r="AU5" s="177">
        <v>3</v>
      </c>
      <c r="AV5" s="177">
        <v>8</v>
      </c>
      <c r="AW5" s="177"/>
      <c r="AX5" s="146">
        <v>9015.4714815539228</v>
      </c>
      <c r="AY5" s="146">
        <v>7441.0364515522497</v>
      </c>
      <c r="AZ5" s="146">
        <v>23709.874472363201</v>
      </c>
      <c r="BA5" s="146">
        <v>1179.9307958477509</v>
      </c>
      <c r="BB5" s="146">
        <v>3125.1814223512333</v>
      </c>
      <c r="BC5" s="146">
        <v>3035.8640939597317</v>
      </c>
      <c r="BD5" s="146">
        <v>21520.408163265307</v>
      </c>
      <c r="BE5" s="146">
        <v>27812.544294826363</v>
      </c>
      <c r="BF5" s="146">
        <v>27550.632911392404</v>
      </c>
      <c r="BG5" s="145">
        <v>620</v>
      </c>
      <c r="BH5" s="177">
        <v>40</v>
      </c>
      <c r="BI5" s="177">
        <v>58</v>
      </c>
      <c r="BJ5" s="177">
        <v>75</v>
      </c>
      <c r="BK5" s="148">
        <v>76</v>
      </c>
      <c r="BL5" s="145">
        <v>1373</v>
      </c>
      <c r="BM5" s="151">
        <v>2</v>
      </c>
      <c r="BN5" s="177">
        <v>24</v>
      </c>
      <c r="BO5" s="177">
        <v>2.2393207126946915</v>
      </c>
      <c r="BP5" s="177">
        <v>0.37911932739420939</v>
      </c>
      <c r="BQ5" s="177">
        <v>1.7950007423902783</v>
      </c>
      <c r="BR5" s="145">
        <v>1379</v>
      </c>
      <c r="BS5" s="177">
        <v>6</v>
      </c>
      <c r="BT5" s="177">
        <v>36</v>
      </c>
      <c r="BU5" s="177">
        <v>3.5648130142107184</v>
      </c>
      <c r="BV5" s="177">
        <v>0.6980820875093493</v>
      </c>
      <c r="BW5" s="148">
        <v>2.8583904263274249</v>
      </c>
      <c r="BX5" s="145"/>
      <c r="BY5" s="151"/>
      <c r="BZ5" s="177"/>
      <c r="CA5" s="177"/>
      <c r="CB5" s="177"/>
      <c r="CC5" s="177"/>
      <c r="CD5" s="27"/>
      <c r="CE5" s="177"/>
      <c r="CF5" s="177"/>
      <c r="CG5" s="27"/>
      <c r="CH5" s="159"/>
      <c r="CI5" s="145"/>
      <c r="CJ5" s="151"/>
      <c r="CK5" s="177"/>
      <c r="CL5" s="177"/>
      <c r="CM5" s="177"/>
      <c r="CN5" s="177"/>
      <c r="CO5" s="27"/>
      <c r="CP5" s="177"/>
      <c r="CQ5" s="177"/>
      <c r="CR5" s="27"/>
      <c r="CS5" s="159"/>
      <c r="CT5" s="145"/>
      <c r="CU5" s="151"/>
      <c r="CV5" s="177"/>
      <c r="CW5" s="177"/>
      <c r="CX5" s="177"/>
      <c r="CY5" s="177"/>
      <c r="CZ5" s="27"/>
      <c r="DA5" s="177"/>
      <c r="DB5" s="177"/>
      <c r="DC5" s="27"/>
      <c r="DD5" s="159"/>
      <c r="DE5" s="145"/>
      <c r="DF5" s="151"/>
      <c r="DG5" s="177"/>
      <c r="DH5" s="177"/>
      <c r="DI5" s="177"/>
      <c r="DJ5" s="177"/>
      <c r="DK5" s="27"/>
      <c r="DL5" s="177"/>
      <c r="DM5" s="177"/>
      <c r="DN5" s="27"/>
      <c r="DO5" s="159"/>
      <c r="DP5" s="31">
        <v>107.5</v>
      </c>
      <c r="DQ5" s="188">
        <v>1611822</v>
      </c>
      <c r="DR5" s="192">
        <v>0.87674418604600002</v>
      </c>
      <c r="DS5" s="192">
        <v>11.225464190987982</v>
      </c>
      <c r="DT5" s="149" t="s">
        <v>213</v>
      </c>
      <c r="DU5" s="150" t="s">
        <v>214</v>
      </c>
      <c r="DV5" s="190" t="s">
        <v>215</v>
      </c>
      <c r="DW5" s="177" t="s">
        <v>216</v>
      </c>
      <c r="DX5" s="191" t="s">
        <v>217</v>
      </c>
      <c r="DY5" s="172" t="s">
        <v>218</v>
      </c>
      <c r="DZ5" s="132" t="s">
        <v>122</v>
      </c>
      <c r="EA5" s="125">
        <v>214</v>
      </c>
      <c r="EB5" s="125" t="s">
        <v>231</v>
      </c>
      <c r="EC5" s="133" t="s">
        <v>220</v>
      </c>
      <c r="ED5" s="133" t="s">
        <v>229</v>
      </c>
      <c r="EE5" s="125" t="s">
        <v>222</v>
      </c>
      <c r="EF5" s="17">
        <v>4.1978291090584881</v>
      </c>
      <c r="EG5" s="8">
        <v>3.3815683649722921</v>
      </c>
      <c r="EH5" s="17" t="s">
        <v>60</v>
      </c>
      <c r="EI5" s="8" t="s">
        <v>223</v>
      </c>
      <c r="EJ5" s="18" t="s">
        <v>224</v>
      </c>
      <c r="EK5" s="124" t="s">
        <v>225</v>
      </c>
      <c r="EL5" s="124" t="s">
        <v>226</v>
      </c>
      <c r="EM5" s="124" t="s">
        <v>227</v>
      </c>
    </row>
    <row r="6" spans="1:170" s="124" customFormat="1" ht="15.75">
      <c r="A6" s="128" t="s">
        <v>212</v>
      </c>
      <c r="B6" s="143" t="s">
        <v>8</v>
      </c>
      <c r="C6" s="126" t="s">
        <v>127</v>
      </c>
      <c r="D6" s="144" t="s">
        <v>125</v>
      </c>
      <c r="E6" s="187" t="s">
        <v>64</v>
      </c>
      <c r="F6" s="145">
        <v>439</v>
      </c>
      <c r="G6" s="177">
        <v>4</v>
      </c>
      <c r="H6" s="177">
        <v>0</v>
      </c>
      <c r="I6" s="146">
        <v>29539.144224330448</v>
      </c>
      <c r="J6" s="146">
        <v>10707.134290770291</v>
      </c>
      <c r="K6" s="146">
        <v>1</v>
      </c>
      <c r="L6" s="147">
        <v>435</v>
      </c>
      <c r="M6" s="147">
        <v>435</v>
      </c>
      <c r="N6" s="146">
        <v>63189.66610803864</v>
      </c>
      <c r="O6" s="146">
        <v>14924.242424242424</v>
      </c>
      <c r="P6" s="146">
        <v>16246.495327102803</v>
      </c>
      <c r="Q6" s="146">
        <v>15348.087431693988</v>
      </c>
      <c r="R6" s="146">
        <v>43687.5</v>
      </c>
      <c r="S6" s="146">
        <v>68689.849624060153</v>
      </c>
      <c r="T6" s="146">
        <v>64535.992217898834</v>
      </c>
      <c r="U6" s="145">
        <v>437</v>
      </c>
      <c r="V6" s="177">
        <v>0</v>
      </c>
      <c r="W6" s="177">
        <v>5</v>
      </c>
      <c r="X6" s="146">
        <v>8593.2209231143279</v>
      </c>
      <c r="Y6" s="146">
        <v>2684.1997403530795</v>
      </c>
      <c r="Z6" s="146">
        <v>13152.602673100881</v>
      </c>
      <c r="AA6" s="146">
        <v>5103.3333333333339</v>
      </c>
      <c r="AB6" s="146">
        <v>4772.3823975720788</v>
      </c>
      <c r="AC6" s="146">
        <v>4528.2442748091598</v>
      </c>
      <c r="AD6" s="146">
        <v>12726.315789473685</v>
      </c>
      <c r="AE6" s="146">
        <v>23633.484162895929</v>
      </c>
      <c r="AF6" s="146">
        <v>22843.227665706054</v>
      </c>
      <c r="AG6" s="145">
        <v>443</v>
      </c>
      <c r="AH6" s="177">
        <v>4</v>
      </c>
      <c r="AI6" s="177">
        <v>1</v>
      </c>
      <c r="AJ6" s="177"/>
      <c r="AK6" s="146">
        <v>51145.271963421241</v>
      </c>
      <c r="AL6" s="146">
        <v>28766.874998617528</v>
      </c>
      <c r="AM6" s="146">
        <v>205621.73122191761</v>
      </c>
      <c r="AN6" s="146">
        <v>19045.454545454548</v>
      </c>
      <c r="AO6" s="146">
        <v>21032.303370786514</v>
      </c>
      <c r="AP6" s="146">
        <v>20153.794037940381</v>
      </c>
      <c r="AQ6" s="146">
        <v>92625</v>
      </c>
      <c r="AR6" s="146">
        <v>118545.91836734694</v>
      </c>
      <c r="AS6" s="146">
        <v>111772.72727272731</v>
      </c>
      <c r="AT6" s="145">
        <v>442</v>
      </c>
      <c r="AU6" s="177">
        <v>0</v>
      </c>
      <c r="AV6" s="177">
        <v>0</v>
      </c>
      <c r="AW6" s="177"/>
      <c r="AX6" s="146">
        <v>29238.591180240557</v>
      </c>
      <c r="AY6" s="146">
        <v>13188.065925436311</v>
      </c>
      <c r="AZ6" s="146">
        <v>45762.431410393285</v>
      </c>
      <c r="BA6" s="146">
        <v>8884.6153846153848</v>
      </c>
      <c r="BB6" s="146">
        <v>7157.0680628272248</v>
      </c>
      <c r="BC6" s="146">
        <v>7322.150735294118</v>
      </c>
      <c r="BD6" s="146">
        <v>43625</v>
      </c>
      <c r="BE6" s="146">
        <v>45798.143851508124</v>
      </c>
      <c r="BF6" s="146">
        <v>44681.861575178998</v>
      </c>
      <c r="BG6" s="145">
        <v>501</v>
      </c>
      <c r="BH6" s="177">
        <v>37</v>
      </c>
      <c r="BI6" s="177">
        <v>38</v>
      </c>
      <c r="BJ6" s="177">
        <v>32</v>
      </c>
      <c r="BK6" s="148">
        <v>35</v>
      </c>
      <c r="BL6" s="145">
        <v>879</v>
      </c>
      <c r="BM6" s="151">
        <v>0</v>
      </c>
      <c r="BN6" s="177">
        <v>0</v>
      </c>
      <c r="BO6" s="177">
        <v>1.3463697383387463</v>
      </c>
      <c r="BP6" s="177">
        <v>0.19337966097838458</v>
      </c>
      <c r="BQ6" s="177">
        <v>1.144351535835852</v>
      </c>
      <c r="BR6" s="145">
        <v>871</v>
      </c>
      <c r="BS6" s="177">
        <v>4</v>
      </c>
      <c r="BT6" s="177">
        <v>0</v>
      </c>
      <c r="BU6" s="177">
        <v>3.1831822376005845</v>
      </c>
      <c r="BV6" s="177">
        <v>0.58119685236447516</v>
      </c>
      <c r="BW6" s="148">
        <v>2.6011176470583908</v>
      </c>
      <c r="BX6" s="145"/>
      <c r="BY6" s="151"/>
      <c r="BZ6" s="177"/>
      <c r="CA6" s="177"/>
      <c r="CB6" s="177"/>
      <c r="CC6" s="177"/>
      <c r="CD6" s="27"/>
      <c r="CE6" s="177"/>
      <c r="CF6" s="177"/>
      <c r="CG6" s="27"/>
      <c r="CH6" s="159"/>
      <c r="CI6" s="145"/>
      <c r="CJ6" s="151"/>
      <c r="CK6" s="177"/>
      <c r="CL6" s="177"/>
      <c r="CM6" s="177"/>
      <c r="CN6" s="177"/>
      <c r="CO6" s="27"/>
      <c r="CP6" s="177"/>
      <c r="CQ6" s="177"/>
      <c r="CR6" s="27"/>
      <c r="CS6" s="159"/>
      <c r="CT6" s="145"/>
      <c r="CU6" s="151"/>
      <c r="CV6" s="177"/>
      <c r="CW6" s="177"/>
      <c r="CX6" s="177"/>
      <c r="CY6" s="177"/>
      <c r="CZ6" s="27"/>
      <c r="DA6" s="177"/>
      <c r="DB6" s="177"/>
      <c r="DC6" s="27"/>
      <c r="DD6" s="159"/>
      <c r="DE6" s="145"/>
      <c r="DF6" s="151"/>
      <c r="DG6" s="177"/>
      <c r="DH6" s="177"/>
      <c r="DI6" s="177"/>
      <c r="DJ6" s="177"/>
      <c r="DK6" s="27"/>
      <c r="DL6" s="177"/>
      <c r="DM6" s="177"/>
      <c r="DN6" s="27"/>
      <c r="DO6" s="159"/>
      <c r="DP6" s="108">
        <v>20.5</v>
      </c>
      <c r="DQ6" s="188">
        <v>349356</v>
      </c>
      <c r="DR6" s="189">
        <v>0.96341463414600004</v>
      </c>
      <c r="DS6" s="189">
        <v>22.2278481012737</v>
      </c>
      <c r="DT6" s="149" t="s">
        <v>213</v>
      </c>
      <c r="DU6" s="150" t="s">
        <v>214</v>
      </c>
      <c r="DV6" s="190" t="s">
        <v>215</v>
      </c>
      <c r="DW6" s="177" t="s">
        <v>216</v>
      </c>
      <c r="DX6" s="191" t="s">
        <v>217</v>
      </c>
      <c r="DY6" s="172" t="s">
        <v>218</v>
      </c>
      <c r="DZ6" s="132" t="s">
        <v>119</v>
      </c>
      <c r="EA6" s="125">
        <v>214</v>
      </c>
      <c r="EB6" s="125" t="s">
        <v>219</v>
      </c>
      <c r="EC6" s="133" t="s">
        <v>220</v>
      </c>
      <c r="ED6" s="133" t="s">
        <v>221</v>
      </c>
      <c r="EE6" s="125" t="s">
        <v>222</v>
      </c>
      <c r="EF6" s="17">
        <v>1.2436135609492083</v>
      </c>
      <c r="EG6" s="8">
        <v>1.1791580776328081</v>
      </c>
      <c r="EH6" s="17" t="s">
        <v>232</v>
      </c>
      <c r="EI6" s="8" t="s">
        <v>233</v>
      </c>
      <c r="EJ6" s="18" t="s">
        <v>234</v>
      </c>
      <c r="EK6" s="124" t="s">
        <v>225</v>
      </c>
      <c r="EL6" s="124" t="s">
        <v>226</v>
      </c>
      <c r="EM6" s="124" t="s">
        <v>227</v>
      </c>
    </row>
    <row r="7" spans="1:170" s="124" customFormat="1" ht="15.75">
      <c r="A7" s="128" t="s">
        <v>212</v>
      </c>
      <c r="B7" s="143" t="s">
        <v>8</v>
      </c>
      <c r="C7" s="126" t="s">
        <v>127</v>
      </c>
      <c r="D7" s="144" t="s">
        <v>125</v>
      </c>
      <c r="E7" s="187" t="s">
        <v>64</v>
      </c>
      <c r="F7" s="145">
        <v>452</v>
      </c>
      <c r="G7" s="177">
        <v>3</v>
      </c>
      <c r="H7" s="177">
        <v>0</v>
      </c>
      <c r="I7" s="146">
        <v>27695.316113610461</v>
      </c>
      <c r="J7" s="146">
        <v>10080.288371340353</v>
      </c>
      <c r="K7" s="146">
        <v>0.99777282850779514</v>
      </c>
      <c r="L7" s="147">
        <v>448</v>
      </c>
      <c r="M7" s="147">
        <v>449</v>
      </c>
      <c r="N7" s="146">
        <v>62642.368631052479</v>
      </c>
      <c r="O7" s="146">
        <v>15169.642857142857</v>
      </c>
      <c r="P7" s="146">
        <v>14633.470225872692</v>
      </c>
      <c r="Q7" s="146">
        <v>15000.856164383562</v>
      </c>
      <c r="R7" s="146">
        <v>39902.173913043487</v>
      </c>
      <c r="S7" s="146">
        <v>63380.694143167035</v>
      </c>
      <c r="T7" s="146">
        <v>62152.542372881362</v>
      </c>
      <c r="U7" s="145">
        <v>451</v>
      </c>
      <c r="V7" s="177">
        <v>0</v>
      </c>
      <c r="W7" s="177">
        <v>3</v>
      </c>
      <c r="X7" s="146">
        <v>9250.7461339774236</v>
      </c>
      <c r="Y7" s="146">
        <v>3185.5746273311411</v>
      </c>
      <c r="Z7" s="146">
        <v>18880.356373204078</v>
      </c>
      <c r="AA7" s="146">
        <v>5150.4424778761068</v>
      </c>
      <c r="AB7" s="146">
        <v>5436.46408839779</v>
      </c>
      <c r="AC7" s="146">
        <v>5331.1724137931033</v>
      </c>
      <c r="AD7" s="146">
        <v>13845.303867403314</v>
      </c>
      <c r="AE7" s="146">
        <v>22686.468646864691</v>
      </c>
      <c r="AF7" s="146">
        <v>22068.972332015812</v>
      </c>
      <c r="AG7" s="145">
        <v>449</v>
      </c>
      <c r="AH7" s="177">
        <v>3</v>
      </c>
      <c r="AI7" s="177">
        <v>0</v>
      </c>
      <c r="AJ7" s="177"/>
      <c r="AK7" s="146">
        <v>42944.716376744604</v>
      </c>
      <c r="AL7" s="146">
        <v>20827.314257888749</v>
      </c>
      <c r="AM7" s="146">
        <v>131483.90331684399</v>
      </c>
      <c r="AN7" s="146">
        <v>19055.555555555558</v>
      </c>
      <c r="AO7" s="146">
        <v>17407.291666666664</v>
      </c>
      <c r="AP7" s="146">
        <v>18577.968526466382</v>
      </c>
      <c r="AQ7" s="146">
        <v>72461.538461538483</v>
      </c>
      <c r="AR7" s="146">
        <v>94762.820512820515</v>
      </c>
      <c r="AS7" s="146">
        <v>93838.274932614571</v>
      </c>
      <c r="AT7" s="145">
        <v>443</v>
      </c>
      <c r="AU7" s="177">
        <v>0</v>
      </c>
      <c r="AV7" s="177">
        <v>0</v>
      </c>
      <c r="AW7" s="177"/>
      <c r="AX7" s="146">
        <v>28083.845636553546</v>
      </c>
      <c r="AY7" s="146">
        <v>10543.536136169945</v>
      </c>
      <c r="AZ7" s="146">
        <v>44017.940684518398</v>
      </c>
      <c r="BA7" s="146">
        <v>11560.60606060606</v>
      </c>
      <c r="BB7" s="146">
        <v>8287.0216306156399</v>
      </c>
      <c r="BC7" s="146">
        <v>8277.2600186393302</v>
      </c>
      <c r="BD7" s="146">
        <v>39141.129032258061</v>
      </c>
      <c r="BE7" s="146">
        <v>38361.934041363886</v>
      </c>
      <c r="BF7" s="146">
        <v>38137.080536912756</v>
      </c>
      <c r="BG7" s="145">
        <v>498</v>
      </c>
      <c r="BH7" s="177">
        <v>45</v>
      </c>
      <c r="BI7" s="177">
        <v>56</v>
      </c>
      <c r="BJ7" s="177">
        <v>42</v>
      </c>
      <c r="BK7" s="148">
        <v>44</v>
      </c>
      <c r="BL7" s="145">
        <v>888</v>
      </c>
      <c r="BM7" s="151">
        <v>0</v>
      </c>
      <c r="BN7" s="177">
        <v>0</v>
      </c>
      <c r="BO7" s="177">
        <v>1.5113029279276657</v>
      </c>
      <c r="BP7" s="177">
        <v>0.18881279617117119</v>
      </c>
      <c r="BQ7" s="177">
        <v>1.312534909909592</v>
      </c>
      <c r="BR7" s="145">
        <v>881</v>
      </c>
      <c r="BS7" s="177">
        <v>3</v>
      </c>
      <c r="BT7" s="177">
        <v>3</v>
      </c>
      <c r="BU7" s="177">
        <v>3.4060891428568314</v>
      </c>
      <c r="BV7" s="177">
        <v>0.59433566514285707</v>
      </c>
      <c r="BW7" s="148">
        <v>2.8116857142854221</v>
      </c>
      <c r="BX7" s="145"/>
      <c r="BY7" s="151"/>
      <c r="BZ7" s="177"/>
      <c r="CA7" s="177"/>
      <c r="CB7" s="177"/>
      <c r="CC7" s="177"/>
      <c r="CD7" s="27"/>
      <c r="CE7" s="177"/>
      <c r="CF7" s="177"/>
      <c r="CG7" s="27"/>
      <c r="CH7" s="159"/>
      <c r="CI7" s="145"/>
      <c r="CJ7" s="151"/>
      <c r="CK7" s="177"/>
      <c r="CL7" s="177"/>
      <c r="CM7" s="177"/>
      <c r="CN7" s="177"/>
      <c r="CO7" s="27"/>
      <c r="CP7" s="177"/>
      <c r="CQ7" s="177"/>
      <c r="CR7" s="27"/>
      <c r="CS7" s="159"/>
      <c r="CT7" s="145"/>
      <c r="CU7" s="151"/>
      <c r="CV7" s="177"/>
      <c r="CW7" s="177"/>
      <c r="CX7" s="177"/>
      <c r="CY7" s="177"/>
      <c r="CZ7" s="27"/>
      <c r="DA7" s="177"/>
      <c r="DB7" s="177"/>
      <c r="DC7" s="27"/>
      <c r="DD7" s="159"/>
      <c r="DE7" s="145"/>
      <c r="DF7" s="151"/>
      <c r="DG7" s="177"/>
      <c r="DH7" s="177"/>
      <c r="DI7" s="177"/>
      <c r="DJ7" s="177"/>
      <c r="DK7" s="27"/>
      <c r="DL7" s="177"/>
      <c r="DM7" s="177"/>
      <c r="DN7" s="27"/>
      <c r="DO7" s="159"/>
      <c r="DP7" s="31">
        <v>20.5</v>
      </c>
      <c r="DQ7" s="188">
        <v>349356</v>
      </c>
      <c r="DR7" s="192">
        <v>0.96341463414600004</v>
      </c>
      <c r="DS7" s="192">
        <v>22.886075949375197</v>
      </c>
      <c r="DT7" s="149" t="s">
        <v>213</v>
      </c>
      <c r="DU7" s="150" t="s">
        <v>214</v>
      </c>
      <c r="DV7" s="190" t="s">
        <v>215</v>
      </c>
      <c r="DW7" s="177" t="s">
        <v>216</v>
      </c>
      <c r="DX7" s="191" t="s">
        <v>217</v>
      </c>
      <c r="DY7" s="172" t="s">
        <v>218</v>
      </c>
      <c r="DZ7" s="132" t="s">
        <v>120</v>
      </c>
      <c r="EA7" s="24">
        <v>214</v>
      </c>
      <c r="EB7" s="24" t="s">
        <v>228</v>
      </c>
      <c r="EC7" s="133" t="s">
        <v>220</v>
      </c>
      <c r="ED7" s="133" t="s">
        <v>229</v>
      </c>
      <c r="EE7" s="125" t="s">
        <v>222</v>
      </c>
      <c r="EF7" s="17">
        <v>1.339615208385265</v>
      </c>
      <c r="EG7" s="8">
        <v>1.2184547961683336</v>
      </c>
      <c r="EH7" s="17" t="s">
        <v>232</v>
      </c>
      <c r="EI7" s="8" t="s">
        <v>233</v>
      </c>
      <c r="EJ7" s="18" t="s">
        <v>234</v>
      </c>
      <c r="EK7" s="124" t="s">
        <v>225</v>
      </c>
      <c r="EL7" s="124" t="s">
        <v>226</v>
      </c>
      <c r="EM7" s="124" t="s">
        <v>227</v>
      </c>
    </row>
    <row r="8" spans="1:170" s="124" customFormat="1" ht="15.75">
      <c r="A8" s="128" t="s">
        <v>212</v>
      </c>
      <c r="B8" s="143" t="s">
        <v>8</v>
      </c>
      <c r="C8" s="126" t="s">
        <v>127</v>
      </c>
      <c r="D8" s="144" t="s">
        <v>125</v>
      </c>
      <c r="E8" s="187" t="s">
        <v>64</v>
      </c>
      <c r="F8" s="17">
        <v>439</v>
      </c>
      <c r="G8" s="8">
        <v>0</v>
      </c>
      <c r="H8" s="8">
        <v>0</v>
      </c>
      <c r="I8" s="20">
        <v>10339.772814940146</v>
      </c>
      <c r="J8" s="20">
        <v>3015.7876398499689</v>
      </c>
      <c r="K8" s="20">
        <v>0.98405466970387245</v>
      </c>
      <c r="L8" s="21">
        <v>432</v>
      </c>
      <c r="M8" s="21">
        <v>437</v>
      </c>
      <c r="N8" s="20">
        <v>19160.565564964079</v>
      </c>
      <c r="O8" s="20">
        <v>5874.2690058479529</v>
      </c>
      <c r="P8" s="20">
        <v>8356.7307692307695</v>
      </c>
      <c r="Q8" s="20">
        <v>7725.8919961427191</v>
      </c>
      <c r="R8" s="20">
        <v>14340.90909090909</v>
      </c>
      <c r="S8" s="20">
        <v>28895.283018867929</v>
      </c>
      <c r="T8" s="20">
        <v>27489.225589225593</v>
      </c>
      <c r="U8" s="17">
        <v>438</v>
      </c>
      <c r="V8" s="8">
        <v>0</v>
      </c>
      <c r="W8" s="8">
        <v>0</v>
      </c>
      <c r="X8" s="20">
        <v>5637.3560160378083</v>
      </c>
      <c r="Y8" s="20">
        <v>2030.849143596512</v>
      </c>
      <c r="Z8" s="20">
        <v>8965.0588721008808</v>
      </c>
      <c r="AA8" s="20">
        <v>2406.5934065934071</v>
      </c>
      <c r="AB8" s="20">
        <v>3159.1989137813985</v>
      </c>
      <c r="AC8" s="20">
        <v>2911.3372093023258</v>
      </c>
      <c r="AD8" s="20">
        <v>9368.8760806916416</v>
      </c>
      <c r="AE8" s="20">
        <v>19169.837716843875</v>
      </c>
      <c r="AF8" s="20">
        <v>18279.004415897231</v>
      </c>
      <c r="AG8" s="17">
        <v>438</v>
      </c>
      <c r="AH8" s="8">
        <v>0</v>
      </c>
      <c r="AI8" s="8">
        <v>0</v>
      </c>
      <c r="AJ8" s="8"/>
      <c r="AK8" s="20">
        <v>24587.653830086365</v>
      </c>
      <c r="AL8" s="20">
        <v>12659.915092648835</v>
      </c>
      <c r="AM8" s="20">
        <v>83434.232913013606</v>
      </c>
      <c r="AN8" s="20">
        <v>10666.666666666668</v>
      </c>
      <c r="AO8" s="20">
        <v>14381.801125703565</v>
      </c>
      <c r="AP8" s="20">
        <v>14632.35294117647</v>
      </c>
      <c r="AQ8" s="20">
        <v>41368.421052631573</v>
      </c>
      <c r="AR8" s="20">
        <v>88481.042654028424</v>
      </c>
      <c r="AS8" s="20">
        <v>85284.256559766756</v>
      </c>
      <c r="AT8" s="17">
        <v>436</v>
      </c>
      <c r="AU8" s="8">
        <v>1</v>
      </c>
      <c r="AV8" s="8">
        <v>0</v>
      </c>
      <c r="AW8" s="8"/>
      <c r="AX8" s="20">
        <v>16740.638692754022</v>
      </c>
      <c r="AY8" s="20">
        <v>7892.6097610011893</v>
      </c>
      <c r="AZ8" s="20">
        <v>29335.6290688564</v>
      </c>
      <c r="BA8" s="20">
        <v>5477.9411764705883</v>
      </c>
      <c r="BB8" s="20">
        <v>4469.3192713326944</v>
      </c>
      <c r="BC8" s="20">
        <v>4297.3838761345442</v>
      </c>
      <c r="BD8" s="20">
        <v>27246.835443037973</v>
      </c>
      <c r="BE8" s="20">
        <v>36484.45273631841</v>
      </c>
      <c r="BF8" s="20">
        <v>37089.711417816812</v>
      </c>
      <c r="BG8" s="17">
        <v>494</v>
      </c>
      <c r="BH8" s="8">
        <v>58</v>
      </c>
      <c r="BI8" s="8">
        <v>61</v>
      </c>
      <c r="BJ8" s="8">
        <v>37</v>
      </c>
      <c r="BK8" s="148">
        <v>42</v>
      </c>
      <c r="BL8" s="169">
        <v>862</v>
      </c>
      <c r="BM8" s="170">
        <v>0</v>
      </c>
      <c r="BN8" s="171">
        <v>4</v>
      </c>
      <c r="BO8" s="171">
        <v>2.1302424242421498</v>
      </c>
      <c r="BP8" s="171">
        <v>0.35124211188811194</v>
      </c>
      <c r="BQ8" s="171">
        <v>1.7690139860137057</v>
      </c>
      <c r="BR8" s="169">
        <v>865</v>
      </c>
      <c r="BS8" s="171">
        <v>2</v>
      </c>
      <c r="BT8" s="171">
        <v>7</v>
      </c>
      <c r="BU8" s="171">
        <v>3.6078936915884117</v>
      </c>
      <c r="BV8" s="171">
        <v>0.67226249415887851</v>
      </c>
      <c r="BW8" s="23">
        <v>2.9356308411211782</v>
      </c>
      <c r="BX8" s="17"/>
      <c r="BY8" s="180"/>
      <c r="BZ8" s="8"/>
      <c r="CA8" s="8"/>
      <c r="CB8" s="8"/>
      <c r="CC8" s="8"/>
      <c r="CD8" s="28"/>
      <c r="CE8" s="8"/>
      <c r="CF8" s="8"/>
      <c r="CG8" s="28"/>
      <c r="CH8" s="160"/>
      <c r="CI8" s="17"/>
      <c r="CJ8" s="180"/>
      <c r="CK8" s="8"/>
      <c r="CL8" s="8"/>
      <c r="CM8" s="8"/>
      <c r="CN8" s="8"/>
      <c r="CO8" s="28"/>
      <c r="CP8" s="8"/>
      <c r="CQ8" s="8"/>
      <c r="CR8" s="28"/>
      <c r="CS8" s="160"/>
      <c r="CT8" s="17"/>
      <c r="CU8" s="180"/>
      <c r="CV8" s="8"/>
      <c r="CW8" s="8"/>
      <c r="CX8" s="8"/>
      <c r="CY8" s="8"/>
      <c r="CZ8" s="28"/>
      <c r="DA8" s="8"/>
      <c r="DB8" s="8"/>
      <c r="DC8" s="28"/>
      <c r="DD8" s="160"/>
      <c r="DE8" s="17"/>
      <c r="DF8" s="180"/>
      <c r="DG8" s="8"/>
      <c r="DH8" s="8"/>
      <c r="DI8" s="8"/>
      <c r="DJ8" s="8"/>
      <c r="DK8" s="28"/>
      <c r="DL8" s="8"/>
      <c r="DM8" s="8"/>
      <c r="DN8" s="28"/>
      <c r="DO8" s="160"/>
      <c r="DP8" s="31">
        <v>20.5</v>
      </c>
      <c r="DQ8" s="188">
        <v>349356</v>
      </c>
      <c r="DR8" s="192">
        <v>0.96341463414600004</v>
      </c>
      <c r="DS8" s="192">
        <v>22.2278481012737</v>
      </c>
      <c r="DT8" s="13" t="s">
        <v>213</v>
      </c>
      <c r="DU8" s="150" t="s">
        <v>214</v>
      </c>
      <c r="DV8" s="190" t="s">
        <v>215</v>
      </c>
      <c r="DW8" s="177" t="s">
        <v>216</v>
      </c>
      <c r="DX8" s="191" t="s">
        <v>217</v>
      </c>
      <c r="DY8" s="172" t="s">
        <v>218</v>
      </c>
      <c r="DZ8" s="132" t="s">
        <v>121</v>
      </c>
      <c r="EA8" s="24">
        <v>214</v>
      </c>
      <c r="EB8" s="24" t="s">
        <v>230</v>
      </c>
      <c r="EC8" s="133" t="s">
        <v>220</v>
      </c>
      <c r="ED8" s="133" t="s">
        <v>229</v>
      </c>
      <c r="EE8" s="125" t="s">
        <v>222</v>
      </c>
      <c r="EF8" s="17">
        <v>3.0423872242755934</v>
      </c>
      <c r="EG8" s="8">
        <v>1.9374086845955347</v>
      </c>
      <c r="EH8" s="17" t="s">
        <v>232</v>
      </c>
      <c r="EI8" s="8" t="s">
        <v>233</v>
      </c>
      <c r="EJ8" s="18" t="s">
        <v>234</v>
      </c>
      <c r="EK8" s="124" t="s">
        <v>225</v>
      </c>
      <c r="EL8" s="124" t="s">
        <v>226</v>
      </c>
      <c r="EM8" s="124" t="s">
        <v>227</v>
      </c>
    </row>
    <row r="9" spans="1:170" ht="16.5" thickBot="1">
      <c r="A9" s="111" t="s">
        <v>212</v>
      </c>
      <c r="B9" s="112" t="s">
        <v>8</v>
      </c>
      <c r="C9" s="113" t="s">
        <v>127</v>
      </c>
      <c r="D9" s="161" t="s">
        <v>125</v>
      </c>
      <c r="E9" s="208" t="s">
        <v>64</v>
      </c>
      <c r="F9" s="162">
        <v>423</v>
      </c>
      <c r="G9" s="119">
        <v>6</v>
      </c>
      <c r="H9" s="119">
        <v>0</v>
      </c>
      <c r="I9" s="163">
        <v>8825.6872667203934</v>
      </c>
      <c r="J9" s="163">
        <v>3508.5278352264691</v>
      </c>
      <c r="K9" s="163">
        <v>0.97560975609756095</v>
      </c>
      <c r="L9" s="164">
        <v>400</v>
      </c>
      <c r="M9" s="164">
        <v>410</v>
      </c>
      <c r="N9" s="163">
        <v>17642.064536440001</v>
      </c>
      <c r="O9" s="163">
        <v>3723.2142857142858</v>
      </c>
      <c r="P9" s="163">
        <v>5388.2478632478633</v>
      </c>
      <c r="Q9" s="163">
        <v>5095.8771741464461</v>
      </c>
      <c r="R9" s="163">
        <v>13853.125</v>
      </c>
      <c r="S9" s="163">
        <v>17552.397260273974</v>
      </c>
      <c r="T9" s="163">
        <v>16729.044313934868</v>
      </c>
      <c r="U9" s="162">
        <v>420</v>
      </c>
      <c r="V9" s="119">
        <v>4</v>
      </c>
      <c r="W9" s="119">
        <v>14</v>
      </c>
      <c r="X9" s="163">
        <v>5281.990997652907</v>
      </c>
      <c r="Y9" s="163">
        <v>2381.8399659307343</v>
      </c>
      <c r="Z9" s="163">
        <v>10294.050153747439</v>
      </c>
      <c r="AA9" s="163">
        <v>1500</v>
      </c>
      <c r="AB9" s="163">
        <v>2133.8661338661341</v>
      </c>
      <c r="AC9" s="163">
        <v>1995.3987730061353</v>
      </c>
      <c r="AD9" s="163">
        <v>9265.9176029962546</v>
      </c>
      <c r="AE9" s="163">
        <v>12361.334156886969</v>
      </c>
      <c r="AF9" s="163">
        <v>11792.693859255938</v>
      </c>
      <c r="AG9" s="162">
        <v>417</v>
      </c>
      <c r="AH9" s="119">
        <v>5</v>
      </c>
      <c r="AI9" s="119">
        <v>9</v>
      </c>
      <c r="AJ9" s="119"/>
      <c r="AK9" s="163">
        <v>15561.967945302518</v>
      </c>
      <c r="AL9" s="163">
        <v>9069.0616773820075</v>
      </c>
      <c r="AM9" s="163">
        <v>52144.89202501368</v>
      </c>
      <c r="AN9" s="163">
        <v>5738.8888888888887</v>
      </c>
      <c r="AO9" s="163">
        <v>8946.4285714285706</v>
      </c>
      <c r="AP9" s="163">
        <v>8485.4333576110712</v>
      </c>
      <c r="AQ9" s="163">
        <v>28788.461538461535</v>
      </c>
      <c r="AR9" s="163">
        <v>55386.454183266942</v>
      </c>
      <c r="AS9" s="163">
        <v>52419</v>
      </c>
      <c r="AT9" s="162">
        <v>420</v>
      </c>
      <c r="AU9" s="119">
        <v>8</v>
      </c>
      <c r="AV9" s="119">
        <v>2</v>
      </c>
      <c r="AW9" s="119"/>
      <c r="AX9" s="163">
        <v>12850.223732275586</v>
      </c>
      <c r="AY9" s="163">
        <v>7887.1067180793389</v>
      </c>
      <c r="AZ9" s="163">
        <v>23272.12583640192</v>
      </c>
      <c r="BA9" s="163">
        <v>1830.3571428571429</v>
      </c>
      <c r="BB9" s="163">
        <v>3125.1814223512333</v>
      </c>
      <c r="BC9" s="163">
        <v>3035.8640939597317</v>
      </c>
      <c r="BD9" s="163">
        <v>23169.642857142859</v>
      </c>
      <c r="BE9" s="163">
        <v>27812.544294826363</v>
      </c>
      <c r="BF9" s="163">
        <v>27550.632911392404</v>
      </c>
      <c r="BG9" s="162">
        <v>442</v>
      </c>
      <c r="BH9" s="119">
        <v>53</v>
      </c>
      <c r="BI9" s="119">
        <v>65</v>
      </c>
      <c r="BJ9" s="119">
        <v>75</v>
      </c>
      <c r="BK9" s="120">
        <v>76</v>
      </c>
      <c r="BL9" s="162">
        <v>832</v>
      </c>
      <c r="BM9" s="209">
        <v>16</v>
      </c>
      <c r="BN9" s="119">
        <v>2</v>
      </c>
      <c r="BO9" s="119">
        <v>2.3495896805894025</v>
      </c>
      <c r="BP9" s="119">
        <v>0.43152914619164617</v>
      </c>
      <c r="BQ9" s="119">
        <v>1.883090909090553</v>
      </c>
      <c r="BR9" s="162">
        <v>837</v>
      </c>
      <c r="BS9" s="119">
        <v>9</v>
      </c>
      <c r="BT9" s="119">
        <v>15</v>
      </c>
      <c r="BU9" s="119">
        <v>3.7902952029517967</v>
      </c>
      <c r="BV9" s="119">
        <v>0.77028994095940961</v>
      </c>
      <c r="BW9" s="120">
        <v>3.0147527675273702</v>
      </c>
      <c r="BX9" s="162"/>
      <c r="BY9" s="209"/>
      <c r="BZ9" s="119"/>
      <c r="CA9" s="119"/>
      <c r="CB9" s="119"/>
      <c r="CC9" s="119"/>
      <c r="CD9" s="168"/>
      <c r="CE9" s="119"/>
      <c r="CF9" s="119"/>
      <c r="CG9" s="168"/>
      <c r="CH9" s="165"/>
      <c r="CI9" s="162"/>
      <c r="CJ9" s="209"/>
      <c r="CK9" s="119"/>
      <c r="CL9" s="119"/>
      <c r="CM9" s="119"/>
      <c r="CN9" s="119"/>
      <c r="CO9" s="168"/>
      <c r="CP9" s="119"/>
      <c r="CQ9" s="119"/>
      <c r="CR9" s="168"/>
      <c r="CS9" s="165"/>
      <c r="CT9" s="162"/>
      <c r="CU9" s="209"/>
      <c r="CV9" s="119"/>
      <c r="CW9" s="119"/>
      <c r="CX9" s="119"/>
      <c r="CY9" s="119"/>
      <c r="CZ9" s="168"/>
      <c r="DA9" s="119"/>
      <c r="DB9" s="119"/>
      <c r="DC9" s="168"/>
      <c r="DD9" s="165"/>
      <c r="DE9" s="162"/>
      <c r="DF9" s="209"/>
      <c r="DG9" s="119"/>
      <c r="DH9" s="119"/>
      <c r="DI9" s="119"/>
      <c r="DJ9" s="119"/>
      <c r="DK9" s="168"/>
      <c r="DL9" s="119"/>
      <c r="DM9" s="119"/>
      <c r="DN9" s="168"/>
      <c r="DO9" s="165"/>
      <c r="DP9" s="167">
        <v>20.5</v>
      </c>
      <c r="DQ9" s="210">
        <v>349356</v>
      </c>
      <c r="DR9" s="211">
        <v>0.96341463414600004</v>
      </c>
      <c r="DS9" s="211">
        <v>21.417721518994931</v>
      </c>
      <c r="DT9" s="179" t="s">
        <v>213</v>
      </c>
      <c r="DU9" s="118" t="s">
        <v>214</v>
      </c>
      <c r="DV9" s="212" t="s">
        <v>215</v>
      </c>
      <c r="DW9" s="119" t="s">
        <v>216</v>
      </c>
      <c r="DX9" s="213" t="s">
        <v>217</v>
      </c>
      <c r="DY9" s="214" t="s">
        <v>218</v>
      </c>
      <c r="DZ9" s="121" t="s">
        <v>122</v>
      </c>
      <c r="EA9" s="122">
        <v>214</v>
      </c>
      <c r="EB9" s="122" t="s">
        <v>231</v>
      </c>
      <c r="EC9" s="123" t="s">
        <v>220</v>
      </c>
      <c r="ED9" s="123" t="s">
        <v>229</v>
      </c>
      <c r="EE9" s="122" t="s">
        <v>222</v>
      </c>
      <c r="EF9" s="114">
        <v>3.6559353376393058</v>
      </c>
      <c r="EG9" s="115">
        <v>2.475291268314634</v>
      </c>
      <c r="EH9" s="114" t="s">
        <v>232</v>
      </c>
      <c r="EI9" s="115" t="s">
        <v>233</v>
      </c>
      <c r="EJ9" s="117" t="s">
        <v>234</v>
      </c>
      <c r="EK9" s="1" t="s">
        <v>225</v>
      </c>
      <c r="EL9" s="1" t="s">
        <v>226</v>
      </c>
      <c r="EM9" s="1" t="s">
        <v>227</v>
      </c>
    </row>
    <row r="10" spans="1:170" s="124" customFormat="1" ht="15.75">
      <c r="A10" s="127" t="s">
        <v>212</v>
      </c>
      <c r="B10" s="135" t="s">
        <v>8</v>
      </c>
      <c r="C10" s="134" t="s">
        <v>127</v>
      </c>
      <c r="D10" s="136" t="s">
        <v>125</v>
      </c>
      <c r="E10" s="203" t="s">
        <v>66</v>
      </c>
      <c r="F10" s="137">
        <v>495</v>
      </c>
      <c r="G10" s="178">
        <v>0</v>
      </c>
      <c r="H10" s="178">
        <v>0</v>
      </c>
      <c r="I10" s="138">
        <v>30374.736008578937</v>
      </c>
      <c r="J10" s="138">
        <v>11062.534389393291</v>
      </c>
      <c r="K10" s="138">
        <v>0.99797979797979797</v>
      </c>
      <c r="L10" s="139">
        <v>494</v>
      </c>
      <c r="M10" s="139">
        <v>495</v>
      </c>
      <c r="N10" s="138">
        <v>76550.672149709368</v>
      </c>
      <c r="O10" s="138">
        <v>15725.806451612903</v>
      </c>
      <c r="P10" s="138">
        <v>16246.495327102803</v>
      </c>
      <c r="Q10" s="138">
        <v>15348.087431693988</v>
      </c>
      <c r="R10" s="138">
        <v>44500</v>
      </c>
      <c r="S10" s="138">
        <v>68689.849624060153</v>
      </c>
      <c r="T10" s="138">
        <v>64535.992217898834</v>
      </c>
      <c r="U10" s="137">
        <v>498</v>
      </c>
      <c r="V10" s="178">
        <v>0</v>
      </c>
      <c r="W10" s="178">
        <v>0</v>
      </c>
      <c r="X10" s="138">
        <v>8106.2283024056887</v>
      </c>
      <c r="Y10" s="138">
        <v>2681.8370354761073</v>
      </c>
      <c r="Z10" s="138">
        <v>12248.23285845976</v>
      </c>
      <c r="AA10" s="138">
        <v>3557.1428571428573</v>
      </c>
      <c r="AB10" s="138">
        <v>4772.3823975720788</v>
      </c>
      <c r="AC10" s="138">
        <v>4528.2442748091598</v>
      </c>
      <c r="AD10" s="138">
        <v>11589.04109589041</v>
      </c>
      <c r="AE10" s="138">
        <v>23633.484162895929</v>
      </c>
      <c r="AF10" s="138">
        <v>22843.227665706054</v>
      </c>
      <c r="AG10" s="137">
        <v>496</v>
      </c>
      <c r="AH10" s="178">
        <v>1</v>
      </c>
      <c r="AI10" s="178">
        <v>0</v>
      </c>
      <c r="AJ10" s="178"/>
      <c r="AK10" s="138">
        <v>62195.712468073893</v>
      </c>
      <c r="AL10" s="138">
        <v>35478.77257572682</v>
      </c>
      <c r="AM10" s="138">
        <v>233777.36413146718</v>
      </c>
      <c r="AN10" s="138">
        <v>23700</v>
      </c>
      <c r="AO10" s="138">
        <v>21032.303370786514</v>
      </c>
      <c r="AP10" s="138">
        <v>20153.794037940381</v>
      </c>
      <c r="AQ10" s="138">
        <v>118437.5</v>
      </c>
      <c r="AR10" s="138">
        <v>118545.91836734694</v>
      </c>
      <c r="AS10" s="138">
        <v>111772.72727272731</v>
      </c>
      <c r="AT10" s="137">
        <v>495</v>
      </c>
      <c r="AU10" s="178">
        <v>0</v>
      </c>
      <c r="AV10" s="178">
        <v>0</v>
      </c>
      <c r="AW10" s="178"/>
      <c r="AX10" s="138">
        <v>26386.937543774653</v>
      </c>
      <c r="AY10" s="138">
        <v>13871.426473743515</v>
      </c>
      <c r="AZ10" s="138">
        <v>47578.029912516482</v>
      </c>
      <c r="BA10" s="138">
        <v>7388.8888888888896</v>
      </c>
      <c r="BB10" s="138">
        <v>7157.0680628272248</v>
      </c>
      <c r="BC10" s="138">
        <v>7322.150735294118</v>
      </c>
      <c r="BD10" s="138">
        <v>44272.151898734177</v>
      </c>
      <c r="BE10" s="138">
        <v>45798.143851508124</v>
      </c>
      <c r="BF10" s="138">
        <v>44681.861575178998</v>
      </c>
      <c r="BG10" s="137">
        <v>496</v>
      </c>
      <c r="BH10" s="178">
        <v>41</v>
      </c>
      <c r="BI10" s="178">
        <v>41</v>
      </c>
      <c r="BJ10" s="178">
        <v>32</v>
      </c>
      <c r="BK10" s="140">
        <v>35</v>
      </c>
      <c r="BL10" s="137">
        <v>1000</v>
      </c>
      <c r="BM10" s="174">
        <v>0</v>
      </c>
      <c r="BN10" s="178">
        <v>0</v>
      </c>
      <c r="BO10" s="178">
        <v>1.4542289999996565</v>
      </c>
      <c r="BP10" s="178">
        <v>0.255512666</v>
      </c>
      <c r="BQ10" s="178">
        <v>1.1848209999996235</v>
      </c>
      <c r="BR10" s="137">
        <v>986</v>
      </c>
      <c r="BS10" s="178">
        <v>1</v>
      </c>
      <c r="BT10" s="178">
        <v>1</v>
      </c>
      <c r="BU10" s="178">
        <v>3.2950680894306412</v>
      </c>
      <c r="BV10" s="178">
        <v>0.63214193699186993</v>
      </c>
      <c r="BW10" s="140">
        <v>2.6621178861785277</v>
      </c>
      <c r="BX10" s="137"/>
      <c r="BY10" s="174"/>
      <c r="BZ10" s="178"/>
      <c r="CA10" s="178"/>
      <c r="CB10" s="178"/>
      <c r="CC10" s="178"/>
      <c r="CD10" s="26"/>
      <c r="CE10" s="178"/>
      <c r="CF10" s="178"/>
      <c r="CG10" s="26"/>
      <c r="CH10" s="158"/>
      <c r="CI10" s="137"/>
      <c r="CJ10" s="174"/>
      <c r="CK10" s="178"/>
      <c r="CL10" s="178"/>
      <c r="CM10" s="178"/>
      <c r="CN10" s="178"/>
      <c r="CO10" s="26"/>
      <c r="CP10" s="178"/>
      <c r="CQ10" s="178"/>
      <c r="CR10" s="26"/>
      <c r="CS10" s="158"/>
      <c r="CT10" s="137"/>
      <c r="CU10" s="174"/>
      <c r="CV10" s="178"/>
      <c r="CW10" s="178"/>
      <c r="CX10" s="178"/>
      <c r="CY10" s="178"/>
      <c r="CZ10" s="26"/>
      <c r="DA10" s="178"/>
      <c r="DB10" s="178"/>
      <c r="DC10" s="26"/>
      <c r="DD10" s="158"/>
      <c r="DE10" s="137"/>
      <c r="DF10" s="174"/>
      <c r="DG10" s="178"/>
      <c r="DH10" s="178"/>
      <c r="DI10" s="178"/>
      <c r="DJ10" s="178"/>
      <c r="DK10" s="26"/>
      <c r="DL10" s="178"/>
      <c r="DM10" s="178"/>
      <c r="DN10" s="26"/>
      <c r="DO10" s="158"/>
      <c r="DP10" s="107">
        <v>30.5</v>
      </c>
      <c r="DQ10" s="204">
        <v>246056</v>
      </c>
      <c r="DR10" s="205">
        <v>0.86885245901600006</v>
      </c>
      <c r="DS10" s="205">
        <v>18.679245283027328</v>
      </c>
      <c r="DT10" s="141" t="s">
        <v>213</v>
      </c>
      <c r="DU10" s="142" t="s">
        <v>214</v>
      </c>
      <c r="DV10" s="206" t="s">
        <v>215</v>
      </c>
      <c r="DW10" s="178" t="s">
        <v>216</v>
      </c>
      <c r="DX10" s="207" t="s">
        <v>217</v>
      </c>
      <c r="DY10" s="173" t="s">
        <v>218</v>
      </c>
      <c r="DZ10" s="129" t="s">
        <v>119</v>
      </c>
      <c r="EA10" s="130">
        <v>214</v>
      </c>
      <c r="EB10" s="130" t="s">
        <v>219</v>
      </c>
      <c r="EC10" s="131" t="s">
        <v>220</v>
      </c>
      <c r="ED10" s="131" t="s">
        <v>229</v>
      </c>
      <c r="EE10" s="130" t="s">
        <v>222</v>
      </c>
      <c r="EF10" s="14">
        <v>1.2361737335571135</v>
      </c>
      <c r="EG10" s="15">
        <v>1.3472068192489655</v>
      </c>
      <c r="EH10" s="14" t="s">
        <v>235</v>
      </c>
      <c r="EI10" s="15" t="s">
        <v>236</v>
      </c>
      <c r="EJ10" s="16" t="s">
        <v>234</v>
      </c>
      <c r="EK10" s="124" t="s">
        <v>225</v>
      </c>
      <c r="EL10" s="124" t="s">
        <v>226</v>
      </c>
      <c r="EM10" s="124" t="s">
        <v>227</v>
      </c>
    </row>
    <row r="11" spans="1:170" s="124" customFormat="1" ht="15.75">
      <c r="A11" s="128" t="s">
        <v>212</v>
      </c>
      <c r="B11" s="143" t="s">
        <v>8</v>
      </c>
      <c r="C11" s="126" t="s">
        <v>127</v>
      </c>
      <c r="D11" s="144" t="s">
        <v>125</v>
      </c>
      <c r="E11" s="187" t="s">
        <v>66</v>
      </c>
      <c r="F11" s="145">
        <v>498</v>
      </c>
      <c r="G11" s="177">
        <v>0</v>
      </c>
      <c r="H11" s="177">
        <v>0</v>
      </c>
      <c r="I11" s="146">
        <v>28704.484319813346</v>
      </c>
      <c r="J11" s="146">
        <v>9274.5952328133262</v>
      </c>
      <c r="K11" s="146">
        <v>0.99799196787148592</v>
      </c>
      <c r="L11" s="147">
        <v>497</v>
      </c>
      <c r="M11" s="147">
        <v>498</v>
      </c>
      <c r="N11" s="146">
        <v>52151.8785631016</v>
      </c>
      <c r="O11" s="146">
        <v>16400.000000000004</v>
      </c>
      <c r="P11" s="146">
        <v>14633.470225872692</v>
      </c>
      <c r="Q11" s="146">
        <v>15000.856164383562</v>
      </c>
      <c r="R11" s="146">
        <v>40379.310344827587</v>
      </c>
      <c r="S11" s="146">
        <v>63380.694143167035</v>
      </c>
      <c r="T11" s="146">
        <v>62152.542372881362</v>
      </c>
      <c r="U11" s="145">
        <v>493</v>
      </c>
      <c r="V11" s="177">
        <v>1</v>
      </c>
      <c r="W11" s="177">
        <v>0</v>
      </c>
      <c r="X11" s="146">
        <v>8400.9713517712098</v>
      </c>
      <c r="Y11" s="146">
        <v>2938.836936392493</v>
      </c>
      <c r="Z11" s="146">
        <v>14898.3399672376</v>
      </c>
      <c r="AA11" s="146">
        <v>4100</v>
      </c>
      <c r="AB11" s="146">
        <v>5436.46408839779</v>
      </c>
      <c r="AC11" s="146">
        <v>5331.1724137931033</v>
      </c>
      <c r="AD11" s="146">
        <v>12879.310344827587</v>
      </c>
      <c r="AE11" s="146">
        <v>22686.468646864691</v>
      </c>
      <c r="AF11" s="146">
        <v>22068.972332015812</v>
      </c>
      <c r="AG11" s="145">
        <v>497</v>
      </c>
      <c r="AH11" s="177">
        <v>0</v>
      </c>
      <c r="AI11" s="177">
        <v>1</v>
      </c>
      <c r="AJ11" s="177"/>
      <c r="AK11" s="146">
        <v>46082.027832153843</v>
      </c>
      <c r="AL11" s="146">
        <v>21045.941055162173</v>
      </c>
      <c r="AM11" s="146">
        <v>120475.8947773688</v>
      </c>
      <c r="AN11" s="146">
        <v>24894.736842105263</v>
      </c>
      <c r="AO11" s="146">
        <v>17407.291666666664</v>
      </c>
      <c r="AP11" s="146">
        <v>18577.968526466382</v>
      </c>
      <c r="AQ11" s="146">
        <v>74769.230769230795</v>
      </c>
      <c r="AR11" s="146">
        <v>94762.820512820515</v>
      </c>
      <c r="AS11" s="146">
        <v>93838.274932614571</v>
      </c>
      <c r="AT11" s="145">
        <v>499</v>
      </c>
      <c r="AU11" s="177">
        <v>1</v>
      </c>
      <c r="AV11" s="177">
        <v>0</v>
      </c>
      <c r="AW11" s="177"/>
      <c r="AX11" s="146">
        <v>25605.488557617256</v>
      </c>
      <c r="AY11" s="146">
        <v>10752.684659582785</v>
      </c>
      <c r="AZ11" s="146">
        <v>40904.89401967352</v>
      </c>
      <c r="BA11" s="146">
        <v>9750</v>
      </c>
      <c r="BB11" s="146">
        <v>8287.0216306156399</v>
      </c>
      <c r="BC11" s="146">
        <v>8277.2600186393302</v>
      </c>
      <c r="BD11" s="146">
        <v>37990.82568807339</v>
      </c>
      <c r="BE11" s="146">
        <v>38361.934041363886</v>
      </c>
      <c r="BF11" s="146">
        <v>38137.080536912756</v>
      </c>
      <c r="BG11" s="145">
        <v>483</v>
      </c>
      <c r="BH11" s="177">
        <v>49</v>
      </c>
      <c r="BI11" s="177">
        <v>62</v>
      </c>
      <c r="BJ11" s="177">
        <v>42</v>
      </c>
      <c r="BK11" s="148">
        <v>44</v>
      </c>
      <c r="BL11" s="145">
        <v>996</v>
      </c>
      <c r="BM11" s="151">
        <v>1</v>
      </c>
      <c r="BN11" s="177">
        <v>1</v>
      </c>
      <c r="BO11" s="177">
        <v>1.6281649899393267</v>
      </c>
      <c r="BP11" s="177">
        <v>0.20869384205231384</v>
      </c>
      <c r="BQ11" s="177">
        <v>1.4090824949694574</v>
      </c>
      <c r="BR11" s="145">
        <v>990</v>
      </c>
      <c r="BS11" s="177">
        <v>1</v>
      </c>
      <c r="BT11" s="177">
        <v>2</v>
      </c>
      <c r="BU11" s="177">
        <v>3.7032411347514622</v>
      </c>
      <c r="BV11" s="177">
        <v>0.64280818237082071</v>
      </c>
      <c r="BW11" s="148">
        <v>3.0599979736572718</v>
      </c>
      <c r="BX11" s="145"/>
      <c r="BY11" s="151"/>
      <c r="BZ11" s="177"/>
      <c r="CA11" s="177"/>
      <c r="CB11" s="177"/>
      <c r="CC11" s="177"/>
      <c r="CD11" s="27"/>
      <c r="CE11" s="177"/>
      <c r="CF11" s="177"/>
      <c r="CG11" s="27"/>
      <c r="CH11" s="159"/>
      <c r="CI11" s="145"/>
      <c r="CJ11" s="151"/>
      <c r="CK11" s="177"/>
      <c r="CL11" s="177"/>
      <c r="CM11" s="177"/>
      <c r="CN11" s="177"/>
      <c r="CO11" s="27"/>
      <c r="CP11" s="177"/>
      <c r="CQ11" s="177"/>
      <c r="CR11" s="27"/>
      <c r="CS11" s="159"/>
      <c r="CT11" s="145"/>
      <c r="CU11" s="151"/>
      <c r="CV11" s="177"/>
      <c r="CW11" s="177"/>
      <c r="CX11" s="177"/>
      <c r="CY11" s="177"/>
      <c r="CZ11" s="27"/>
      <c r="DA11" s="177"/>
      <c r="DB11" s="177"/>
      <c r="DC11" s="27"/>
      <c r="DD11" s="159"/>
      <c r="DE11" s="145"/>
      <c r="DF11" s="151"/>
      <c r="DG11" s="177"/>
      <c r="DH11" s="177"/>
      <c r="DI11" s="177"/>
      <c r="DJ11" s="177"/>
      <c r="DK11" s="27"/>
      <c r="DL11" s="177"/>
      <c r="DM11" s="177"/>
      <c r="DN11" s="27"/>
      <c r="DO11" s="159"/>
      <c r="DP11" s="31">
        <v>30.5</v>
      </c>
      <c r="DQ11" s="188">
        <v>246056</v>
      </c>
      <c r="DR11" s="192">
        <v>0.86885245901600006</v>
      </c>
      <c r="DS11" s="192">
        <v>18.792452830197188</v>
      </c>
      <c r="DT11" s="149" t="s">
        <v>213</v>
      </c>
      <c r="DU11" s="150" t="s">
        <v>214</v>
      </c>
      <c r="DV11" s="190" t="s">
        <v>215</v>
      </c>
      <c r="DW11" s="177" t="s">
        <v>216</v>
      </c>
      <c r="DX11" s="191" t="s">
        <v>217</v>
      </c>
      <c r="DY11" s="172" t="s">
        <v>218</v>
      </c>
      <c r="DZ11" s="132" t="s">
        <v>120</v>
      </c>
      <c r="EA11" s="24">
        <v>214</v>
      </c>
      <c r="EB11" s="24" t="s">
        <v>228</v>
      </c>
      <c r="EC11" s="133" t="s">
        <v>220</v>
      </c>
      <c r="ED11" s="133" t="s">
        <v>237</v>
      </c>
      <c r="EE11" s="125" t="s">
        <v>222</v>
      </c>
      <c r="EF11" s="17">
        <v>1.3172469955371566</v>
      </c>
      <c r="EG11" s="8">
        <v>1.3190632856641773</v>
      </c>
      <c r="EH11" s="17" t="s">
        <v>235</v>
      </c>
      <c r="EI11" s="8" t="s">
        <v>236</v>
      </c>
      <c r="EJ11" s="18" t="s">
        <v>234</v>
      </c>
      <c r="EK11" s="124" t="s">
        <v>225</v>
      </c>
      <c r="EL11" s="124" t="s">
        <v>226</v>
      </c>
      <c r="EM11" s="124" t="s">
        <v>227</v>
      </c>
    </row>
    <row r="12" spans="1:170" s="124" customFormat="1" ht="15.75">
      <c r="A12" s="128" t="s">
        <v>212</v>
      </c>
      <c r="B12" s="143" t="s">
        <v>8</v>
      </c>
      <c r="C12" s="126" t="s">
        <v>127</v>
      </c>
      <c r="D12" s="144" t="s">
        <v>125</v>
      </c>
      <c r="E12" s="187" t="s">
        <v>66</v>
      </c>
      <c r="F12" s="17">
        <v>493</v>
      </c>
      <c r="G12" s="8">
        <v>0</v>
      </c>
      <c r="H12" s="8">
        <v>0</v>
      </c>
      <c r="I12" s="20">
        <v>13226.690679128544</v>
      </c>
      <c r="J12" s="20">
        <v>3374.7163193351143</v>
      </c>
      <c r="K12" s="20">
        <v>0.99391480730223125</v>
      </c>
      <c r="L12" s="21">
        <v>490</v>
      </c>
      <c r="M12" s="21">
        <v>493</v>
      </c>
      <c r="N12" s="20">
        <v>23507.06422925528</v>
      </c>
      <c r="O12" s="20">
        <v>9465.9090909090919</v>
      </c>
      <c r="P12" s="20">
        <v>8356.7307692307695</v>
      </c>
      <c r="Q12" s="20">
        <v>7725.8919961427191</v>
      </c>
      <c r="R12" s="20">
        <v>17944.444444444442</v>
      </c>
      <c r="S12" s="20">
        <v>28895.283018867929</v>
      </c>
      <c r="T12" s="20">
        <v>27489.225589225593</v>
      </c>
      <c r="U12" s="17">
        <v>493</v>
      </c>
      <c r="V12" s="8">
        <v>0</v>
      </c>
      <c r="W12" s="8">
        <v>4</v>
      </c>
      <c r="X12" s="20">
        <v>6784.5996462156354</v>
      </c>
      <c r="Y12" s="20">
        <v>1793.6825041825134</v>
      </c>
      <c r="Z12" s="20">
        <v>8984.7312217091185</v>
      </c>
      <c r="AA12" s="20">
        <v>3304.0540540540542</v>
      </c>
      <c r="AB12" s="20">
        <v>3159.1989137813985</v>
      </c>
      <c r="AC12" s="20">
        <v>2911.3372093023258</v>
      </c>
      <c r="AD12" s="20">
        <v>9410.8433734939754</v>
      </c>
      <c r="AE12" s="20">
        <v>19169.837716843875</v>
      </c>
      <c r="AF12" s="20">
        <v>18279.004415897231</v>
      </c>
      <c r="AG12" s="17">
        <v>488</v>
      </c>
      <c r="AH12" s="8">
        <v>1</v>
      </c>
      <c r="AI12" s="8">
        <v>1</v>
      </c>
      <c r="AJ12" s="8"/>
      <c r="AK12" s="20">
        <v>38306.010480365534</v>
      </c>
      <c r="AL12" s="20">
        <v>18638.586513373135</v>
      </c>
      <c r="AM12" s="20">
        <v>119658.3515715824</v>
      </c>
      <c r="AN12" s="20">
        <v>17400</v>
      </c>
      <c r="AO12" s="20">
        <v>14381.801125703565</v>
      </c>
      <c r="AP12" s="20">
        <v>14632.35294117647</v>
      </c>
      <c r="AQ12" s="20">
        <v>64000.000000000015</v>
      </c>
      <c r="AR12" s="20">
        <v>88481.042654028424</v>
      </c>
      <c r="AS12" s="20">
        <v>85284.256559766756</v>
      </c>
      <c r="AT12" s="17">
        <v>484</v>
      </c>
      <c r="AU12" s="8">
        <v>2</v>
      </c>
      <c r="AV12" s="8">
        <v>0</v>
      </c>
      <c r="AW12" s="8"/>
      <c r="AX12" s="20">
        <v>22925.555338122809</v>
      </c>
      <c r="AY12" s="20">
        <v>11675.619967305011</v>
      </c>
      <c r="AZ12" s="20">
        <v>43988.647573403279</v>
      </c>
      <c r="BA12" s="20">
        <v>6339.6226415094343</v>
      </c>
      <c r="BB12" s="20">
        <v>4469.3192713326944</v>
      </c>
      <c r="BC12" s="20">
        <v>4297.3838761345442</v>
      </c>
      <c r="BD12" s="20">
        <v>38538.461538461539</v>
      </c>
      <c r="BE12" s="20">
        <v>36484.45273631841</v>
      </c>
      <c r="BF12" s="20">
        <v>37089.711417816812</v>
      </c>
      <c r="BG12" s="17">
        <v>482</v>
      </c>
      <c r="BH12" s="8">
        <v>46</v>
      </c>
      <c r="BI12" s="8">
        <v>50</v>
      </c>
      <c r="BJ12" s="8">
        <v>37</v>
      </c>
      <c r="BK12" s="148">
        <v>42</v>
      </c>
      <c r="BL12" s="169">
        <v>984</v>
      </c>
      <c r="BM12" s="170">
        <v>3</v>
      </c>
      <c r="BN12" s="171">
        <v>1</v>
      </c>
      <c r="BO12" s="171">
        <v>1.9614132653058487</v>
      </c>
      <c r="BP12" s="171">
        <v>0.35667416836734678</v>
      </c>
      <c r="BQ12" s="171">
        <v>1.5949183673465572</v>
      </c>
      <c r="BR12" s="169">
        <v>977</v>
      </c>
      <c r="BS12" s="171">
        <v>0</v>
      </c>
      <c r="BT12" s="171">
        <v>3</v>
      </c>
      <c r="BU12" s="171">
        <v>3.3985328542091162</v>
      </c>
      <c r="BV12" s="171">
        <v>0.66074195687885018</v>
      </c>
      <c r="BW12" s="23">
        <v>2.7377905544143979</v>
      </c>
      <c r="BX12" s="17"/>
      <c r="BY12" s="180"/>
      <c r="BZ12" s="8"/>
      <c r="CA12" s="8"/>
      <c r="CB12" s="8"/>
      <c r="CC12" s="8"/>
      <c r="CD12" s="28"/>
      <c r="CE12" s="8"/>
      <c r="CF12" s="8"/>
      <c r="CG12" s="28"/>
      <c r="CH12" s="160"/>
      <c r="CI12" s="17"/>
      <c r="CJ12" s="180"/>
      <c r="CK12" s="8"/>
      <c r="CL12" s="8"/>
      <c r="CM12" s="8"/>
      <c r="CN12" s="8"/>
      <c r="CO12" s="28"/>
      <c r="CP12" s="8"/>
      <c r="CQ12" s="8"/>
      <c r="CR12" s="28"/>
      <c r="CS12" s="160"/>
      <c r="CT12" s="17"/>
      <c r="CU12" s="180"/>
      <c r="CV12" s="8"/>
      <c r="CW12" s="8"/>
      <c r="CX12" s="8"/>
      <c r="CY12" s="8"/>
      <c r="CZ12" s="28"/>
      <c r="DA12" s="8"/>
      <c r="DB12" s="8"/>
      <c r="DC12" s="28"/>
      <c r="DD12" s="160"/>
      <c r="DE12" s="17"/>
      <c r="DF12" s="180"/>
      <c r="DG12" s="8"/>
      <c r="DH12" s="8"/>
      <c r="DI12" s="8"/>
      <c r="DJ12" s="8"/>
      <c r="DK12" s="28"/>
      <c r="DL12" s="8"/>
      <c r="DM12" s="8"/>
      <c r="DN12" s="28"/>
      <c r="DO12" s="160"/>
      <c r="DP12" s="31">
        <v>30.5</v>
      </c>
      <c r="DQ12" s="188">
        <v>246056</v>
      </c>
      <c r="DR12" s="192">
        <v>0.86885245901600006</v>
      </c>
      <c r="DS12" s="192">
        <v>18.603773584914084</v>
      </c>
      <c r="DT12" s="13" t="s">
        <v>213</v>
      </c>
      <c r="DU12" s="150" t="s">
        <v>214</v>
      </c>
      <c r="DV12" s="190" t="s">
        <v>215</v>
      </c>
      <c r="DW12" s="177" t="s">
        <v>216</v>
      </c>
      <c r="DX12" s="191" t="s">
        <v>217</v>
      </c>
      <c r="DY12" s="172" t="s">
        <v>218</v>
      </c>
      <c r="DZ12" s="132" t="s">
        <v>121</v>
      </c>
      <c r="EA12" s="24">
        <v>214</v>
      </c>
      <c r="EB12" s="24" t="s">
        <v>230</v>
      </c>
      <c r="EC12" s="133" t="s">
        <v>220</v>
      </c>
      <c r="ED12" s="133" t="s">
        <v>229</v>
      </c>
      <c r="EE12" s="125" t="s">
        <v>222</v>
      </c>
      <c r="EF12" s="17">
        <v>2.2787342968625421</v>
      </c>
      <c r="EG12" s="8">
        <v>1.5640307945363663</v>
      </c>
      <c r="EH12" s="17" t="s">
        <v>235</v>
      </c>
      <c r="EI12" s="8" t="s">
        <v>236</v>
      </c>
      <c r="EJ12" s="18" t="s">
        <v>234</v>
      </c>
      <c r="EK12" s="124" t="s">
        <v>225</v>
      </c>
      <c r="EL12" s="124" t="s">
        <v>226</v>
      </c>
      <c r="EM12" s="124" t="s">
        <v>227</v>
      </c>
    </row>
    <row r="13" spans="1:170" s="124" customFormat="1" ht="15.75">
      <c r="A13" s="128" t="s">
        <v>212</v>
      </c>
      <c r="B13" s="143" t="s">
        <v>8</v>
      </c>
      <c r="C13" s="126" t="s">
        <v>127</v>
      </c>
      <c r="D13" s="144" t="s">
        <v>125</v>
      </c>
      <c r="E13" s="187" t="s">
        <v>66</v>
      </c>
      <c r="F13" s="145">
        <v>443</v>
      </c>
      <c r="G13" s="177">
        <v>2</v>
      </c>
      <c r="H13" s="177">
        <v>1</v>
      </c>
      <c r="I13" s="146">
        <v>7708.2158538291642</v>
      </c>
      <c r="J13" s="146">
        <v>4013.7860381326859</v>
      </c>
      <c r="K13" s="146">
        <v>0.83636363636363631</v>
      </c>
      <c r="L13" s="147">
        <v>368</v>
      </c>
      <c r="M13" s="147">
        <v>434</v>
      </c>
      <c r="N13" s="146">
        <v>20940.390898538401</v>
      </c>
      <c r="O13" s="146">
        <v>1774.1935483870968</v>
      </c>
      <c r="P13" s="146">
        <v>5388.2478632478633</v>
      </c>
      <c r="Q13" s="146">
        <v>5095.8771741464461</v>
      </c>
      <c r="R13" s="146">
        <v>13555.555555555555</v>
      </c>
      <c r="S13" s="146">
        <v>17552.397260273974</v>
      </c>
      <c r="T13" s="146">
        <v>16729.044313934868</v>
      </c>
      <c r="U13" s="145">
        <v>443</v>
      </c>
      <c r="V13" s="177">
        <v>2</v>
      </c>
      <c r="W13" s="177">
        <v>9</v>
      </c>
      <c r="X13" s="146">
        <v>4961.9972980669172</v>
      </c>
      <c r="Y13" s="146">
        <v>2459.6075212760843</v>
      </c>
      <c r="Z13" s="146">
        <v>8868.0534709291205</v>
      </c>
      <c r="AA13" s="146">
        <v>1227.2727272727273</v>
      </c>
      <c r="AB13" s="146">
        <v>2133.8661338661341</v>
      </c>
      <c r="AC13" s="146">
        <v>1995.3987730061353</v>
      </c>
      <c r="AD13" s="146">
        <v>9156.25</v>
      </c>
      <c r="AE13" s="146">
        <v>12361.334156886969</v>
      </c>
      <c r="AF13" s="146">
        <v>11792.693859255938</v>
      </c>
      <c r="AG13" s="145">
        <v>444</v>
      </c>
      <c r="AH13" s="177">
        <v>1</v>
      </c>
      <c r="AI13" s="177">
        <v>5</v>
      </c>
      <c r="AJ13" s="177"/>
      <c r="AK13" s="146">
        <v>14894.691230588087</v>
      </c>
      <c r="AL13" s="146">
        <v>9412.0435976727531</v>
      </c>
      <c r="AM13" s="146">
        <v>59480.218035695762</v>
      </c>
      <c r="AN13" s="146">
        <v>5180.4511278195496</v>
      </c>
      <c r="AO13" s="146">
        <v>8946.4285714285706</v>
      </c>
      <c r="AP13" s="146">
        <v>8485.4333576110712</v>
      </c>
      <c r="AQ13" s="146">
        <v>28040</v>
      </c>
      <c r="AR13" s="146">
        <v>55386.454183266942</v>
      </c>
      <c r="AS13" s="146">
        <v>52419</v>
      </c>
      <c r="AT13" s="145">
        <v>441</v>
      </c>
      <c r="AU13" s="177">
        <v>1</v>
      </c>
      <c r="AV13" s="177">
        <v>3</v>
      </c>
      <c r="AW13" s="177"/>
      <c r="AX13" s="146">
        <v>10599.345928887837</v>
      </c>
      <c r="AY13" s="146">
        <v>6798.301879574441</v>
      </c>
      <c r="AZ13" s="146">
        <v>23218.959462258481</v>
      </c>
      <c r="BA13" s="146">
        <v>1720.472440944882</v>
      </c>
      <c r="BB13" s="146">
        <v>3125.1814223512333</v>
      </c>
      <c r="BC13" s="146">
        <v>3035.8640939597317</v>
      </c>
      <c r="BD13" s="146">
        <v>19784.403669724772</v>
      </c>
      <c r="BE13" s="146">
        <v>27812.544294826363</v>
      </c>
      <c r="BF13" s="146">
        <v>27550.632911392404</v>
      </c>
      <c r="BG13" s="145">
        <v>413</v>
      </c>
      <c r="BH13" s="177">
        <v>51</v>
      </c>
      <c r="BI13" s="177">
        <v>81</v>
      </c>
      <c r="BJ13" s="177">
        <v>75</v>
      </c>
      <c r="BK13" s="148">
        <v>76</v>
      </c>
      <c r="BL13" s="145">
        <v>884</v>
      </c>
      <c r="BM13" s="151">
        <v>5</v>
      </c>
      <c r="BN13" s="177">
        <v>15</v>
      </c>
      <c r="BO13" s="177">
        <v>2.394336805555267</v>
      </c>
      <c r="BP13" s="177">
        <v>0.44622078240740737</v>
      </c>
      <c r="BQ13" s="177">
        <v>1.8807303240738205</v>
      </c>
      <c r="BR13" s="145">
        <v>879</v>
      </c>
      <c r="BS13" s="177">
        <v>0</v>
      </c>
      <c r="BT13" s="177">
        <v>18</v>
      </c>
      <c r="BU13" s="177">
        <v>3.763254355400349</v>
      </c>
      <c r="BV13" s="177">
        <v>0.73689284436701508</v>
      </c>
      <c r="BW13" s="148">
        <v>3.0195470383272252</v>
      </c>
      <c r="BX13" s="145"/>
      <c r="BY13" s="151"/>
      <c r="BZ13" s="177"/>
      <c r="CA13" s="177"/>
      <c r="CB13" s="177"/>
      <c r="CC13" s="177"/>
      <c r="CD13" s="27"/>
      <c r="CE13" s="177"/>
      <c r="CF13" s="177"/>
      <c r="CG13" s="27"/>
      <c r="CH13" s="159"/>
      <c r="CI13" s="145"/>
      <c r="CJ13" s="151"/>
      <c r="CK13" s="177"/>
      <c r="CL13" s="177"/>
      <c r="CM13" s="177"/>
      <c r="CN13" s="177"/>
      <c r="CO13" s="27"/>
      <c r="CP13" s="177"/>
      <c r="CQ13" s="177"/>
      <c r="CR13" s="27"/>
      <c r="CS13" s="159"/>
      <c r="CT13" s="145"/>
      <c r="CU13" s="151"/>
      <c r="CV13" s="177"/>
      <c r="CW13" s="177"/>
      <c r="CX13" s="177"/>
      <c r="CY13" s="177"/>
      <c r="CZ13" s="27"/>
      <c r="DA13" s="177"/>
      <c r="DB13" s="177"/>
      <c r="DC13" s="27"/>
      <c r="DD13" s="159"/>
      <c r="DE13" s="145"/>
      <c r="DF13" s="151"/>
      <c r="DG13" s="177"/>
      <c r="DH13" s="177"/>
      <c r="DI13" s="177"/>
      <c r="DJ13" s="177"/>
      <c r="DK13" s="27"/>
      <c r="DL13" s="177"/>
      <c r="DM13" s="177"/>
      <c r="DN13" s="27"/>
      <c r="DO13" s="159"/>
      <c r="DP13" s="31">
        <v>30.5</v>
      </c>
      <c r="DQ13" s="188">
        <v>246056</v>
      </c>
      <c r="DR13" s="192">
        <v>0.86885245901600006</v>
      </c>
      <c r="DS13" s="192">
        <v>16.716981132083042</v>
      </c>
      <c r="DT13" s="149" t="s">
        <v>213</v>
      </c>
      <c r="DU13" s="150" t="s">
        <v>214</v>
      </c>
      <c r="DV13" s="190" t="s">
        <v>215</v>
      </c>
      <c r="DW13" s="177" t="s">
        <v>216</v>
      </c>
      <c r="DX13" s="191" t="s">
        <v>217</v>
      </c>
      <c r="DY13" s="172" t="s">
        <v>218</v>
      </c>
      <c r="DZ13" s="132" t="s">
        <v>122</v>
      </c>
      <c r="EA13" s="125">
        <v>214</v>
      </c>
      <c r="EB13" s="125" t="s">
        <v>231</v>
      </c>
      <c r="EC13" s="133" t="s">
        <v>220</v>
      </c>
      <c r="ED13" s="133" t="s">
        <v>229</v>
      </c>
      <c r="EE13" s="125" t="s">
        <v>222</v>
      </c>
      <c r="EF13" s="17">
        <v>5.5549622534629188</v>
      </c>
      <c r="EG13" s="8">
        <v>2.8281191584757166</v>
      </c>
      <c r="EH13" s="17" t="s">
        <v>235</v>
      </c>
      <c r="EI13" s="8" t="s">
        <v>236</v>
      </c>
      <c r="EJ13" s="18" t="s">
        <v>234</v>
      </c>
      <c r="EK13" s="124" t="s">
        <v>225</v>
      </c>
      <c r="EL13" s="124" t="s">
        <v>226</v>
      </c>
      <c r="EM13" s="124" t="s">
        <v>227</v>
      </c>
    </row>
    <row r="14" spans="1:170" s="124" customFormat="1" ht="15.75">
      <c r="A14" s="128" t="s">
        <v>212</v>
      </c>
      <c r="B14" s="143" t="s">
        <v>8</v>
      </c>
      <c r="C14" s="126" t="s">
        <v>127</v>
      </c>
      <c r="D14" s="144" t="s">
        <v>125</v>
      </c>
      <c r="E14" s="187" t="s">
        <v>59</v>
      </c>
      <c r="F14" s="145">
        <v>1800</v>
      </c>
      <c r="G14" s="177">
        <v>1</v>
      </c>
      <c r="H14" s="177">
        <v>1</v>
      </c>
      <c r="I14" s="146">
        <v>47943.289817352837</v>
      </c>
      <c r="J14" s="146">
        <v>21086.490943916808</v>
      </c>
      <c r="K14" s="146">
        <v>0.99666295884315903</v>
      </c>
      <c r="L14" s="147">
        <v>1792</v>
      </c>
      <c r="M14" s="147">
        <v>1797</v>
      </c>
      <c r="N14" s="146">
        <v>104090.21845820961</v>
      </c>
      <c r="O14" s="146">
        <v>20168.888888888891</v>
      </c>
      <c r="P14" s="146">
        <v>16246.495327102803</v>
      </c>
      <c r="Q14" s="146">
        <v>15348.087431693988</v>
      </c>
      <c r="R14" s="146">
        <v>76375.757575757569</v>
      </c>
      <c r="S14" s="146">
        <v>68689.849624060153</v>
      </c>
      <c r="T14" s="146">
        <v>64535.992217898834</v>
      </c>
      <c r="U14" s="145">
        <v>1903</v>
      </c>
      <c r="V14" s="177">
        <v>1</v>
      </c>
      <c r="W14" s="177">
        <v>4</v>
      </c>
      <c r="X14" s="146">
        <v>16431.007661187239</v>
      </c>
      <c r="Y14" s="146">
        <v>6918.125686591432</v>
      </c>
      <c r="Z14" s="146">
        <v>30921.183700482001</v>
      </c>
      <c r="AA14" s="146">
        <v>5704.166666666667</v>
      </c>
      <c r="AB14" s="146">
        <v>4772.3823975720788</v>
      </c>
      <c r="AC14" s="146">
        <v>4528.2442748091598</v>
      </c>
      <c r="AD14" s="146">
        <v>25080.088495575223</v>
      </c>
      <c r="AE14" s="146">
        <v>23633.484162895929</v>
      </c>
      <c r="AF14" s="146">
        <v>22843.227665706054</v>
      </c>
      <c r="AG14" s="145">
        <v>1915</v>
      </c>
      <c r="AH14" s="177">
        <v>0</v>
      </c>
      <c r="AI14" s="177">
        <v>1</v>
      </c>
      <c r="AJ14" s="177">
        <v>1914</v>
      </c>
      <c r="AK14" s="146">
        <v>71221.218655250574</v>
      </c>
      <c r="AL14" s="146">
        <v>42389.818504696108</v>
      </c>
      <c r="AM14" s="146">
        <v>278566.19160640001</v>
      </c>
      <c r="AN14" s="146">
        <v>23644.444444444445</v>
      </c>
      <c r="AO14" s="146">
        <v>21032.303370786514</v>
      </c>
      <c r="AP14" s="146">
        <v>20153.794037940381</v>
      </c>
      <c r="AQ14" s="146">
        <v>127925.00000000004</v>
      </c>
      <c r="AR14" s="146">
        <v>118545.91836734694</v>
      </c>
      <c r="AS14" s="146">
        <v>111772.72727272731</v>
      </c>
      <c r="AT14" s="145">
        <v>1920</v>
      </c>
      <c r="AU14" s="177">
        <v>2</v>
      </c>
      <c r="AV14" s="177">
        <v>0</v>
      </c>
      <c r="AW14" s="177">
        <v>1915</v>
      </c>
      <c r="AX14" s="146">
        <v>27832.854293755361</v>
      </c>
      <c r="AY14" s="146">
        <v>13802.654995783567</v>
      </c>
      <c r="AZ14" s="146">
        <v>48107.696188282964</v>
      </c>
      <c r="BA14" s="146">
        <v>7632.0000000000009</v>
      </c>
      <c r="BB14" s="146">
        <v>7157.0680628272248</v>
      </c>
      <c r="BC14" s="146">
        <v>7322.150735294118</v>
      </c>
      <c r="BD14" s="146">
        <v>44465</v>
      </c>
      <c r="BE14" s="146">
        <v>45798.143851508124</v>
      </c>
      <c r="BF14" s="146">
        <v>44681.861575178998</v>
      </c>
      <c r="BG14" s="145">
        <v>2986</v>
      </c>
      <c r="BH14" s="177">
        <v>24</v>
      </c>
      <c r="BI14" s="177">
        <v>25</v>
      </c>
      <c r="BJ14" s="177">
        <v>32</v>
      </c>
      <c r="BK14" s="148">
        <v>35</v>
      </c>
      <c r="BL14" s="145">
        <v>6000</v>
      </c>
      <c r="BM14" s="151">
        <v>0</v>
      </c>
      <c r="BN14" s="177">
        <v>2</v>
      </c>
      <c r="BO14" s="177">
        <v>1.1838454484828265</v>
      </c>
      <c r="BP14" s="177">
        <v>0.23652750916972318</v>
      </c>
      <c r="BQ14" s="177">
        <v>0.94731793931310393</v>
      </c>
      <c r="BR14" s="145">
        <v>6009</v>
      </c>
      <c r="BS14" s="177">
        <v>4</v>
      </c>
      <c r="BT14" s="177">
        <v>7</v>
      </c>
      <c r="BU14" s="177">
        <v>2.6311382127375804</v>
      </c>
      <c r="BV14" s="177">
        <v>0.25669339779926625</v>
      </c>
      <c r="BW14" s="148">
        <v>2.3744448149383115</v>
      </c>
      <c r="BX14" s="145">
        <v>1077</v>
      </c>
      <c r="BY14" s="151">
        <v>719</v>
      </c>
      <c r="BZ14" s="177">
        <v>3.9972222215599484</v>
      </c>
      <c r="CA14" s="177">
        <v>720</v>
      </c>
      <c r="CB14" s="177">
        <v>2.2007333333333348</v>
      </c>
      <c r="CC14" s="177">
        <v>0</v>
      </c>
      <c r="CD14" s="27">
        <v>1</v>
      </c>
      <c r="CE14" s="177">
        <v>716</v>
      </c>
      <c r="CF14" s="177">
        <v>719</v>
      </c>
      <c r="CG14" s="27">
        <v>0.99444444444444446</v>
      </c>
      <c r="CH14" s="159">
        <v>720</v>
      </c>
      <c r="CI14" s="145">
        <v>1078</v>
      </c>
      <c r="CJ14" s="151">
        <v>717</v>
      </c>
      <c r="CK14" s="177">
        <v>3.9933054410596607</v>
      </c>
      <c r="CL14" s="177">
        <v>717</v>
      </c>
      <c r="CM14" s="177">
        <v>2.3198103207810323</v>
      </c>
      <c r="CN14" s="177">
        <v>0</v>
      </c>
      <c r="CO14" s="27">
        <v>1</v>
      </c>
      <c r="CP14" s="177">
        <v>692</v>
      </c>
      <c r="CQ14" s="177">
        <v>717</v>
      </c>
      <c r="CR14" s="27">
        <v>0.96513249651324962</v>
      </c>
      <c r="CS14" s="159">
        <v>717</v>
      </c>
      <c r="CT14" s="145">
        <v>1079</v>
      </c>
      <c r="CU14" s="151">
        <v>715</v>
      </c>
      <c r="CV14" s="177">
        <v>3.9000000940336212</v>
      </c>
      <c r="CW14" s="177">
        <v>717</v>
      </c>
      <c r="CX14" s="177">
        <v>2.2581548117154813</v>
      </c>
      <c r="CY14" s="177">
        <v>0</v>
      </c>
      <c r="CZ14" s="27">
        <v>1</v>
      </c>
      <c r="DA14" s="177">
        <v>712</v>
      </c>
      <c r="DB14" s="177">
        <v>715</v>
      </c>
      <c r="DC14" s="27">
        <v>0.99302649930264997</v>
      </c>
      <c r="DD14" s="159">
        <v>717</v>
      </c>
      <c r="DE14" s="145">
        <v>1079</v>
      </c>
      <c r="DF14" s="151">
        <v>721</v>
      </c>
      <c r="DG14" s="177">
        <v>4.0984742466189825</v>
      </c>
      <c r="DH14" s="177">
        <v>723</v>
      </c>
      <c r="DI14" s="177">
        <v>2.1877961165048556</v>
      </c>
      <c r="DJ14" s="177">
        <v>2</v>
      </c>
      <c r="DK14" s="27">
        <v>0.99723374827109268</v>
      </c>
      <c r="DL14" s="177">
        <v>713</v>
      </c>
      <c r="DM14" s="177">
        <v>721</v>
      </c>
      <c r="DN14" s="27">
        <v>0.9861687413554634</v>
      </c>
      <c r="DO14" s="159">
        <v>721</v>
      </c>
      <c r="DP14" s="108">
        <v>269.25</v>
      </c>
      <c r="DQ14" s="188">
        <v>3207247</v>
      </c>
      <c r="DR14" s="189">
        <v>0.90622098421499997</v>
      </c>
      <c r="DS14" s="189">
        <v>7.377049180331233</v>
      </c>
      <c r="DT14" s="149" t="s">
        <v>213</v>
      </c>
      <c r="DU14" s="150" t="s">
        <v>214</v>
      </c>
      <c r="DV14" s="190" t="s">
        <v>215</v>
      </c>
      <c r="DW14" s="177" t="s">
        <v>216</v>
      </c>
      <c r="DX14" s="191" t="s">
        <v>217</v>
      </c>
      <c r="DY14" s="172" t="s">
        <v>238</v>
      </c>
      <c r="DZ14" s="132" t="s">
        <v>119</v>
      </c>
      <c r="EA14" s="125">
        <v>214</v>
      </c>
      <c r="EB14" s="125" t="s">
        <v>219</v>
      </c>
      <c r="EC14" s="133" t="s">
        <v>220</v>
      </c>
      <c r="ED14" s="133" t="s">
        <v>221</v>
      </c>
      <c r="EE14" s="125" t="s">
        <v>222</v>
      </c>
      <c r="EF14" s="17">
        <v>0.87301416910356944</v>
      </c>
      <c r="EG14" s="8">
        <v>0.85189796023411435</v>
      </c>
      <c r="EH14" s="17" t="s">
        <v>59</v>
      </c>
      <c r="EI14" s="8" t="s">
        <v>59</v>
      </c>
      <c r="EJ14" s="18" t="s">
        <v>239</v>
      </c>
      <c r="EK14" s="124" t="s">
        <v>225</v>
      </c>
      <c r="EL14" s="124" t="s">
        <v>226</v>
      </c>
      <c r="EM14" s="124" t="s">
        <v>227</v>
      </c>
    </row>
    <row r="15" spans="1:170" s="124" customFormat="1" ht="15.75">
      <c r="A15" s="128" t="s">
        <v>212</v>
      </c>
      <c r="B15" s="143" t="s">
        <v>8</v>
      </c>
      <c r="C15" s="126" t="s">
        <v>127</v>
      </c>
      <c r="D15" s="144" t="s">
        <v>125</v>
      </c>
      <c r="E15" s="187" t="s">
        <v>59</v>
      </c>
      <c r="F15" s="145">
        <v>3165</v>
      </c>
      <c r="G15" s="177">
        <v>0</v>
      </c>
      <c r="H15" s="177">
        <v>1</v>
      </c>
      <c r="I15" s="146">
        <v>38050.86098482355</v>
      </c>
      <c r="J15" s="146">
        <v>19427.513295824174</v>
      </c>
      <c r="K15" s="146">
        <v>0.98767383059418457</v>
      </c>
      <c r="L15" s="147">
        <v>3125</v>
      </c>
      <c r="M15" s="147">
        <v>3156</v>
      </c>
      <c r="N15" s="146">
        <v>97961.696519301593</v>
      </c>
      <c r="O15" s="146">
        <v>12810.666666666668</v>
      </c>
      <c r="P15" s="146">
        <v>14633.470225872692</v>
      </c>
      <c r="Q15" s="146">
        <v>15000.856164383562</v>
      </c>
      <c r="R15" s="146">
        <v>64843.24324324324</v>
      </c>
      <c r="S15" s="146">
        <v>63380.694143167035</v>
      </c>
      <c r="T15" s="146">
        <v>62152.542372881362</v>
      </c>
      <c r="U15" s="145">
        <v>3346</v>
      </c>
      <c r="V15" s="177">
        <v>2</v>
      </c>
      <c r="W15" s="177">
        <v>17</v>
      </c>
      <c r="X15" s="146">
        <v>15213.60751844548</v>
      </c>
      <c r="Y15" s="146">
        <v>6453.0984422529809</v>
      </c>
      <c r="Z15" s="146">
        <v>27497.0008982912</v>
      </c>
      <c r="AA15" s="146">
        <v>5474.4444444444453</v>
      </c>
      <c r="AB15" s="146">
        <v>5436.46408839779</v>
      </c>
      <c r="AC15" s="146">
        <v>5331.1724137931033</v>
      </c>
      <c r="AD15" s="146">
        <v>22958.547008547008</v>
      </c>
      <c r="AE15" s="146">
        <v>22686.468646864691</v>
      </c>
      <c r="AF15" s="146">
        <v>22068.972332015812</v>
      </c>
      <c r="AG15" s="145">
        <v>3385</v>
      </c>
      <c r="AH15" s="177">
        <v>1</v>
      </c>
      <c r="AI15" s="177">
        <v>2</v>
      </c>
      <c r="AJ15" s="177">
        <v>3382</v>
      </c>
      <c r="AK15" s="146">
        <v>50951.400722295766</v>
      </c>
      <c r="AL15" s="146">
        <v>30489.903763772298</v>
      </c>
      <c r="AM15" s="146">
        <v>193724.10392918243</v>
      </c>
      <c r="AN15" s="146">
        <v>15501.526717557254</v>
      </c>
      <c r="AO15" s="146">
        <v>17407.291666666664</v>
      </c>
      <c r="AP15" s="146">
        <v>18577.968526466382</v>
      </c>
      <c r="AQ15" s="146">
        <v>95226.923076923093</v>
      </c>
      <c r="AR15" s="146">
        <v>94762.820512820515</v>
      </c>
      <c r="AS15" s="146">
        <v>93838.274932614571</v>
      </c>
      <c r="AT15" s="145">
        <v>3384</v>
      </c>
      <c r="AU15" s="177">
        <v>4</v>
      </c>
      <c r="AV15" s="177">
        <v>4</v>
      </c>
      <c r="AW15" s="177">
        <v>3364</v>
      </c>
      <c r="AX15" s="146">
        <v>24111.368493511676</v>
      </c>
      <c r="AY15" s="146">
        <v>11467.678716497643</v>
      </c>
      <c r="AZ15" s="146">
        <v>44251.988888466003</v>
      </c>
      <c r="BA15" s="146">
        <v>6289.2307692307695</v>
      </c>
      <c r="BB15" s="146">
        <v>8287.0216306156399</v>
      </c>
      <c r="BC15" s="146">
        <v>8277.2600186393302</v>
      </c>
      <c r="BD15" s="146">
        <v>37527.57894736842</v>
      </c>
      <c r="BE15" s="146">
        <v>38361.934041363886</v>
      </c>
      <c r="BF15" s="146">
        <v>38137.080536912756</v>
      </c>
      <c r="BG15" s="145">
        <v>2814</v>
      </c>
      <c r="BH15" s="177">
        <v>32</v>
      </c>
      <c r="BI15" s="177">
        <v>35</v>
      </c>
      <c r="BJ15" s="177">
        <v>42</v>
      </c>
      <c r="BK15" s="148">
        <v>44</v>
      </c>
      <c r="BL15" s="145">
        <v>6002</v>
      </c>
      <c r="BM15" s="151">
        <v>3</v>
      </c>
      <c r="BN15" s="177">
        <v>11</v>
      </c>
      <c r="BO15" s="177">
        <v>0.89992935871743485</v>
      </c>
      <c r="BP15" s="177">
        <v>0.16777321309285265</v>
      </c>
      <c r="BQ15" s="177">
        <v>0.73215614562458231</v>
      </c>
      <c r="BR15" s="145">
        <v>6020</v>
      </c>
      <c r="BS15" s="177">
        <v>6</v>
      </c>
      <c r="BT15" s="177">
        <v>21</v>
      </c>
      <c r="BU15" s="177">
        <v>2.7374588686801267</v>
      </c>
      <c r="BV15" s="177">
        <v>0.23827165025863525</v>
      </c>
      <c r="BW15" s="148">
        <v>2.4991802102452843</v>
      </c>
      <c r="BX15" s="145">
        <v>1069</v>
      </c>
      <c r="BY15" s="151">
        <v>685</v>
      </c>
      <c r="BZ15" s="177">
        <v>3.9777618360998299</v>
      </c>
      <c r="CA15" s="177">
        <v>703</v>
      </c>
      <c r="CB15" s="177">
        <v>2.2832873399715488</v>
      </c>
      <c r="CC15" s="177">
        <v>0</v>
      </c>
      <c r="CD15" s="27">
        <v>1</v>
      </c>
      <c r="CE15" s="177">
        <v>679</v>
      </c>
      <c r="CF15" s="177">
        <v>685</v>
      </c>
      <c r="CG15" s="27">
        <v>0.96586059743954478</v>
      </c>
      <c r="CH15" s="159">
        <v>698</v>
      </c>
      <c r="CI15" s="145">
        <v>1070</v>
      </c>
      <c r="CJ15" s="151">
        <v>687</v>
      </c>
      <c r="CK15" s="177">
        <v>3.9410663097667418</v>
      </c>
      <c r="CL15" s="177">
        <v>705</v>
      </c>
      <c r="CM15" s="177">
        <v>2.9140214899713461</v>
      </c>
      <c r="CN15" s="177">
        <v>7</v>
      </c>
      <c r="CO15" s="27">
        <v>0.99007092198581559</v>
      </c>
      <c r="CP15" s="177">
        <v>427</v>
      </c>
      <c r="CQ15" s="177">
        <v>687</v>
      </c>
      <c r="CR15" s="27">
        <v>0.60567375886524821</v>
      </c>
      <c r="CS15" s="159">
        <v>694</v>
      </c>
      <c r="CT15" s="145">
        <v>1074</v>
      </c>
      <c r="CU15" s="151">
        <v>708</v>
      </c>
      <c r="CV15" s="177">
        <v>3.8821379236363494</v>
      </c>
      <c r="CW15" s="177">
        <v>720</v>
      </c>
      <c r="CX15" s="177">
        <v>2.5329346314325467</v>
      </c>
      <c r="CY15" s="177">
        <v>1</v>
      </c>
      <c r="CZ15" s="27">
        <v>0.99861111111111112</v>
      </c>
      <c r="DA15" s="177">
        <v>659</v>
      </c>
      <c r="DB15" s="177">
        <v>708</v>
      </c>
      <c r="DC15" s="27">
        <v>0.91527777777777775</v>
      </c>
      <c r="DD15" s="159">
        <v>711</v>
      </c>
      <c r="DE15" s="145">
        <v>1071</v>
      </c>
      <c r="DF15" s="151">
        <v>698</v>
      </c>
      <c r="DG15" s="177">
        <v>4.0836878519531679</v>
      </c>
      <c r="DH15" s="177">
        <v>709</v>
      </c>
      <c r="DI15" s="177">
        <v>2.2964929378531078</v>
      </c>
      <c r="DJ15" s="177">
        <v>1</v>
      </c>
      <c r="DK15" s="27">
        <v>0.99858956276445698</v>
      </c>
      <c r="DL15" s="177">
        <v>684</v>
      </c>
      <c r="DM15" s="177">
        <v>698</v>
      </c>
      <c r="DN15" s="27">
        <v>0.9647390691114246</v>
      </c>
      <c r="DO15" s="159">
        <v>707</v>
      </c>
      <c r="DP15" s="31">
        <v>269.25</v>
      </c>
      <c r="DQ15" s="188">
        <v>3207247</v>
      </c>
      <c r="DR15" s="192">
        <v>0.90622098421499997</v>
      </c>
      <c r="DS15" s="192">
        <v>12.971311475415751</v>
      </c>
      <c r="DT15" s="149" t="s">
        <v>213</v>
      </c>
      <c r="DU15" s="150" t="s">
        <v>214</v>
      </c>
      <c r="DV15" s="190" t="s">
        <v>215</v>
      </c>
      <c r="DW15" s="177" t="s">
        <v>216</v>
      </c>
      <c r="DX15" s="191" t="s">
        <v>217</v>
      </c>
      <c r="DY15" s="172" t="s">
        <v>238</v>
      </c>
      <c r="DZ15" s="132" t="s">
        <v>120</v>
      </c>
      <c r="EA15" s="24">
        <v>214</v>
      </c>
      <c r="EB15" s="24" t="s">
        <v>228</v>
      </c>
      <c r="EC15" s="133" t="s">
        <v>220</v>
      </c>
      <c r="ED15" s="133" t="s">
        <v>229</v>
      </c>
      <c r="EE15" s="125" t="s">
        <v>222</v>
      </c>
      <c r="EF15" s="17">
        <v>1.3045756061024387</v>
      </c>
      <c r="EG15" s="8">
        <v>0.92780446602745248</v>
      </c>
      <c r="EH15" s="17" t="s">
        <v>59</v>
      </c>
      <c r="EI15" s="8" t="s">
        <v>59</v>
      </c>
      <c r="EJ15" s="18" t="s">
        <v>239</v>
      </c>
      <c r="EK15" s="124" t="s">
        <v>225</v>
      </c>
      <c r="EL15" s="124" t="s">
        <v>226</v>
      </c>
      <c r="EM15" s="124" t="s">
        <v>227</v>
      </c>
    </row>
    <row r="16" spans="1:170" s="124" customFormat="1" ht="15.75">
      <c r="A16" s="128" t="s">
        <v>212</v>
      </c>
      <c r="B16" s="143" t="s">
        <v>8</v>
      </c>
      <c r="C16" s="126" t="s">
        <v>127</v>
      </c>
      <c r="D16" s="144" t="s">
        <v>125</v>
      </c>
      <c r="E16" s="187" t="s">
        <v>59</v>
      </c>
      <c r="F16" s="17">
        <v>3208</v>
      </c>
      <c r="G16" s="8">
        <v>0</v>
      </c>
      <c r="H16" s="8">
        <v>2</v>
      </c>
      <c r="I16" s="20">
        <v>20589.41343444624</v>
      </c>
      <c r="J16" s="20">
        <v>7740.207737282527</v>
      </c>
      <c r="K16" s="20">
        <v>0.99033063006862132</v>
      </c>
      <c r="L16" s="21">
        <v>3175</v>
      </c>
      <c r="M16" s="21">
        <v>3202</v>
      </c>
      <c r="N16" s="20">
        <v>41136.643394027044</v>
      </c>
      <c r="O16" s="20">
        <v>9936.2318840579719</v>
      </c>
      <c r="P16" s="20">
        <v>8356.7307692307695</v>
      </c>
      <c r="Q16" s="20">
        <v>7725.8919961427191</v>
      </c>
      <c r="R16" s="20">
        <v>30595.973154362418</v>
      </c>
      <c r="S16" s="20">
        <v>28895.283018867929</v>
      </c>
      <c r="T16" s="20">
        <v>27489.225589225593</v>
      </c>
      <c r="U16" s="17">
        <v>3362</v>
      </c>
      <c r="V16" s="8">
        <v>0</v>
      </c>
      <c r="W16" s="8">
        <v>11</v>
      </c>
      <c r="X16" s="20">
        <v>12117.122157708183</v>
      </c>
      <c r="Y16" s="20">
        <v>6144.7723667640912</v>
      </c>
      <c r="Z16" s="20">
        <v>25447.58351924552</v>
      </c>
      <c r="AA16" s="20">
        <v>3270.3947368421054</v>
      </c>
      <c r="AB16" s="20">
        <v>3159.1989137813985</v>
      </c>
      <c r="AC16" s="20">
        <v>2911.3372093023258</v>
      </c>
      <c r="AD16" s="20">
        <v>20098.026315789477</v>
      </c>
      <c r="AE16" s="20">
        <v>19169.837716843875</v>
      </c>
      <c r="AF16" s="20">
        <v>18279.004415897231</v>
      </c>
      <c r="AG16" s="17">
        <v>3371</v>
      </c>
      <c r="AH16" s="8">
        <v>0</v>
      </c>
      <c r="AI16" s="8">
        <v>0</v>
      </c>
      <c r="AJ16" s="8">
        <v>3369</v>
      </c>
      <c r="AK16" s="20">
        <v>50660.299756034365</v>
      </c>
      <c r="AL16" s="20">
        <v>32029.755716202821</v>
      </c>
      <c r="AM16" s="20">
        <v>208468.3865633992</v>
      </c>
      <c r="AN16" s="20">
        <v>14329</v>
      </c>
      <c r="AO16" s="20">
        <v>14381.801125703565</v>
      </c>
      <c r="AP16" s="20">
        <v>14632.35294117647</v>
      </c>
      <c r="AQ16" s="20">
        <v>94598.437500000015</v>
      </c>
      <c r="AR16" s="20">
        <v>88481.042654028424</v>
      </c>
      <c r="AS16" s="20">
        <v>85284.256559766756</v>
      </c>
      <c r="AT16" s="17">
        <v>3358</v>
      </c>
      <c r="AU16" s="8">
        <v>1</v>
      </c>
      <c r="AV16" s="8">
        <v>3</v>
      </c>
      <c r="AW16" s="8">
        <v>3342</v>
      </c>
      <c r="AX16" s="20">
        <v>17651.715759841169</v>
      </c>
      <c r="AY16" s="20">
        <v>10881.474375693233</v>
      </c>
      <c r="AZ16" s="20">
        <v>43744.148134935203</v>
      </c>
      <c r="BA16" s="20">
        <v>3610.5660377358495</v>
      </c>
      <c r="BB16" s="20">
        <v>4469.3192713326944</v>
      </c>
      <c r="BC16" s="20">
        <v>4297.3838761345442</v>
      </c>
      <c r="BD16" s="20">
        <v>33201.509433962259</v>
      </c>
      <c r="BE16" s="20">
        <v>36484.45273631841</v>
      </c>
      <c r="BF16" s="20">
        <v>37089.711417816812</v>
      </c>
      <c r="BG16" s="17">
        <v>2933</v>
      </c>
      <c r="BH16" s="8">
        <v>30</v>
      </c>
      <c r="BI16" s="8">
        <v>30</v>
      </c>
      <c r="BJ16" s="8">
        <v>37</v>
      </c>
      <c r="BK16" s="148">
        <v>42</v>
      </c>
      <c r="BL16" s="169">
        <v>5986</v>
      </c>
      <c r="BM16" s="170">
        <v>1</v>
      </c>
      <c r="BN16" s="171">
        <v>0</v>
      </c>
      <c r="BO16" s="171">
        <v>1.2443154553049285</v>
      </c>
      <c r="BP16" s="171">
        <v>0.21467702589807855</v>
      </c>
      <c r="BQ16" s="171">
        <v>1.0296235588972424</v>
      </c>
      <c r="BR16" s="169">
        <v>6014</v>
      </c>
      <c r="BS16" s="171">
        <v>1</v>
      </c>
      <c r="BT16" s="171">
        <v>9</v>
      </c>
      <c r="BU16" s="171">
        <v>2.7809452031978679</v>
      </c>
      <c r="BV16" s="171">
        <v>0.28336265200732946</v>
      </c>
      <c r="BW16" s="23">
        <v>2.4976297468354445</v>
      </c>
      <c r="BX16" s="17">
        <v>1073</v>
      </c>
      <c r="BY16" s="180">
        <v>716</v>
      </c>
      <c r="BZ16" s="8">
        <v>3.9912983429366053</v>
      </c>
      <c r="CA16" s="8">
        <v>726</v>
      </c>
      <c r="CB16" s="8">
        <v>2.1819146005509649</v>
      </c>
      <c r="CC16" s="8">
        <v>0</v>
      </c>
      <c r="CD16" s="28">
        <v>1</v>
      </c>
      <c r="CE16" s="8">
        <v>713</v>
      </c>
      <c r="CF16" s="8">
        <v>716</v>
      </c>
      <c r="CG16" s="28">
        <v>0.98209366391184572</v>
      </c>
      <c r="CH16" s="160">
        <v>724</v>
      </c>
      <c r="CI16" s="17">
        <v>1074</v>
      </c>
      <c r="CJ16" s="180">
        <v>715</v>
      </c>
      <c r="CK16" s="8">
        <v>3.9849162061787182</v>
      </c>
      <c r="CL16" s="8">
        <v>720</v>
      </c>
      <c r="CM16" s="8">
        <v>2.3697479108635093</v>
      </c>
      <c r="CN16" s="8">
        <v>2</v>
      </c>
      <c r="CO16" s="28">
        <v>0.99722222222222223</v>
      </c>
      <c r="CP16" s="8">
        <v>667</v>
      </c>
      <c r="CQ16" s="8">
        <v>715</v>
      </c>
      <c r="CR16" s="28">
        <v>0.92638888888888893</v>
      </c>
      <c r="CS16" s="160">
        <v>717</v>
      </c>
      <c r="CT16" s="17">
        <v>1071</v>
      </c>
      <c r="CU16" s="180">
        <v>706</v>
      </c>
      <c r="CV16" s="8">
        <v>3.8849720023991017</v>
      </c>
      <c r="CW16" s="8">
        <v>717</v>
      </c>
      <c r="CX16" s="8">
        <v>2.3294867132867139</v>
      </c>
      <c r="CY16" s="8">
        <v>2</v>
      </c>
      <c r="CZ16" s="28">
        <v>0.99721059972105996</v>
      </c>
      <c r="DA16" s="8">
        <v>687</v>
      </c>
      <c r="DB16" s="8">
        <v>706</v>
      </c>
      <c r="DC16" s="28">
        <v>0.95815899581589958</v>
      </c>
      <c r="DD16" s="160">
        <v>712</v>
      </c>
      <c r="DE16" s="17">
        <v>1074</v>
      </c>
      <c r="DF16" s="180">
        <v>712</v>
      </c>
      <c r="DG16" s="8">
        <v>4.092597672393202</v>
      </c>
      <c r="DH16" s="8">
        <v>719</v>
      </c>
      <c r="DI16" s="8">
        <v>2.1982454672245479</v>
      </c>
      <c r="DJ16" s="8">
        <v>2</v>
      </c>
      <c r="DK16" s="28">
        <v>0.99721835883171073</v>
      </c>
      <c r="DL16" s="8">
        <v>702</v>
      </c>
      <c r="DM16" s="8">
        <v>712</v>
      </c>
      <c r="DN16" s="28">
        <v>0.97635605006954107</v>
      </c>
      <c r="DO16" s="160">
        <v>717</v>
      </c>
      <c r="DP16" s="31">
        <v>269.25</v>
      </c>
      <c r="DQ16" s="188">
        <v>3207247</v>
      </c>
      <c r="DR16" s="192">
        <v>0.90622098421499997</v>
      </c>
      <c r="DS16" s="192">
        <v>13.147540983612553</v>
      </c>
      <c r="DT16" s="13" t="s">
        <v>213</v>
      </c>
      <c r="DU16" s="150" t="s">
        <v>214</v>
      </c>
      <c r="DV16" s="190" t="s">
        <v>215</v>
      </c>
      <c r="DW16" s="177" t="s">
        <v>216</v>
      </c>
      <c r="DX16" s="191" t="s">
        <v>217</v>
      </c>
      <c r="DY16" s="172" t="s">
        <v>238</v>
      </c>
      <c r="DZ16" s="132" t="s">
        <v>121</v>
      </c>
      <c r="EA16" s="24">
        <v>214</v>
      </c>
      <c r="EB16" s="24" t="s">
        <v>230</v>
      </c>
      <c r="EC16" s="133" t="s">
        <v>220</v>
      </c>
      <c r="ED16" s="133" t="s">
        <v>229</v>
      </c>
      <c r="EE16" s="125" t="s">
        <v>222</v>
      </c>
      <c r="EF16" s="17">
        <v>1.7209226873487309</v>
      </c>
      <c r="EG16" s="8">
        <v>1.316645584925167</v>
      </c>
      <c r="EH16" s="17" t="s">
        <v>59</v>
      </c>
      <c r="EI16" s="8" t="s">
        <v>59</v>
      </c>
      <c r="EJ16" s="18" t="s">
        <v>239</v>
      </c>
      <c r="EK16" s="124" t="s">
        <v>225</v>
      </c>
      <c r="EL16" s="124" t="s">
        <v>226</v>
      </c>
      <c r="EM16" s="124" t="s">
        <v>227</v>
      </c>
    </row>
    <row r="17" spans="1:143" s="124" customFormat="1" ht="16.5" thickBot="1">
      <c r="A17" s="111" t="s">
        <v>212</v>
      </c>
      <c r="B17" s="112" t="s">
        <v>8</v>
      </c>
      <c r="C17" s="113" t="s">
        <v>127</v>
      </c>
      <c r="D17" s="161" t="s">
        <v>125</v>
      </c>
      <c r="E17" s="208" t="s">
        <v>59</v>
      </c>
      <c r="F17" s="162">
        <v>2582</v>
      </c>
      <c r="G17" s="119">
        <v>2</v>
      </c>
      <c r="H17" s="119">
        <v>2</v>
      </c>
      <c r="I17" s="163">
        <v>12188.510847744163</v>
      </c>
      <c r="J17" s="163">
        <v>4309.4705212846593</v>
      </c>
      <c r="K17" s="163">
        <v>0.99301784328937159</v>
      </c>
      <c r="L17" s="164">
        <v>2560</v>
      </c>
      <c r="M17" s="164">
        <v>2575</v>
      </c>
      <c r="N17" s="163">
        <v>38411.427744204164</v>
      </c>
      <c r="O17" s="163">
        <v>6518</v>
      </c>
      <c r="P17" s="163">
        <v>5388.2478632478633</v>
      </c>
      <c r="Q17" s="163">
        <v>5095.8771741464461</v>
      </c>
      <c r="R17" s="163">
        <v>16699.636363636364</v>
      </c>
      <c r="S17" s="163">
        <v>17552.397260273974</v>
      </c>
      <c r="T17" s="163">
        <v>16729.044313934868</v>
      </c>
      <c r="U17" s="162">
        <v>3171</v>
      </c>
      <c r="V17" s="119">
        <v>0</v>
      </c>
      <c r="W17" s="119">
        <v>25</v>
      </c>
      <c r="X17" s="163">
        <v>7087.919552487394</v>
      </c>
      <c r="Y17" s="163">
        <v>2936.6881292803096</v>
      </c>
      <c r="Z17" s="163">
        <v>13656.84155560896</v>
      </c>
      <c r="AA17" s="163">
        <v>2658.8235294117649</v>
      </c>
      <c r="AB17" s="163">
        <v>2133.8661338661341</v>
      </c>
      <c r="AC17" s="163">
        <v>1995.3987730061353</v>
      </c>
      <c r="AD17" s="163">
        <v>10916.374269005848</v>
      </c>
      <c r="AE17" s="163">
        <v>12361.334156886969</v>
      </c>
      <c r="AF17" s="163">
        <v>11792.693859255938</v>
      </c>
      <c r="AG17" s="162">
        <v>2664</v>
      </c>
      <c r="AH17" s="119">
        <v>1</v>
      </c>
      <c r="AI17" s="119">
        <v>1</v>
      </c>
      <c r="AJ17" s="119">
        <v>2662</v>
      </c>
      <c r="AK17" s="163">
        <v>35183.207048886907</v>
      </c>
      <c r="AL17" s="163">
        <v>18601.47878220235</v>
      </c>
      <c r="AM17" s="163">
        <v>133388.84184842001</v>
      </c>
      <c r="AN17" s="163">
        <v>13866.666666666668</v>
      </c>
      <c r="AO17" s="163">
        <v>8946.4285714285706</v>
      </c>
      <c r="AP17" s="163">
        <v>8485.4333576110712</v>
      </c>
      <c r="AQ17" s="163">
        <v>61706.329113924054</v>
      </c>
      <c r="AR17" s="163">
        <v>55386.454183266942</v>
      </c>
      <c r="AS17" s="163">
        <v>52419</v>
      </c>
      <c r="AT17" s="162">
        <v>3175</v>
      </c>
      <c r="AU17" s="119">
        <v>0</v>
      </c>
      <c r="AV17" s="119">
        <v>18</v>
      </c>
      <c r="AW17" s="119">
        <v>3121</v>
      </c>
      <c r="AX17" s="163">
        <v>16028.812367933966</v>
      </c>
      <c r="AY17" s="163">
        <v>9099.0719014658825</v>
      </c>
      <c r="AZ17" s="163">
        <v>39172.580756433199</v>
      </c>
      <c r="BA17" s="163">
        <v>2987.4747474747478</v>
      </c>
      <c r="BB17" s="163">
        <v>3125.1814223512333</v>
      </c>
      <c r="BC17" s="163">
        <v>3035.8640939597317</v>
      </c>
      <c r="BD17" s="163">
        <v>27194.50980392157</v>
      </c>
      <c r="BE17" s="163">
        <v>27812.544294826363</v>
      </c>
      <c r="BF17" s="163">
        <v>27550.632911392404</v>
      </c>
      <c r="BG17" s="162">
        <v>2759</v>
      </c>
      <c r="BH17" s="119">
        <v>76</v>
      </c>
      <c r="BI17" s="119">
        <v>77</v>
      </c>
      <c r="BJ17" s="119">
        <v>75</v>
      </c>
      <c r="BK17" s="120">
        <v>76</v>
      </c>
      <c r="BL17" s="162">
        <v>4440</v>
      </c>
      <c r="BM17" s="209">
        <v>225</v>
      </c>
      <c r="BN17" s="119">
        <v>8</v>
      </c>
      <c r="BO17" s="119">
        <v>1.9093451390539564</v>
      </c>
      <c r="BP17" s="119">
        <v>0.30549465177085777</v>
      </c>
      <c r="BQ17" s="119">
        <v>1.6038419301164715</v>
      </c>
      <c r="BR17" s="162">
        <v>4212</v>
      </c>
      <c r="BS17" s="119">
        <v>1</v>
      </c>
      <c r="BT17" s="119">
        <v>16</v>
      </c>
      <c r="BU17" s="119">
        <v>3.3919704410011944</v>
      </c>
      <c r="BV17" s="119">
        <v>0.39955518474374246</v>
      </c>
      <c r="BW17" s="120">
        <v>2.9924152562574489</v>
      </c>
      <c r="BX17" s="162">
        <v>1074</v>
      </c>
      <c r="BY17" s="209">
        <v>673</v>
      </c>
      <c r="BZ17" s="119">
        <v>3.9918639056781342</v>
      </c>
      <c r="CA17" s="119">
        <v>679</v>
      </c>
      <c r="CB17" s="119">
        <v>2.0857355982274726</v>
      </c>
      <c r="CC17" s="119">
        <v>2</v>
      </c>
      <c r="CD17" s="168">
        <v>0.99705449189985274</v>
      </c>
      <c r="CE17" s="119">
        <v>664</v>
      </c>
      <c r="CF17" s="119">
        <v>673</v>
      </c>
      <c r="CG17" s="168">
        <v>0.9779086892488954</v>
      </c>
      <c r="CH17" s="165">
        <v>676</v>
      </c>
      <c r="CI17" s="162">
        <v>1076</v>
      </c>
      <c r="CJ17" s="209">
        <v>678</v>
      </c>
      <c r="CK17" s="119">
        <v>3.9850000041372637</v>
      </c>
      <c r="CL17" s="119">
        <v>684</v>
      </c>
      <c r="CM17" s="119">
        <v>2.3174340175953074</v>
      </c>
      <c r="CN17" s="119">
        <v>2</v>
      </c>
      <c r="CO17" s="168">
        <v>0.99707602339181289</v>
      </c>
      <c r="CP17" s="119">
        <v>629</v>
      </c>
      <c r="CQ17" s="119">
        <v>678</v>
      </c>
      <c r="CR17" s="168">
        <v>0.91959064327485385</v>
      </c>
      <c r="CS17" s="165">
        <v>682</v>
      </c>
      <c r="CT17" s="162">
        <v>1078</v>
      </c>
      <c r="CU17" s="209">
        <v>678</v>
      </c>
      <c r="CV17" s="119">
        <v>3.89631820883772</v>
      </c>
      <c r="CW17" s="119">
        <v>681</v>
      </c>
      <c r="CX17" s="119">
        <v>2.2312804698972104</v>
      </c>
      <c r="CY17" s="119">
        <v>0</v>
      </c>
      <c r="CZ17" s="168">
        <v>1</v>
      </c>
      <c r="DA17" s="119">
        <v>668</v>
      </c>
      <c r="DB17" s="119">
        <v>678</v>
      </c>
      <c r="DC17" s="168">
        <v>0.98091042584434651</v>
      </c>
      <c r="DD17" s="165">
        <v>681</v>
      </c>
      <c r="DE17" s="162">
        <v>1077</v>
      </c>
      <c r="DF17" s="209">
        <v>675</v>
      </c>
      <c r="DG17" s="119">
        <v>4.095716301764484</v>
      </c>
      <c r="DH17" s="119">
        <v>678</v>
      </c>
      <c r="DI17" s="119">
        <v>2.1146710914454285</v>
      </c>
      <c r="DJ17" s="119">
        <v>0</v>
      </c>
      <c r="DK17" s="168">
        <v>1</v>
      </c>
      <c r="DL17" s="119">
        <v>669</v>
      </c>
      <c r="DM17" s="119">
        <v>675</v>
      </c>
      <c r="DN17" s="168">
        <v>0.98672566371681414</v>
      </c>
      <c r="DO17" s="165">
        <v>677</v>
      </c>
      <c r="DP17" s="167">
        <v>269.25</v>
      </c>
      <c r="DQ17" s="210">
        <v>3207247</v>
      </c>
      <c r="DR17" s="211">
        <v>0.90622098421499997</v>
      </c>
      <c r="DS17" s="211">
        <v>10.581967213119579</v>
      </c>
      <c r="DT17" s="179" t="s">
        <v>213</v>
      </c>
      <c r="DU17" s="118" t="s">
        <v>214</v>
      </c>
      <c r="DV17" s="212" t="s">
        <v>215</v>
      </c>
      <c r="DW17" s="119" t="s">
        <v>216</v>
      </c>
      <c r="DX17" s="213" t="s">
        <v>217</v>
      </c>
      <c r="DY17" s="214" t="s">
        <v>238</v>
      </c>
      <c r="DZ17" s="121" t="s">
        <v>122</v>
      </c>
      <c r="EA17" s="122">
        <v>214</v>
      </c>
      <c r="EB17" s="122" t="s">
        <v>231</v>
      </c>
      <c r="EC17" s="123" t="s">
        <v>220</v>
      </c>
      <c r="ED17" s="123" t="s">
        <v>229</v>
      </c>
      <c r="EE17" s="122" t="s">
        <v>222</v>
      </c>
      <c r="EF17" s="114">
        <v>2.6429189970842355</v>
      </c>
      <c r="EG17" s="115">
        <v>1.8858337941623868</v>
      </c>
      <c r="EH17" s="114" t="s">
        <v>59</v>
      </c>
      <c r="EI17" s="115" t="s">
        <v>59</v>
      </c>
      <c r="EJ17" s="117" t="s">
        <v>239</v>
      </c>
      <c r="EK17" s="124" t="s">
        <v>225</v>
      </c>
      <c r="EL17" s="124" t="s">
        <v>226</v>
      </c>
      <c r="EM17" s="124" t="s">
        <v>227</v>
      </c>
    </row>
    <row r="18" spans="1:143" s="124" customFormat="1" ht="15.75">
      <c r="A18" s="127" t="s">
        <v>212</v>
      </c>
      <c r="B18" s="135" t="s">
        <v>8</v>
      </c>
      <c r="C18" s="134" t="s">
        <v>127</v>
      </c>
      <c r="D18" s="136" t="s">
        <v>125</v>
      </c>
      <c r="E18" s="203" t="s">
        <v>62</v>
      </c>
      <c r="F18" s="137">
        <v>614</v>
      </c>
      <c r="G18" s="178">
        <v>2</v>
      </c>
      <c r="H18" s="178">
        <v>0</v>
      </c>
      <c r="I18" s="138">
        <v>45246.6353065113</v>
      </c>
      <c r="J18" s="138">
        <v>20325.147853597129</v>
      </c>
      <c r="K18" s="138">
        <v>0.98692810457516345</v>
      </c>
      <c r="L18" s="139">
        <v>604</v>
      </c>
      <c r="M18" s="139">
        <v>610</v>
      </c>
      <c r="N18" s="138">
        <v>93972.211977192812</v>
      </c>
      <c r="O18" s="138">
        <v>16953.846153846152</v>
      </c>
      <c r="P18" s="138">
        <v>16246.495327102803</v>
      </c>
      <c r="Q18" s="138">
        <v>15348.087431693988</v>
      </c>
      <c r="R18" s="138">
        <v>71600.000000000015</v>
      </c>
      <c r="S18" s="138">
        <v>68689.849624060153</v>
      </c>
      <c r="T18" s="138">
        <v>64535.992217898834</v>
      </c>
      <c r="U18" s="137">
        <v>644</v>
      </c>
      <c r="V18" s="178">
        <v>0</v>
      </c>
      <c r="W18" s="178">
        <v>5</v>
      </c>
      <c r="X18" s="138">
        <v>14194.051080055589</v>
      </c>
      <c r="Y18" s="138">
        <v>6572.8458284538974</v>
      </c>
      <c r="Z18" s="138">
        <v>27405.022023142563</v>
      </c>
      <c r="AA18" s="138">
        <v>3993.7500000000005</v>
      </c>
      <c r="AB18" s="138">
        <v>4772.3823975720788</v>
      </c>
      <c r="AC18" s="138">
        <v>4528.2442748091598</v>
      </c>
      <c r="AD18" s="138">
        <v>22396.428571428572</v>
      </c>
      <c r="AE18" s="138">
        <v>23633.484162895929</v>
      </c>
      <c r="AF18" s="138">
        <v>22843.227665706054</v>
      </c>
      <c r="AG18" s="137">
        <v>651</v>
      </c>
      <c r="AH18" s="178">
        <v>2</v>
      </c>
      <c r="AI18" s="178">
        <v>0</v>
      </c>
      <c r="AJ18" s="178">
        <v>649</v>
      </c>
      <c r="AK18" s="138">
        <v>68419.654686640104</v>
      </c>
      <c r="AL18" s="138">
        <v>40603.972630193435</v>
      </c>
      <c r="AM18" s="138">
        <v>236441.90122561279</v>
      </c>
      <c r="AN18" s="138">
        <v>23211.363636363636</v>
      </c>
      <c r="AO18" s="138">
        <v>21032.303370786514</v>
      </c>
      <c r="AP18" s="138">
        <v>20153.794037940381</v>
      </c>
      <c r="AQ18" s="138">
        <v>121391.66666666669</v>
      </c>
      <c r="AR18" s="138">
        <v>118545.91836734694</v>
      </c>
      <c r="AS18" s="138">
        <v>111772.72727272731</v>
      </c>
      <c r="AT18" s="137">
        <v>655</v>
      </c>
      <c r="AU18" s="178">
        <v>1</v>
      </c>
      <c r="AV18" s="178">
        <v>0</v>
      </c>
      <c r="AW18" s="178">
        <v>653</v>
      </c>
      <c r="AX18" s="138">
        <v>27032.867101177118</v>
      </c>
      <c r="AY18" s="138">
        <v>14431.810825066894</v>
      </c>
      <c r="AZ18" s="138">
        <v>48132.917877549844</v>
      </c>
      <c r="BA18" s="138">
        <v>6586.6666666666679</v>
      </c>
      <c r="BB18" s="138">
        <v>7157.0680628272248</v>
      </c>
      <c r="BC18" s="138">
        <v>7322.150735294118</v>
      </c>
      <c r="BD18" s="138">
        <v>44451.764705882357</v>
      </c>
      <c r="BE18" s="138">
        <v>45798.143851508124</v>
      </c>
      <c r="BF18" s="138">
        <v>44681.861575178998</v>
      </c>
      <c r="BG18" s="137">
        <v>682</v>
      </c>
      <c r="BH18" s="178">
        <v>36</v>
      </c>
      <c r="BI18" s="178">
        <v>36</v>
      </c>
      <c r="BJ18" s="178">
        <v>32</v>
      </c>
      <c r="BK18" s="140">
        <v>35</v>
      </c>
      <c r="BL18" s="137">
        <v>1424</v>
      </c>
      <c r="BM18" s="174">
        <v>2</v>
      </c>
      <c r="BN18" s="178">
        <v>1</v>
      </c>
      <c r="BO18" s="178">
        <v>1.3704454609429977</v>
      </c>
      <c r="BP18" s="178">
        <v>0.32401407459535525</v>
      </c>
      <c r="BQ18" s="178">
        <v>1.0464313863476431</v>
      </c>
      <c r="BR18" s="137">
        <v>1422</v>
      </c>
      <c r="BS18" s="178">
        <v>4</v>
      </c>
      <c r="BT18" s="178">
        <v>0</v>
      </c>
      <c r="BU18" s="178">
        <v>2.8106918194640347</v>
      </c>
      <c r="BV18" s="178">
        <v>0.29006135401974603</v>
      </c>
      <c r="BW18" s="140">
        <v>2.5206304654442895</v>
      </c>
      <c r="BX18" s="137">
        <v>1078</v>
      </c>
      <c r="BY18" s="174">
        <v>177</v>
      </c>
      <c r="BZ18" s="178">
        <v>3.9966101686833269</v>
      </c>
      <c r="CA18" s="178">
        <v>178</v>
      </c>
      <c r="CB18" s="178">
        <v>2.33488202247191</v>
      </c>
      <c r="CC18" s="178">
        <v>0</v>
      </c>
      <c r="CD18" s="26">
        <v>1</v>
      </c>
      <c r="CE18" s="178">
        <v>177</v>
      </c>
      <c r="CF18" s="178">
        <v>177</v>
      </c>
      <c r="CG18" s="26">
        <v>0.9943820224719101</v>
      </c>
      <c r="CH18" s="158">
        <v>178</v>
      </c>
      <c r="CI18" s="137">
        <v>1072</v>
      </c>
      <c r="CJ18" s="174">
        <v>172</v>
      </c>
      <c r="CK18" s="178">
        <v>3.9803468243924178</v>
      </c>
      <c r="CL18" s="178">
        <v>173</v>
      </c>
      <c r="CM18" s="178">
        <v>2.553433526011561</v>
      </c>
      <c r="CN18" s="178">
        <v>0</v>
      </c>
      <c r="CO18" s="26">
        <v>1</v>
      </c>
      <c r="CP18" s="178">
        <v>165</v>
      </c>
      <c r="CQ18" s="178">
        <v>172</v>
      </c>
      <c r="CR18" s="26">
        <v>0.95375722543352603</v>
      </c>
      <c r="CS18" s="158">
        <v>173</v>
      </c>
      <c r="CT18" s="137">
        <v>1080</v>
      </c>
      <c r="CU18" s="174">
        <v>174</v>
      </c>
      <c r="CV18" s="178">
        <v>3.8982759563402198</v>
      </c>
      <c r="CW18" s="178">
        <v>176</v>
      </c>
      <c r="CX18" s="178">
        <v>2.3215142857142861</v>
      </c>
      <c r="CY18" s="178">
        <v>1</v>
      </c>
      <c r="CZ18" s="26">
        <v>0.99431818181818177</v>
      </c>
      <c r="DA18" s="178">
        <v>173</v>
      </c>
      <c r="DB18" s="178">
        <v>174</v>
      </c>
      <c r="DC18" s="26">
        <v>0.98295454545454541</v>
      </c>
      <c r="DD18" s="158">
        <v>174</v>
      </c>
      <c r="DE18" s="137">
        <v>1075</v>
      </c>
      <c r="DF18" s="174">
        <v>173</v>
      </c>
      <c r="DG18" s="178">
        <v>4.0953756315859753</v>
      </c>
      <c r="DH18" s="178">
        <v>174</v>
      </c>
      <c r="DI18" s="178">
        <v>2.2863352601156075</v>
      </c>
      <c r="DJ18" s="178">
        <v>1</v>
      </c>
      <c r="DK18" s="26">
        <v>0.99425287356321834</v>
      </c>
      <c r="DL18" s="178">
        <v>172</v>
      </c>
      <c r="DM18" s="178">
        <v>173</v>
      </c>
      <c r="DN18" s="26">
        <v>0.9885057471264368</v>
      </c>
      <c r="DO18" s="158">
        <v>173</v>
      </c>
      <c r="DP18" s="107">
        <v>84</v>
      </c>
      <c r="DQ18" s="204">
        <v>568305</v>
      </c>
      <c r="DR18" s="205">
        <v>0.875</v>
      </c>
      <c r="DS18" s="205">
        <v>8.353741496598639</v>
      </c>
      <c r="DT18" s="141" t="s">
        <v>213</v>
      </c>
      <c r="DU18" s="142" t="s">
        <v>214</v>
      </c>
      <c r="DV18" s="206" t="s">
        <v>215</v>
      </c>
      <c r="DW18" s="178" t="s">
        <v>216</v>
      </c>
      <c r="DX18" s="207" t="s">
        <v>217</v>
      </c>
      <c r="DY18" s="173" t="s">
        <v>238</v>
      </c>
      <c r="DZ18" s="129" t="s">
        <v>119</v>
      </c>
      <c r="EA18" s="130">
        <v>214</v>
      </c>
      <c r="EB18" s="130" t="s">
        <v>219</v>
      </c>
      <c r="EC18" s="131" t="s">
        <v>220</v>
      </c>
      <c r="ED18" s="131" t="s">
        <v>221</v>
      </c>
      <c r="EE18" s="130" t="s">
        <v>222</v>
      </c>
      <c r="EF18" s="14">
        <v>1.1839104185081073</v>
      </c>
      <c r="EG18" s="15">
        <v>1.1010134572753254</v>
      </c>
      <c r="EH18" s="14" t="s">
        <v>62</v>
      </c>
      <c r="EI18" s="15" t="s">
        <v>240</v>
      </c>
      <c r="EJ18" s="16" t="s">
        <v>241</v>
      </c>
      <c r="EK18" s="124" t="s">
        <v>225</v>
      </c>
      <c r="EL18" s="124" t="s">
        <v>226</v>
      </c>
      <c r="EM18" s="124" t="s">
        <v>227</v>
      </c>
    </row>
    <row r="19" spans="1:143" s="124" customFormat="1" ht="15.75">
      <c r="A19" s="128" t="s">
        <v>212</v>
      </c>
      <c r="B19" s="143" t="s">
        <v>8</v>
      </c>
      <c r="C19" s="126" t="s">
        <v>127</v>
      </c>
      <c r="D19" s="144" t="s">
        <v>125</v>
      </c>
      <c r="E19" s="187" t="s">
        <v>62</v>
      </c>
      <c r="F19" s="145">
        <v>837</v>
      </c>
      <c r="G19" s="177">
        <v>3</v>
      </c>
      <c r="H19" s="177">
        <v>0</v>
      </c>
      <c r="I19" s="146">
        <v>44440.96858674653</v>
      </c>
      <c r="J19" s="146">
        <v>16932.148042357552</v>
      </c>
      <c r="K19" s="146">
        <v>0.99880095923261392</v>
      </c>
      <c r="L19" s="147">
        <v>833</v>
      </c>
      <c r="M19" s="147">
        <v>834</v>
      </c>
      <c r="N19" s="146">
        <v>94949.547163036012</v>
      </c>
      <c r="O19" s="146">
        <v>22050</v>
      </c>
      <c r="P19" s="146">
        <v>14633.470225872692</v>
      </c>
      <c r="Q19" s="146">
        <v>15000.856164383562</v>
      </c>
      <c r="R19" s="146">
        <v>66942.857142857145</v>
      </c>
      <c r="S19" s="146">
        <v>63380.694143167035</v>
      </c>
      <c r="T19" s="146">
        <v>62152.542372881362</v>
      </c>
      <c r="U19" s="145">
        <v>888</v>
      </c>
      <c r="V19" s="177">
        <v>1</v>
      </c>
      <c r="W19" s="177">
        <v>6</v>
      </c>
      <c r="X19" s="146">
        <v>13854.126939244799</v>
      </c>
      <c r="Y19" s="146">
        <v>4964.7964221677103</v>
      </c>
      <c r="Z19" s="146">
        <v>24326.182240908001</v>
      </c>
      <c r="AA19" s="146">
        <v>7364.2857142857147</v>
      </c>
      <c r="AB19" s="146">
        <v>5436.46408839779</v>
      </c>
      <c r="AC19" s="146">
        <v>5331.1724137931033</v>
      </c>
      <c r="AD19" s="146">
        <v>20497.619047619046</v>
      </c>
      <c r="AE19" s="146">
        <v>22686.468646864691</v>
      </c>
      <c r="AF19" s="146">
        <v>22068.972332015812</v>
      </c>
      <c r="AG19" s="145">
        <v>900</v>
      </c>
      <c r="AH19" s="177">
        <v>1</v>
      </c>
      <c r="AI19" s="177">
        <v>0</v>
      </c>
      <c r="AJ19" s="177">
        <v>899</v>
      </c>
      <c r="AK19" s="146">
        <v>64539.943466991062</v>
      </c>
      <c r="AL19" s="146">
        <v>30523.777257617417</v>
      </c>
      <c r="AM19" s="146">
        <v>203940.25194626319</v>
      </c>
      <c r="AN19" s="146">
        <v>29368.181818181816</v>
      </c>
      <c r="AO19" s="146">
        <v>17407.291666666664</v>
      </c>
      <c r="AP19" s="146">
        <v>18577.968526466382</v>
      </c>
      <c r="AQ19" s="146">
        <v>107297.82608695651</v>
      </c>
      <c r="AR19" s="146">
        <v>94762.820512820515</v>
      </c>
      <c r="AS19" s="146">
        <v>93838.274932614571</v>
      </c>
      <c r="AT19" s="145">
        <v>900</v>
      </c>
      <c r="AU19" s="177">
        <v>6</v>
      </c>
      <c r="AV19" s="177">
        <v>2</v>
      </c>
      <c r="AW19" s="177">
        <v>890</v>
      </c>
      <c r="AX19" s="146">
        <v>27800.865296617209</v>
      </c>
      <c r="AY19" s="146">
        <v>9996.3179040413997</v>
      </c>
      <c r="AZ19" s="146">
        <v>42364.335468771445</v>
      </c>
      <c r="BA19" s="146">
        <v>10976</v>
      </c>
      <c r="BB19" s="146">
        <v>8287.0216306156399</v>
      </c>
      <c r="BC19" s="146">
        <v>8277.2600186393302</v>
      </c>
      <c r="BD19" s="146">
        <v>37454.117647058825</v>
      </c>
      <c r="BE19" s="146">
        <v>38361.934041363886</v>
      </c>
      <c r="BF19" s="146">
        <v>38137.080536912756</v>
      </c>
      <c r="BG19" s="145">
        <v>345</v>
      </c>
      <c r="BH19" s="177">
        <v>44</v>
      </c>
      <c r="BI19" s="177">
        <v>46</v>
      </c>
      <c r="BJ19" s="177">
        <v>42</v>
      </c>
      <c r="BK19" s="148">
        <v>44</v>
      </c>
      <c r="BL19" s="145">
        <v>1423</v>
      </c>
      <c r="BM19" s="151">
        <v>2</v>
      </c>
      <c r="BN19" s="177">
        <v>0</v>
      </c>
      <c r="BO19" s="177">
        <v>0.94342646023926835</v>
      </c>
      <c r="BP19" s="177">
        <v>0.17305277973258265</v>
      </c>
      <c r="BQ19" s="177">
        <v>0.77037368050668598</v>
      </c>
      <c r="BR19" s="145">
        <v>1414</v>
      </c>
      <c r="BS19" s="177">
        <v>8</v>
      </c>
      <c r="BT19" s="177">
        <v>1</v>
      </c>
      <c r="BU19" s="177">
        <v>2.8067117437722433</v>
      </c>
      <c r="BV19" s="177">
        <v>0.28116298932384348</v>
      </c>
      <c r="BW19" s="148">
        <v>2.5255487544483972</v>
      </c>
      <c r="BX19" s="145">
        <v>1068</v>
      </c>
      <c r="BY19" s="151">
        <v>167</v>
      </c>
      <c r="BZ19" s="177">
        <v>3.972941177031573</v>
      </c>
      <c r="CA19" s="177">
        <v>172</v>
      </c>
      <c r="CB19" s="177">
        <v>2.3602383720930233</v>
      </c>
      <c r="CC19" s="177">
        <v>0</v>
      </c>
      <c r="CD19" s="27">
        <v>1</v>
      </c>
      <c r="CE19" s="177">
        <v>165</v>
      </c>
      <c r="CF19" s="177">
        <v>167</v>
      </c>
      <c r="CG19" s="27">
        <v>0.95930232558139539</v>
      </c>
      <c r="CH19" s="159">
        <v>172</v>
      </c>
      <c r="CI19" s="145">
        <v>1077</v>
      </c>
      <c r="CJ19" s="151">
        <v>172</v>
      </c>
      <c r="CK19" s="177">
        <v>3.9890173432454898</v>
      </c>
      <c r="CL19" s="177">
        <v>178</v>
      </c>
      <c r="CM19" s="177">
        <v>2.4567102272727266</v>
      </c>
      <c r="CN19" s="177">
        <v>2</v>
      </c>
      <c r="CO19" s="27">
        <v>0.9887640449438202</v>
      </c>
      <c r="CP19" s="177">
        <v>169</v>
      </c>
      <c r="CQ19" s="177">
        <v>172</v>
      </c>
      <c r="CR19" s="27">
        <v>0.949438202247191</v>
      </c>
      <c r="CS19" s="159">
        <v>173</v>
      </c>
      <c r="CT19" s="145">
        <v>1077</v>
      </c>
      <c r="CU19" s="151">
        <v>167</v>
      </c>
      <c r="CV19" s="177">
        <v>3.8892858085178195</v>
      </c>
      <c r="CW19" s="177">
        <v>173</v>
      </c>
      <c r="CX19" s="177">
        <v>2.4824792899408274</v>
      </c>
      <c r="CY19" s="177">
        <v>4</v>
      </c>
      <c r="CZ19" s="27">
        <v>0.97687861271676302</v>
      </c>
      <c r="DA19" s="177">
        <v>164</v>
      </c>
      <c r="DB19" s="177">
        <v>167</v>
      </c>
      <c r="DC19" s="27">
        <v>0.94797687861271673</v>
      </c>
      <c r="DD19" s="159">
        <v>168</v>
      </c>
      <c r="DE19" s="145">
        <v>1078</v>
      </c>
      <c r="DF19" s="151">
        <v>162</v>
      </c>
      <c r="DG19" s="177">
        <v>4.095678918155623</v>
      </c>
      <c r="DH19" s="177">
        <v>166</v>
      </c>
      <c r="DI19" s="177">
        <v>2.2364303030303025</v>
      </c>
      <c r="DJ19" s="177">
        <v>1</v>
      </c>
      <c r="DK19" s="27">
        <v>0.99397590361445787</v>
      </c>
      <c r="DL19" s="177">
        <v>160</v>
      </c>
      <c r="DM19" s="177">
        <v>162</v>
      </c>
      <c r="DN19" s="27">
        <v>0.96385542168674698</v>
      </c>
      <c r="DO19" s="159">
        <v>162</v>
      </c>
      <c r="DP19" s="31">
        <v>84</v>
      </c>
      <c r="DQ19" s="188">
        <v>568305</v>
      </c>
      <c r="DR19" s="192">
        <v>0.875</v>
      </c>
      <c r="DS19" s="192">
        <v>11.387755102040815</v>
      </c>
      <c r="DT19" s="149" t="s">
        <v>213</v>
      </c>
      <c r="DU19" s="150" t="s">
        <v>214</v>
      </c>
      <c r="DV19" s="190" t="s">
        <v>215</v>
      </c>
      <c r="DW19" s="177" t="s">
        <v>216</v>
      </c>
      <c r="DX19" s="191" t="s">
        <v>217</v>
      </c>
      <c r="DY19" s="172" t="s">
        <v>238</v>
      </c>
      <c r="DZ19" s="132" t="s">
        <v>120</v>
      </c>
      <c r="EA19" s="24">
        <v>214</v>
      </c>
      <c r="EB19" s="24" t="s">
        <v>228</v>
      </c>
      <c r="EC19" s="133" t="s">
        <v>220</v>
      </c>
      <c r="ED19" s="133" t="s">
        <v>237</v>
      </c>
      <c r="EE19" s="125" t="s">
        <v>222</v>
      </c>
      <c r="EF19" s="17">
        <v>0.97392619368280842</v>
      </c>
      <c r="EG19" s="8">
        <v>0.88849271300273969</v>
      </c>
      <c r="EH19" s="17" t="s">
        <v>62</v>
      </c>
      <c r="EI19" s="8" t="s">
        <v>240</v>
      </c>
      <c r="EJ19" s="18" t="s">
        <v>241</v>
      </c>
      <c r="EK19" s="124" t="s">
        <v>225</v>
      </c>
      <c r="EL19" s="124" t="s">
        <v>226</v>
      </c>
      <c r="EM19" s="124" t="s">
        <v>227</v>
      </c>
    </row>
    <row r="20" spans="1:143" s="124" customFormat="1" ht="15.75">
      <c r="A20" s="128" t="s">
        <v>212</v>
      </c>
      <c r="B20" s="143" t="s">
        <v>8</v>
      </c>
      <c r="C20" s="126" t="s">
        <v>127</v>
      </c>
      <c r="D20" s="144" t="s">
        <v>125</v>
      </c>
      <c r="E20" s="187" t="s">
        <v>62</v>
      </c>
      <c r="F20" s="17">
        <v>829</v>
      </c>
      <c r="G20" s="8">
        <v>3</v>
      </c>
      <c r="H20" s="8">
        <v>0</v>
      </c>
      <c r="I20" s="20">
        <v>16441.118755896954</v>
      </c>
      <c r="J20" s="20">
        <v>6335.9852490543644</v>
      </c>
      <c r="K20" s="20">
        <v>0.99031476997578693</v>
      </c>
      <c r="L20" s="21">
        <v>818</v>
      </c>
      <c r="M20" s="21">
        <v>826</v>
      </c>
      <c r="N20" s="20">
        <v>45521.465357283603</v>
      </c>
      <c r="O20" s="20">
        <v>8237.5</v>
      </c>
      <c r="P20" s="20">
        <v>8356.7307692307695</v>
      </c>
      <c r="Q20" s="20">
        <v>7725.8919961427191</v>
      </c>
      <c r="R20" s="20">
        <v>24910.638297872338</v>
      </c>
      <c r="S20" s="20">
        <v>28895.283018867929</v>
      </c>
      <c r="T20" s="20">
        <v>27489.225589225593</v>
      </c>
      <c r="U20" s="17">
        <v>865</v>
      </c>
      <c r="V20" s="8">
        <v>2</v>
      </c>
      <c r="W20" s="8">
        <v>7</v>
      </c>
      <c r="X20" s="20">
        <v>10308.031854990457</v>
      </c>
      <c r="Y20" s="20">
        <v>4641.5163283468391</v>
      </c>
      <c r="Z20" s="20">
        <v>22952.721946999041</v>
      </c>
      <c r="AA20" s="20">
        <v>3554.1666666666665</v>
      </c>
      <c r="AB20" s="20">
        <v>3159.1989137813985</v>
      </c>
      <c r="AC20" s="20">
        <v>2911.3372093023258</v>
      </c>
      <c r="AD20" s="20">
        <v>16427.777777777777</v>
      </c>
      <c r="AE20" s="20">
        <v>19169.837716843875</v>
      </c>
      <c r="AF20" s="20">
        <v>18279.004415897231</v>
      </c>
      <c r="AG20" s="17">
        <v>876</v>
      </c>
      <c r="AH20" s="8">
        <v>1</v>
      </c>
      <c r="AI20" s="8">
        <v>1</v>
      </c>
      <c r="AJ20" s="8">
        <v>874</v>
      </c>
      <c r="AK20" s="20">
        <v>47446.321884931516</v>
      </c>
      <c r="AL20" s="20">
        <v>28753.689157590248</v>
      </c>
      <c r="AM20" s="20">
        <v>134174.5410449192</v>
      </c>
      <c r="AN20" s="20">
        <v>13116.666666666668</v>
      </c>
      <c r="AO20" s="20">
        <v>14381.801125703565</v>
      </c>
      <c r="AP20" s="20">
        <v>14632.35294117647</v>
      </c>
      <c r="AQ20" s="20">
        <v>88100.000000000015</v>
      </c>
      <c r="AR20" s="20">
        <v>88481.042654028424</v>
      </c>
      <c r="AS20" s="20">
        <v>85284.256559766756</v>
      </c>
      <c r="AT20" s="17">
        <v>867</v>
      </c>
      <c r="AU20" s="8">
        <v>1</v>
      </c>
      <c r="AV20" s="8">
        <v>2</v>
      </c>
      <c r="AW20" s="8">
        <v>857</v>
      </c>
      <c r="AX20" s="20">
        <v>21941.83140925879</v>
      </c>
      <c r="AY20" s="20">
        <v>12256.240075871176</v>
      </c>
      <c r="AZ20" s="20">
        <v>44583.203149728477</v>
      </c>
      <c r="BA20" s="20">
        <v>5480.0000000000009</v>
      </c>
      <c r="BB20" s="20">
        <v>4469.3192713326944</v>
      </c>
      <c r="BC20" s="20">
        <v>4297.3838761345442</v>
      </c>
      <c r="BD20" s="20">
        <v>38240</v>
      </c>
      <c r="BE20" s="20">
        <v>36484.45273631841</v>
      </c>
      <c r="BF20" s="20">
        <v>37089.711417816812</v>
      </c>
      <c r="BG20" s="17">
        <v>685</v>
      </c>
      <c r="BH20" s="8">
        <v>48</v>
      </c>
      <c r="BI20" s="8">
        <v>48</v>
      </c>
      <c r="BJ20" s="8">
        <v>37</v>
      </c>
      <c r="BK20" s="148">
        <v>42</v>
      </c>
      <c r="BL20" s="169">
        <v>1393</v>
      </c>
      <c r="BM20" s="170">
        <v>6</v>
      </c>
      <c r="BN20" s="171">
        <v>1</v>
      </c>
      <c r="BO20" s="171">
        <v>1.5277409812409819</v>
      </c>
      <c r="BP20" s="171">
        <v>0.24627849927849924</v>
      </c>
      <c r="BQ20" s="171">
        <v>1.2814624819624814</v>
      </c>
      <c r="BR20" s="169">
        <v>1391</v>
      </c>
      <c r="BS20" s="171">
        <v>2</v>
      </c>
      <c r="BT20" s="171">
        <v>4</v>
      </c>
      <c r="BU20" s="171">
        <v>2.965015884476534</v>
      </c>
      <c r="BV20" s="171">
        <v>0.28104981949458485</v>
      </c>
      <c r="BW20" s="23">
        <v>2.683966064981949</v>
      </c>
      <c r="BX20" s="17">
        <v>1075</v>
      </c>
      <c r="BY20" s="180">
        <v>165</v>
      </c>
      <c r="BZ20" s="8">
        <v>3.9909638554216866</v>
      </c>
      <c r="CA20" s="8">
        <v>166</v>
      </c>
      <c r="CB20" s="8">
        <v>2.3902108433734934</v>
      </c>
      <c r="CC20" s="8">
        <v>0</v>
      </c>
      <c r="CD20" s="28">
        <v>1</v>
      </c>
      <c r="CE20" s="8">
        <v>164</v>
      </c>
      <c r="CF20" s="8">
        <v>165</v>
      </c>
      <c r="CG20" s="28">
        <v>0.98795180722891562</v>
      </c>
      <c r="CH20" s="160">
        <v>166</v>
      </c>
      <c r="CI20" s="17">
        <v>1073</v>
      </c>
      <c r="CJ20" s="180">
        <v>169</v>
      </c>
      <c r="CK20" s="8">
        <v>3.9788235341801363</v>
      </c>
      <c r="CL20" s="8">
        <v>171</v>
      </c>
      <c r="CM20" s="8">
        <v>2.6209415204678379</v>
      </c>
      <c r="CN20" s="8">
        <v>0</v>
      </c>
      <c r="CO20" s="28">
        <v>1</v>
      </c>
      <c r="CP20" s="8">
        <v>157</v>
      </c>
      <c r="CQ20" s="8">
        <v>169</v>
      </c>
      <c r="CR20" s="28">
        <v>0.91812865497076024</v>
      </c>
      <c r="CS20" s="160">
        <v>171</v>
      </c>
      <c r="CT20" s="17">
        <v>1077</v>
      </c>
      <c r="CU20" s="180">
        <v>166</v>
      </c>
      <c r="CV20" s="8">
        <v>3.8975904562387123</v>
      </c>
      <c r="CW20" s="8">
        <v>168</v>
      </c>
      <c r="CX20" s="8">
        <v>2.6388323353293424</v>
      </c>
      <c r="CY20" s="8">
        <v>1</v>
      </c>
      <c r="CZ20" s="28">
        <v>0.99404761904761907</v>
      </c>
      <c r="DA20" s="8">
        <v>164</v>
      </c>
      <c r="DB20" s="8">
        <v>166</v>
      </c>
      <c r="DC20" s="28">
        <v>0.97619047619047616</v>
      </c>
      <c r="DD20" s="160">
        <v>167</v>
      </c>
      <c r="DE20" s="17">
        <v>1076</v>
      </c>
      <c r="DF20" s="180">
        <v>168</v>
      </c>
      <c r="DG20" s="8">
        <v>4.0928570486250377</v>
      </c>
      <c r="DH20" s="8">
        <v>168</v>
      </c>
      <c r="DI20" s="8">
        <v>2.3715059523809532</v>
      </c>
      <c r="DJ20" s="8">
        <v>0</v>
      </c>
      <c r="DK20" s="28">
        <v>1</v>
      </c>
      <c r="DL20" s="8">
        <v>165</v>
      </c>
      <c r="DM20" s="8">
        <v>168</v>
      </c>
      <c r="DN20" s="28">
        <v>0.9821428571428571</v>
      </c>
      <c r="DO20" s="160">
        <v>168</v>
      </c>
      <c r="DP20" s="31">
        <v>84</v>
      </c>
      <c r="DQ20" s="188">
        <v>568305</v>
      </c>
      <c r="DR20" s="192">
        <v>0.875</v>
      </c>
      <c r="DS20" s="192">
        <v>11.278911564625849</v>
      </c>
      <c r="DT20" s="13" t="s">
        <v>213</v>
      </c>
      <c r="DU20" s="150" t="s">
        <v>214</v>
      </c>
      <c r="DV20" s="190" t="s">
        <v>215</v>
      </c>
      <c r="DW20" s="177" t="s">
        <v>216</v>
      </c>
      <c r="DX20" s="191" t="s">
        <v>217</v>
      </c>
      <c r="DY20" s="172" t="s">
        <v>238</v>
      </c>
      <c r="DZ20" s="132" t="s">
        <v>121</v>
      </c>
      <c r="EA20" s="24">
        <v>214</v>
      </c>
      <c r="EB20" s="24" t="s">
        <v>230</v>
      </c>
      <c r="EC20" s="133" t="s">
        <v>220</v>
      </c>
      <c r="ED20" s="133" t="s">
        <v>221</v>
      </c>
      <c r="EE20" s="125" t="s">
        <v>222</v>
      </c>
      <c r="EF20" s="17">
        <v>2.1131004837798844</v>
      </c>
      <c r="EG20" s="8">
        <v>1.3704517876137199</v>
      </c>
      <c r="EH20" s="17" t="s">
        <v>62</v>
      </c>
      <c r="EI20" s="8" t="s">
        <v>240</v>
      </c>
      <c r="EJ20" s="18" t="s">
        <v>241</v>
      </c>
      <c r="EK20" s="124" t="s">
        <v>225</v>
      </c>
      <c r="EL20" s="124" t="s">
        <v>226</v>
      </c>
      <c r="EM20" s="124" t="s">
        <v>227</v>
      </c>
    </row>
    <row r="21" spans="1:143" s="124" customFormat="1" ht="15.75">
      <c r="A21" s="128" t="s">
        <v>212</v>
      </c>
      <c r="B21" s="143" t="s">
        <v>8</v>
      </c>
      <c r="C21" s="126" t="s">
        <v>127</v>
      </c>
      <c r="D21" s="144" t="s">
        <v>125</v>
      </c>
      <c r="E21" s="187" t="s">
        <v>62</v>
      </c>
      <c r="F21" s="145">
        <v>782</v>
      </c>
      <c r="G21" s="177">
        <v>1</v>
      </c>
      <c r="H21" s="177">
        <v>0</v>
      </c>
      <c r="I21" s="146">
        <v>10396.958963432569</v>
      </c>
      <c r="J21" s="146">
        <v>3698.8298328047426</v>
      </c>
      <c r="K21" s="146">
        <v>0.98719590268886048</v>
      </c>
      <c r="L21" s="147">
        <v>771</v>
      </c>
      <c r="M21" s="147">
        <v>781</v>
      </c>
      <c r="N21" s="146">
        <v>29549.941157941361</v>
      </c>
      <c r="O21" s="146">
        <v>5121.4285714285716</v>
      </c>
      <c r="P21" s="146">
        <v>5388.2478632478633</v>
      </c>
      <c r="Q21" s="146">
        <v>5095.8771741464461</v>
      </c>
      <c r="R21" s="146">
        <v>14636.170212765957</v>
      </c>
      <c r="S21" s="146">
        <v>17552.397260273974</v>
      </c>
      <c r="T21" s="146">
        <v>16729.044313934868</v>
      </c>
      <c r="U21" s="145">
        <v>805</v>
      </c>
      <c r="V21" s="177">
        <v>1</v>
      </c>
      <c r="W21" s="177">
        <v>6</v>
      </c>
      <c r="X21" s="146">
        <v>6303.5098902608543</v>
      </c>
      <c r="Y21" s="146">
        <v>2245.2727252725285</v>
      </c>
      <c r="Z21" s="146">
        <v>11333.475189330322</v>
      </c>
      <c r="AA21" s="146">
        <v>3462.5000000000005</v>
      </c>
      <c r="AB21" s="146">
        <v>2133.8661338661341</v>
      </c>
      <c r="AC21" s="146">
        <v>1995.3987730061353</v>
      </c>
      <c r="AD21" s="146">
        <v>9396.4912280701756</v>
      </c>
      <c r="AE21" s="146">
        <v>12361.334156886969</v>
      </c>
      <c r="AF21" s="146">
        <v>11792.693859255938</v>
      </c>
      <c r="AG21" s="145">
        <v>819</v>
      </c>
      <c r="AH21" s="177">
        <v>3</v>
      </c>
      <c r="AI21" s="177">
        <v>0</v>
      </c>
      <c r="AJ21" s="177">
        <v>816</v>
      </c>
      <c r="AK21" s="146">
        <v>30611.067753381292</v>
      </c>
      <c r="AL21" s="146">
        <v>16639.035336144902</v>
      </c>
      <c r="AM21" s="146">
        <v>78849.633177993048</v>
      </c>
      <c r="AN21" s="146">
        <v>11332.075471698114</v>
      </c>
      <c r="AO21" s="146">
        <v>8946.4285714285706</v>
      </c>
      <c r="AP21" s="146">
        <v>8485.4333576110712</v>
      </c>
      <c r="AQ21" s="146">
        <v>55014.81481481481</v>
      </c>
      <c r="AR21" s="146">
        <v>55386.454183266942</v>
      </c>
      <c r="AS21" s="146">
        <v>52419</v>
      </c>
      <c r="AT21" s="145">
        <v>814</v>
      </c>
      <c r="AU21" s="177">
        <v>2</v>
      </c>
      <c r="AV21" s="177">
        <v>1</v>
      </c>
      <c r="AW21" s="177">
        <v>806</v>
      </c>
      <c r="AX21" s="146">
        <v>17811.569280753545</v>
      </c>
      <c r="AY21" s="146">
        <v>7836.0492571578061</v>
      </c>
      <c r="AZ21" s="146">
        <v>36341.358306490401</v>
      </c>
      <c r="BA21" s="146">
        <v>6053.3333333333339</v>
      </c>
      <c r="BB21" s="146">
        <v>3125.1814223512333</v>
      </c>
      <c r="BC21" s="146">
        <v>3035.8640939597317</v>
      </c>
      <c r="BD21" s="146">
        <v>26639.999999999996</v>
      </c>
      <c r="BE21" s="146">
        <v>27812.544294826363</v>
      </c>
      <c r="BF21" s="146">
        <v>27550.632911392404</v>
      </c>
      <c r="BG21" s="145">
        <v>629</v>
      </c>
      <c r="BH21" s="177">
        <v>90</v>
      </c>
      <c r="BI21" s="177">
        <v>90</v>
      </c>
      <c r="BJ21" s="177">
        <v>75</v>
      </c>
      <c r="BK21" s="148">
        <v>76</v>
      </c>
      <c r="BL21" s="145">
        <v>1280</v>
      </c>
      <c r="BM21" s="151">
        <v>6</v>
      </c>
      <c r="BN21" s="177">
        <v>1</v>
      </c>
      <c r="BO21" s="177">
        <v>2.1275954438334646</v>
      </c>
      <c r="BP21" s="177">
        <v>0.37909269442262361</v>
      </c>
      <c r="BQ21" s="177">
        <v>1.7485027494108398</v>
      </c>
      <c r="BR21" s="145">
        <v>1278</v>
      </c>
      <c r="BS21" s="177">
        <v>3</v>
      </c>
      <c r="BT21" s="177">
        <v>1</v>
      </c>
      <c r="BU21" s="177">
        <v>3.6722370486656204</v>
      </c>
      <c r="BV21" s="177">
        <v>0.46285400313971753</v>
      </c>
      <c r="BW21" s="148">
        <v>3.2093830455259034</v>
      </c>
      <c r="BX21" s="145">
        <v>1078</v>
      </c>
      <c r="BY21" s="151">
        <v>151</v>
      </c>
      <c r="BZ21" s="177">
        <v>3.9993377489759432</v>
      </c>
      <c r="CA21" s="177">
        <v>153</v>
      </c>
      <c r="CB21" s="177">
        <v>2.2565424836601311</v>
      </c>
      <c r="CC21" s="177">
        <v>0</v>
      </c>
      <c r="CD21" s="27">
        <v>1</v>
      </c>
      <c r="CE21" s="177">
        <v>153</v>
      </c>
      <c r="CF21" s="177">
        <v>151</v>
      </c>
      <c r="CG21" s="27">
        <v>1</v>
      </c>
      <c r="CH21" s="159">
        <v>153</v>
      </c>
      <c r="CI21" s="145">
        <v>1080</v>
      </c>
      <c r="CJ21" s="151">
        <v>156</v>
      </c>
      <c r="CK21" s="177">
        <v>3.9967948733231959</v>
      </c>
      <c r="CL21" s="177">
        <v>156</v>
      </c>
      <c r="CM21" s="177">
        <v>2.4235256410256403</v>
      </c>
      <c r="CN21" s="177">
        <v>0</v>
      </c>
      <c r="CO21" s="27">
        <v>1</v>
      </c>
      <c r="CP21" s="177">
        <v>151</v>
      </c>
      <c r="CQ21" s="177">
        <v>156</v>
      </c>
      <c r="CR21" s="27">
        <v>0.96794871794871795</v>
      </c>
      <c r="CS21" s="159">
        <v>156</v>
      </c>
      <c r="CT21" s="145">
        <v>1078</v>
      </c>
      <c r="CU21" s="151">
        <v>154</v>
      </c>
      <c r="CV21" s="177">
        <v>3.8967533405725057</v>
      </c>
      <c r="CW21" s="177">
        <v>155</v>
      </c>
      <c r="CX21" s="177">
        <v>2.4773571428571421</v>
      </c>
      <c r="CY21" s="177">
        <v>1</v>
      </c>
      <c r="CZ21" s="27">
        <v>0.99354838709677418</v>
      </c>
      <c r="DA21" s="177">
        <v>148</v>
      </c>
      <c r="DB21" s="177">
        <v>154</v>
      </c>
      <c r="DC21" s="27">
        <v>0.95483870967741935</v>
      </c>
      <c r="DD21" s="159">
        <v>154</v>
      </c>
      <c r="DE21" s="145">
        <v>1077</v>
      </c>
      <c r="DF21" s="151">
        <v>151</v>
      </c>
      <c r="DG21" s="177">
        <v>4.0927630631547229</v>
      </c>
      <c r="DH21" s="177">
        <v>152</v>
      </c>
      <c r="DI21" s="177">
        <v>2.3916315789473677</v>
      </c>
      <c r="DJ21" s="177">
        <v>0</v>
      </c>
      <c r="DK21" s="27">
        <v>1</v>
      </c>
      <c r="DL21" s="177">
        <v>148</v>
      </c>
      <c r="DM21" s="177">
        <v>151</v>
      </c>
      <c r="DN21" s="27">
        <v>0.97368421052631582</v>
      </c>
      <c r="DO21" s="159">
        <v>152</v>
      </c>
      <c r="DP21" s="31">
        <v>84</v>
      </c>
      <c r="DQ21" s="188">
        <v>568305</v>
      </c>
      <c r="DR21" s="192">
        <v>0.875</v>
      </c>
      <c r="DS21" s="192">
        <v>10.639455782312925</v>
      </c>
      <c r="DT21" s="149" t="s">
        <v>213</v>
      </c>
      <c r="DU21" s="150" t="s">
        <v>214</v>
      </c>
      <c r="DV21" s="190" t="s">
        <v>215</v>
      </c>
      <c r="DW21" s="177" t="s">
        <v>216</v>
      </c>
      <c r="DX21" s="191" t="s">
        <v>217</v>
      </c>
      <c r="DY21" s="172" t="s">
        <v>238</v>
      </c>
      <c r="DZ21" s="132" t="s">
        <v>122</v>
      </c>
      <c r="EA21" s="125">
        <v>214</v>
      </c>
      <c r="EB21" s="125" t="s">
        <v>231</v>
      </c>
      <c r="EC21" s="133" t="s">
        <v>220</v>
      </c>
      <c r="ED21" s="133" t="s">
        <v>229</v>
      </c>
      <c r="EE21" s="125" t="s">
        <v>222</v>
      </c>
      <c r="EF21" s="17">
        <v>3.1489897736198151</v>
      </c>
      <c r="EG21" s="8">
        <v>1.805614497868911</v>
      </c>
      <c r="EH21" s="17" t="s">
        <v>62</v>
      </c>
      <c r="EI21" s="8" t="s">
        <v>240</v>
      </c>
      <c r="EJ21" s="18" t="s">
        <v>241</v>
      </c>
      <c r="EK21" s="124" t="s">
        <v>225</v>
      </c>
      <c r="EL21" s="124" t="s">
        <v>226</v>
      </c>
      <c r="EM21" s="124" t="s">
        <v>227</v>
      </c>
    </row>
    <row r="22" spans="1:143" s="124" customFormat="1" ht="15.75">
      <c r="A22" s="128" t="s">
        <v>212</v>
      </c>
      <c r="B22" s="143" t="s">
        <v>8</v>
      </c>
      <c r="C22" s="126" t="s">
        <v>127</v>
      </c>
      <c r="D22" s="144" t="s">
        <v>125</v>
      </c>
      <c r="E22" s="187" t="s">
        <v>61</v>
      </c>
      <c r="F22" s="145">
        <v>819</v>
      </c>
      <c r="G22" s="177">
        <v>0</v>
      </c>
      <c r="H22" s="177">
        <v>0</v>
      </c>
      <c r="I22" s="146">
        <v>45378.212645887121</v>
      </c>
      <c r="J22" s="146">
        <v>20397.918109807862</v>
      </c>
      <c r="K22" s="146">
        <v>1</v>
      </c>
      <c r="L22" s="147">
        <v>819</v>
      </c>
      <c r="M22" s="147">
        <v>819</v>
      </c>
      <c r="N22" s="146">
        <v>101751.49518581521</v>
      </c>
      <c r="O22" s="146">
        <v>19300</v>
      </c>
      <c r="P22" s="146">
        <v>16246.495327102803</v>
      </c>
      <c r="Q22" s="146">
        <v>15348.087431693988</v>
      </c>
      <c r="R22" s="146">
        <v>74022.222222222219</v>
      </c>
      <c r="S22" s="146">
        <v>68689.849624060153</v>
      </c>
      <c r="T22" s="146">
        <v>64535.992217898834</v>
      </c>
      <c r="U22" s="145">
        <v>859</v>
      </c>
      <c r="V22" s="177">
        <v>0</v>
      </c>
      <c r="W22" s="177">
        <v>1</v>
      </c>
      <c r="X22" s="146">
        <v>16578.445811559883</v>
      </c>
      <c r="Y22" s="146">
        <v>6546.9343836964517</v>
      </c>
      <c r="Z22" s="146">
        <v>30186.76618038024</v>
      </c>
      <c r="AA22" s="146">
        <v>6793.3333333333339</v>
      </c>
      <c r="AB22" s="146">
        <v>4772.3823975720788</v>
      </c>
      <c r="AC22" s="146">
        <v>4528.2442748091598</v>
      </c>
      <c r="AD22" s="146">
        <v>24776.923076923078</v>
      </c>
      <c r="AE22" s="146">
        <v>23633.484162895929</v>
      </c>
      <c r="AF22" s="146">
        <v>22843.227665706054</v>
      </c>
      <c r="AG22" s="145">
        <v>861</v>
      </c>
      <c r="AH22" s="177">
        <v>0</v>
      </c>
      <c r="AI22" s="177">
        <v>1</v>
      </c>
      <c r="AJ22" s="177">
        <v>860</v>
      </c>
      <c r="AK22" s="146">
        <v>66851.433966824174</v>
      </c>
      <c r="AL22" s="146">
        <v>41623.937865294785</v>
      </c>
      <c r="AM22" s="146">
        <v>262952.18417415762</v>
      </c>
      <c r="AN22" s="146">
        <v>25083.333333333332</v>
      </c>
      <c r="AO22" s="146">
        <v>21032.303370786514</v>
      </c>
      <c r="AP22" s="146">
        <v>20153.794037940381</v>
      </c>
      <c r="AQ22" s="146">
        <v>126000</v>
      </c>
      <c r="AR22" s="146">
        <v>118545.91836734694</v>
      </c>
      <c r="AS22" s="146">
        <v>111772.72727272731</v>
      </c>
      <c r="AT22" s="145">
        <v>865</v>
      </c>
      <c r="AU22" s="177">
        <v>0</v>
      </c>
      <c r="AV22" s="177">
        <v>0</v>
      </c>
      <c r="AW22" s="177">
        <v>865</v>
      </c>
      <c r="AX22" s="146">
        <v>28275.710484717583</v>
      </c>
      <c r="AY22" s="146">
        <v>13858.240424383966</v>
      </c>
      <c r="AZ22" s="146">
        <v>48184.635252633365</v>
      </c>
      <c r="BA22" s="146">
        <v>7782.608695652174</v>
      </c>
      <c r="BB22" s="146">
        <v>7157.0680628272248</v>
      </c>
      <c r="BC22" s="146">
        <v>7322.150735294118</v>
      </c>
      <c r="BD22" s="146">
        <v>44381.818181818184</v>
      </c>
      <c r="BE22" s="146">
        <v>45798.143851508124</v>
      </c>
      <c r="BF22" s="146">
        <v>44681.861575178998</v>
      </c>
      <c r="BG22" s="145">
        <v>1102</v>
      </c>
      <c r="BH22" s="177">
        <v>32</v>
      </c>
      <c r="BI22" s="177">
        <v>32</v>
      </c>
      <c r="BJ22" s="177">
        <v>32</v>
      </c>
      <c r="BK22" s="148">
        <v>35</v>
      </c>
      <c r="BL22" s="145">
        <v>2185</v>
      </c>
      <c r="BM22" s="151">
        <v>0</v>
      </c>
      <c r="BN22" s="177">
        <v>0</v>
      </c>
      <c r="BO22" s="177">
        <v>1.2829441647597246</v>
      </c>
      <c r="BP22" s="177">
        <v>0.27955652173913031</v>
      </c>
      <c r="BQ22" s="177">
        <v>1.0033876430205952</v>
      </c>
      <c r="BR22" s="145">
        <v>2170</v>
      </c>
      <c r="BS22" s="177">
        <v>3</v>
      </c>
      <c r="BT22" s="177">
        <v>2</v>
      </c>
      <c r="BU22" s="177">
        <v>2.7097602771362594</v>
      </c>
      <c r="BV22" s="177">
        <v>0.27562124711316394</v>
      </c>
      <c r="BW22" s="148">
        <v>2.4341390300230956</v>
      </c>
      <c r="BX22" s="145">
        <v>1080</v>
      </c>
      <c r="BY22" s="151">
        <v>268</v>
      </c>
      <c r="BZ22" s="177">
        <v>4.0003731339725093</v>
      </c>
      <c r="CA22" s="177">
        <v>268</v>
      </c>
      <c r="CB22" s="177">
        <v>2.1429589552238806</v>
      </c>
      <c r="CC22" s="177">
        <v>0</v>
      </c>
      <c r="CD22" s="27">
        <v>1</v>
      </c>
      <c r="CE22" s="177">
        <v>268</v>
      </c>
      <c r="CF22" s="177">
        <v>268</v>
      </c>
      <c r="CG22" s="27">
        <v>1</v>
      </c>
      <c r="CH22" s="159">
        <v>268</v>
      </c>
      <c r="CI22" s="145">
        <v>1080</v>
      </c>
      <c r="CJ22" s="151">
        <v>260</v>
      </c>
      <c r="CK22" s="177">
        <v>3.9988461549465475</v>
      </c>
      <c r="CL22" s="177">
        <v>261</v>
      </c>
      <c r="CM22" s="177">
        <v>2.2808314176245208</v>
      </c>
      <c r="CN22" s="177">
        <v>0</v>
      </c>
      <c r="CO22" s="27">
        <v>1</v>
      </c>
      <c r="CP22" s="177">
        <v>255</v>
      </c>
      <c r="CQ22" s="177">
        <v>260</v>
      </c>
      <c r="CR22" s="27">
        <v>0.97701149425287359</v>
      </c>
      <c r="CS22" s="159">
        <v>261</v>
      </c>
      <c r="CT22" s="145">
        <v>1080</v>
      </c>
      <c r="CU22" s="151">
        <v>258</v>
      </c>
      <c r="CV22" s="177">
        <v>3.9000000953674316</v>
      </c>
      <c r="CW22" s="177">
        <v>258</v>
      </c>
      <c r="CX22" s="177">
        <v>2.2153914728682165</v>
      </c>
      <c r="CY22" s="177">
        <v>0</v>
      </c>
      <c r="CZ22" s="27">
        <v>1</v>
      </c>
      <c r="DA22" s="177">
        <v>256</v>
      </c>
      <c r="DB22" s="177">
        <v>258</v>
      </c>
      <c r="DC22" s="27">
        <v>0.99224806201550386</v>
      </c>
      <c r="DD22" s="159">
        <v>258</v>
      </c>
      <c r="DE22" s="145">
        <v>1079</v>
      </c>
      <c r="DF22" s="151">
        <v>266</v>
      </c>
      <c r="DG22" s="177">
        <v>4.0992480256503683</v>
      </c>
      <c r="DH22" s="177">
        <v>267</v>
      </c>
      <c r="DI22" s="177">
        <v>2.1881273408239701</v>
      </c>
      <c r="DJ22" s="177">
        <v>0</v>
      </c>
      <c r="DK22" s="27">
        <v>1</v>
      </c>
      <c r="DL22" s="177">
        <v>267</v>
      </c>
      <c r="DM22" s="177">
        <v>266</v>
      </c>
      <c r="DN22" s="27">
        <v>1</v>
      </c>
      <c r="DO22" s="159">
        <v>267</v>
      </c>
      <c r="DP22" s="108">
        <v>76</v>
      </c>
      <c r="DQ22" s="188">
        <v>700169</v>
      </c>
      <c r="DR22" s="189">
        <v>0.90460526315699996</v>
      </c>
      <c r="DS22" s="189">
        <v>11.912727272739057</v>
      </c>
      <c r="DT22" s="149" t="s">
        <v>213</v>
      </c>
      <c r="DU22" s="150" t="s">
        <v>214</v>
      </c>
      <c r="DV22" s="190" t="s">
        <v>215</v>
      </c>
      <c r="DW22" s="177" t="s">
        <v>216</v>
      </c>
      <c r="DX22" s="191" t="s">
        <v>217</v>
      </c>
      <c r="DY22" s="172" t="s">
        <v>238</v>
      </c>
      <c r="DZ22" s="132" t="s">
        <v>119</v>
      </c>
      <c r="EA22" s="125">
        <v>214</v>
      </c>
      <c r="EB22" s="125" t="s">
        <v>219</v>
      </c>
      <c r="EC22" s="133" t="s">
        <v>220</v>
      </c>
      <c r="ED22" s="133" t="s">
        <v>221</v>
      </c>
      <c r="EE22" s="125" t="s">
        <v>222</v>
      </c>
      <c r="EF22" s="17">
        <v>0.88117582166296804</v>
      </c>
      <c r="EG22" s="8">
        <v>0.77347602597215537</v>
      </c>
      <c r="EH22" s="17" t="s">
        <v>61</v>
      </c>
      <c r="EI22" s="8" t="s">
        <v>240</v>
      </c>
      <c r="EJ22" s="18" t="s">
        <v>241</v>
      </c>
      <c r="EK22" s="124" t="s">
        <v>225</v>
      </c>
      <c r="EL22" s="124" t="s">
        <v>226</v>
      </c>
      <c r="EM22" s="124" t="s">
        <v>227</v>
      </c>
    </row>
    <row r="23" spans="1:143" s="124" customFormat="1" ht="15.75">
      <c r="A23" s="128" t="s">
        <v>212</v>
      </c>
      <c r="B23" s="143" t="s">
        <v>8</v>
      </c>
      <c r="C23" s="126" t="s">
        <v>127</v>
      </c>
      <c r="D23" s="144" t="s">
        <v>125</v>
      </c>
      <c r="E23" s="187" t="s">
        <v>61</v>
      </c>
      <c r="F23" s="145">
        <v>1199</v>
      </c>
      <c r="G23" s="177">
        <v>0</v>
      </c>
      <c r="H23" s="177">
        <v>0</v>
      </c>
      <c r="I23" s="146">
        <v>46686.039550222093</v>
      </c>
      <c r="J23" s="146">
        <v>14711.967309616066</v>
      </c>
      <c r="K23" s="146">
        <v>0.99833194328607178</v>
      </c>
      <c r="L23" s="147">
        <v>1197</v>
      </c>
      <c r="M23" s="147">
        <v>1199</v>
      </c>
      <c r="N23" s="146">
        <v>83429.9576687144</v>
      </c>
      <c r="O23" s="146">
        <v>26408.333333333336</v>
      </c>
      <c r="P23" s="146">
        <v>14633.470225872692</v>
      </c>
      <c r="Q23" s="146">
        <v>15000.856164383562</v>
      </c>
      <c r="R23" s="146">
        <v>64369.696969696975</v>
      </c>
      <c r="S23" s="146">
        <v>63380.694143167035</v>
      </c>
      <c r="T23" s="146">
        <v>62152.542372881362</v>
      </c>
      <c r="U23" s="145">
        <v>1290</v>
      </c>
      <c r="V23" s="177">
        <v>0</v>
      </c>
      <c r="W23" s="177">
        <v>0</v>
      </c>
      <c r="X23" s="146">
        <v>15255.717123382758</v>
      </c>
      <c r="Y23" s="146">
        <v>4548.9280732573316</v>
      </c>
      <c r="Z23" s="146">
        <v>24830.639339397359</v>
      </c>
      <c r="AA23" s="146">
        <v>9525</v>
      </c>
      <c r="AB23" s="146">
        <v>5436.46408839779</v>
      </c>
      <c r="AC23" s="146">
        <v>5331.1724137931033</v>
      </c>
      <c r="AD23" s="146">
        <v>20575.471698113208</v>
      </c>
      <c r="AE23" s="146">
        <v>22686.468646864691</v>
      </c>
      <c r="AF23" s="146">
        <v>22068.972332015812</v>
      </c>
      <c r="AG23" s="145">
        <v>1305</v>
      </c>
      <c r="AH23" s="177">
        <v>1</v>
      </c>
      <c r="AI23" s="177">
        <v>0</v>
      </c>
      <c r="AJ23" s="177">
        <v>1304</v>
      </c>
      <c r="AK23" s="146">
        <v>68088.863043622754</v>
      </c>
      <c r="AL23" s="146">
        <v>26872.761398212991</v>
      </c>
      <c r="AM23" s="146">
        <v>143724.2095407616</v>
      </c>
      <c r="AN23" s="146">
        <v>34607.317073170736</v>
      </c>
      <c r="AO23" s="146">
        <v>17407.291666666664</v>
      </c>
      <c r="AP23" s="146">
        <v>18577.968526466382</v>
      </c>
      <c r="AQ23" s="146">
        <v>104831.03448275864</v>
      </c>
      <c r="AR23" s="146">
        <v>94762.820512820515</v>
      </c>
      <c r="AS23" s="146">
        <v>93838.274932614571</v>
      </c>
      <c r="AT23" s="145">
        <v>1307</v>
      </c>
      <c r="AU23" s="177">
        <v>3</v>
      </c>
      <c r="AV23" s="177">
        <v>0</v>
      </c>
      <c r="AW23" s="177">
        <v>1304</v>
      </c>
      <c r="AX23" s="146">
        <v>30104.58723156729</v>
      </c>
      <c r="AY23" s="146">
        <v>9173.1678068913916</v>
      </c>
      <c r="AZ23" s="146">
        <v>45285.046588526799</v>
      </c>
      <c r="BA23" s="146">
        <v>15472</v>
      </c>
      <c r="BB23" s="146">
        <v>8287.0216306156399</v>
      </c>
      <c r="BC23" s="146">
        <v>8277.2600186393302</v>
      </c>
      <c r="BD23" s="146">
        <v>40105.600000000006</v>
      </c>
      <c r="BE23" s="146">
        <v>38361.934041363886</v>
      </c>
      <c r="BF23" s="146">
        <v>38137.080536912756</v>
      </c>
      <c r="BG23" s="145">
        <v>287</v>
      </c>
      <c r="BH23" s="177">
        <v>50</v>
      </c>
      <c r="BI23" s="177">
        <v>49</v>
      </c>
      <c r="BJ23" s="177">
        <v>42</v>
      </c>
      <c r="BK23" s="148">
        <v>44</v>
      </c>
      <c r="BL23" s="145">
        <v>2172</v>
      </c>
      <c r="BM23" s="151">
        <v>0</v>
      </c>
      <c r="BN23" s="177">
        <v>0</v>
      </c>
      <c r="BO23" s="177">
        <v>0.96126703499079225</v>
      </c>
      <c r="BP23" s="177">
        <v>0.17084990791896867</v>
      </c>
      <c r="BQ23" s="177">
        <v>0.79041712707182299</v>
      </c>
      <c r="BR23" s="145">
        <v>2158</v>
      </c>
      <c r="BS23" s="177">
        <v>1</v>
      </c>
      <c r="BT23" s="177">
        <v>0</v>
      </c>
      <c r="BU23" s="177">
        <v>2.8658187297171995</v>
      </c>
      <c r="BV23" s="177">
        <v>0.27698191933240623</v>
      </c>
      <c r="BW23" s="148">
        <v>2.5888368103847927</v>
      </c>
      <c r="BX23" s="145">
        <v>1066</v>
      </c>
      <c r="BY23" s="151">
        <v>257</v>
      </c>
      <c r="BZ23" s="177">
        <v>3.9662878793297391</v>
      </c>
      <c r="CA23" s="177">
        <v>269</v>
      </c>
      <c r="CB23" s="177">
        <v>2.5163820224719107</v>
      </c>
      <c r="CC23" s="177">
        <v>2</v>
      </c>
      <c r="CD23" s="27">
        <v>0.99256505576208176</v>
      </c>
      <c r="CE23" s="177">
        <v>255</v>
      </c>
      <c r="CF23" s="177">
        <v>257</v>
      </c>
      <c r="CG23" s="27">
        <v>0.94795539033457255</v>
      </c>
      <c r="CH23" s="159">
        <v>264</v>
      </c>
      <c r="CI23" s="145">
        <v>1067</v>
      </c>
      <c r="CJ23" s="151">
        <v>256</v>
      </c>
      <c r="CK23" s="177">
        <v>3.9637404607452509</v>
      </c>
      <c r="CL23" s="177">
        <v>265</v>
      </c>
      <c r="CM23" s="177">
        <v>2.6322499999999995</v>
      </c>
      <c r="CN23" s="177">
        <v>1</v>
      </c>
      <c r="CO23" s="27">
        <v>0.99622641509433962</v>
      </c>
      <c r="CP23" s="177">
        <v>242</v>
      </c>
      <c r="CQ23" s="177">
        <v>256</v>
      </c>
      <c r="CR23" s="27">
        <v>0.91320754716981134</v>
      </c>
      <c r="CS23" s="159">
        <v>264</v>
      </c>
      <c r="CT23" s="145">
        <v>1073</v>
      </c>
      <c r="CU23" s="151">
        <v>253</v>
      </c>
      <c r="CV23" s="177">
        <v>3.8820313410833478</v>
      </c>
      <c r="CW23" s="177">
        <v>265</v>
      </c>
      <c r="CX23" s="177">
        <v>2.6345730769230764</v>
      </c>
      <c r="CY23" s="177">
        <v>5</v>
      </c>
      <c r="CZ23" s="27">
        <v>0.98113207547169812</v>
      </c>
      <c r="DA23" s="177">
        <v>244</v>
      </c>
      <c r="DB23" s="177">
        <v>253</v>
      </c>
      <c r="DC23" s="27">
        <v>0.92075471698113209</v>
      </c>
      <c r="DD23" s="159">
        <v>257</v>
      </c>
      <c r="DE23" s="145">
        <v>1077</v>
      </c>
      <c r="DF23" s="151">
        <v>258</v>
      </c>
      <c r="DG23" s="177">
        <v>4.0906975814538411</v>
      </c>
      <c r="DH23" s="177">
        <v>265</v>
      </c>
      <c r="DI23" s="177">
        <v>2.4858773946360153</v>
      </c>
      <c r="DJ23" s="177">
        <v>4</v>
      </c>
      <c r="DK23" s="27">
        <v>0.98490566037735849</v>
      </c>
      <c r="DL23" s="177">
        <v>252</v>
      </c>
      <c r="DM23" s="177">
        <v>258</v>
      </c>
      <c r="DN23" s="27">
        <v>0.95094339622641511</v>
      </c>
      <c r="DO23" s="159">
        <v>258</v>
      </c>
      <c r="DP23" s="31">
        <v>76</v>
      </c>
      <c r="DQ23" s="188">
        <v>700169</v>
      </c>
      <c r="DR23" s="192">
        <v>0.90460526315699996</v>
      </c>
      <c r="DS23" s="192">
        <v>17.44000000001725</v>
      </c>
      <c r="DT23" s="149" t="s">
        <v>213</v>
      </c>
      <c r="DU23" s="150" t="s">
        <v>214</v>
      </c>
      <c r="DV23" s="190" t="s">
        <v>215</v>
      </c>
      <c r="DW23" s="177" t="s">
        <v>216</v>
      </c>
      <c r="DX23" s="191" t="s">
        <v>217</v>
      </c>
      <c r="DY23" s="172" t="s">
        <v>238</v>
      </c>
      <c r="DZ23" s="132" t="s">
        <v>120</v>
      </c>
      <c r="EA23" s="24">
        <v>214</v>
      </c>
      <c r="EB23" s="24" t="s">
        <v>228</v>
      </c>
      <c r="EC23" s="133" t="s">
        <v>220</v>
      </c>
      <c r="ED23" s="133" t="s">
        <v>237</v>
      </c>
      <c r="EE23" s="125" t="s">
        <v>222</v>
      </c>
      <c r="EF23" s="17">
        <v>0.8630842365156719</v>
      </c>
      <c r="EG23" s="8">
        <v>0.75994418776312544</v>
      </c>
      <c r="EH23" s="17" t="s">
        <v>61</v>
      </c>
      <c r="EI23" s="8" t="s">
        <v>240</v>
      </c>
      <c r="EJ23" s="18" t="s">
        <v>241</v>
      </c>
      <c r="EK23" s="124" t="s">
        <v>225</v>
      </c>
      <c r="EL23" s="124" t="s">
        <v>226</v>
      </c>
      <c r="EM23" s="124" t="s">
        <v>227</v>
      </c>
    </row>
    <row r="24" spans="1:143" s="124" customFormat="1" ht="15.75">
      <c r="A24" s="128" t="s">
        <v>212</v>
      </c>
      <c r="B24" s="143" t="s">
        <v>8</v>
      </c>
      <c r="C24" s="126" t="s">
        <v>127</v>
      </c>
      <c r="D24" s="144" t="s">
        <v>125</v>
      </c>
      <c r="E24" s="187" t="s">
        <v>61</v>
      </c>
      <c r="F24" s="17">
        <v>1207</v>
      </c>
      <c r="G24" s="8">
        <v>1</v>
      </c>
      <c r="H24" s="8">
        <v>1</v>
      </c>
      <c r="I24" s="20">
        <v>17842.777883855248</v>
      </c>
      <c r="J24" s="20">
        <v>7527.8405533709001</v>
      </c>
      <c r="K24" s="20">
        <v>0.99751037344398341</v>
      </c>
      <c r="L24" s="21">
        <v>1202</v>
      </c>
      <c r="M24" s="21">
        <v>1205</v>
      </c>
      <c r="N24" s="20">
        <v>43578.366184763923</v>
      </c>
      <c r="O24" s="20">
        <v>8481.4814814814818</v>
      </c>
      <c r="P24" s="20">
        <v>8356.7307692307695</v>
      </c>
      <c r="Q24" s="20">
        <v>7725.8919961427191</v>
      </c>
      <c r="R24" s="20">
        <v>27950.819672131147</v>
      </c>
      <c r="S24" s="20">
        <v>28895.283018867929</v>
      </c>
      <c r="T24" s="20">
        <v>27489.225589225593</v>
      </c>
      <c r="U24" s="17">
        <v>1279</v>
      </c>
      <c r="V24" s="8">
        <v>0</v>
      </c>
      <c r="W24" s="8">
        <v>7</v>
      </c>
      <c r="X24" s="20">
        <v>11210.506392683403</v>
      </c>
      <c r="Y24" s="20">
        <v>4920.0105851330791</v>
      </c>
      <c r="Z24" s="20">
        <v>24619.296755031442</v>
      </c>
      <c r="AA24" s="20">
        <v>4505.2631578947367</v>
      </c>
      <c r="AB24" s="20">
        <v>3159.1989137813985</v>
      </c>
      <c r="AC24" s="20">
        <v>2911.3372093023258</v>
      </c>
      <c r="AD24" s="20">
        <v>18040.909090909088</v>
      </c>
      <c r="AE24" s="20">
        <v>19169.837716843875</v>
      </c>
      <c r="AF24" s="20">
        <v>18279.004415897231</v>
      </c>
      <c r="AG24" s="17">
        <v>1260</v>
      </c>
      <c r="AH24" s="8">
        <v>0</v>
      </c>
      <c r="AI24" s="8">
        <v>0</v>
      </c>
      <c r="AJ24" s="8">
        <v>1260</v>
      </c>
      <c r="AK24" s="20">
        <v>46819.352139623341</v>
      </c>
      <c r="AL24" s="20">
        <v>26442.718562436054</v>
      </c>
      <c r="AM24" s="20">
        <v>147379.04415792719</v>
      </c>
      <c r="AN24" s="20">
        <v>15555.555555555555</v>
      </c>
      <c r="AO24" s="20">
        <v>14381.801125703565</v>
      </c>
      <c r="AP24" s="20">
        <v>14632.35294117647</v>
      </c>
      <c r="AQ24" s="20">
        <v>84673.076923076922</v>
      </c>
      <c r="AR24" s="20">
        <v>88481.042654028424</v>
      </c>
      <c r="AS24" s="20">
        <v>85284.256559766756</v>
      </c>
      <c r="AT24" s="17">
        <v>1255</v>
      </c>
      <c r="AU24" s="8">
        <v>2</v>
      </c>
      <c r="AV24" s="8">
        <v>0</v>
      </c>
      <c r="AW24" s="8">
        <v>1249</v>
      </c>
      <c r="AX24" s="20">
        <v>24137.812031758433</v>
      </c>
      <c r="AY24" s="20">
        <v>11886.255128220717</v>
      </c>
      <c r="AZ24" s="20">
        <v>44771.470910333439</v>
      </c>
      <c r="BA24" s="20">
        <v>6449.5238095238101</v>
      </c>
      <c r="BB24" s="20">
        <v>4469.3192713326944</v>
      </c>
      <c r="BC24" s="20">
        <v>4297.3838761345442</v>
      </c>
      <c r="BD24" s="20">
        <v>38502.068965517239</v>
      </c>
      <c r="BE24" s="20">
        <v>36484.45273631841</v>
      </c>
      <c r="BF24" s="20">
        <v>37089.711417816812</v>
      </c>
      <c r="BG24" s="17">
        <v>1068</v>
      </c>
      <c r="BH24" s="8">
        <v>46</v>
      </c>
      <c r="BI24" s="8">
        <v>47</v>
      </c>
      <c r="BJ24" s="8">
        <v>37</v>
      </c>
      <c r="BK24" s="148">
        <v>42</v>
      </c>
      <c r="BL24" s="169">
        <v>2121</v>
      </c>
      <c r="BM24" s="170">
        <v>0</v>
      </c>
      <c r="BN24" s="171">
        <v>0</v>
      </c>
      <c r="BO24" s="171">
        <v>1.4591612446958981</v>
      </c>
      <c r="BP24" s="171">
        <v>0.2446199905704857</v>
      </c>
      <c r="BQ24" s="171">
        <v>1.2145412541254126</v>
      </c>
      <c r="BR24" s="169">
        <v>2112</v>
      </c>
      <c r="BS24" s="171">
        <v>0</v>
      </c>
      <c r="BT24" s="171">
        <v>0</v>
      </c>
      <c r="BU24" s="171">
        <v>2.9672433712121196</v>
      </c>
      <c r="BV24" s="171">
        <v>0.29598626893939367</v>
      </c>
      <c r="BW24" s="23">
        <v>2.6712571022727287</v>
      </c>
      <c r="BX24" s="17">
        <v>1078</v>
      </c>
      <c r="BY24" s="180">
        <v>248</v>
      </c>
      <c r="BZ24" s="8">
        <v>3.995967741935484</v>
      </c>
      <c r="CA24" s="8">
        <v>249</v>
      </c>
      <c r="CB24" s="8">
        <v>2.3258266129032266</v>
      </c>
      <c r="CC24" s="8">
        <v>1</v>
      </c>
      <c r="CD24" s="28">
        <v>0.99598393574297184</v>
      </c>
      <c r="CE24" s="8">
        <v>243</v>
      </c>
      <c r="CF24" s="8">
        <v>248</v>
      </c>
      <c r="CG24" s="28">
        <v>0.97590361445783136</v>
      </c>
      <c r="CH24" s="160">
        <v>248</v>
      </c>
      <c r="CI24" s="17">
        <v>1077</v>
      </c>
      <c r="CJ24" s="180">
        <v>262</v>
      </c>
      <c r="CK24" s="8">
        <v>3.9851711113643282</v>
      </c>
      <c r="CL24" s="8">
        <v>266</v>
      </c>
      <c r="CM24" s="8">
        <v>2.5870151515151516</v>
      </c>
      <c r="CN24" s="8">
        <v>2</v>
      </c>
      <c r="CO24" s="28">
        <v>0.99248120300751874</v>
      </c>
      <c r="CP24" s="8">
        <v>242</v>
      </c>
      <c r="CQ24" s="8">
        <v>262</v>
      </c>
      <c r="CR24" s="28">
        <v>0.90977443609022557</v>
      </c>
      <c r="CS24" s="160">
        <v>264</v>
      </c>
      <c r="CT24" s="17">
        <v>1079</v>
      </c>
      <c r="CU24" s="180">
        <v>251</v>
      </c>
      <c r="CV24" s="8">
        <v>3.897609656550495</v>
      </c>
      <c r="CW24" s="8">
        <v>252</v>
      </c>
      <c r="CX24" s="8">
        <v>2.4823214285714279</v>
      </c>
      <c r="CY24" s="8">
        <v>0</v>
      </c>
      <c r="CZ24" s="28">
        <v>1</v>
      </c>
      <c r="DA24" s="8">
        <v>249</v>
      </c>
      <c r="DB24" s="8">
        <v>251</v>
      </c>
      <c r="DC24" s="28">
        <v>0.98809523809523814</v>
      </c>
      <c r="DD24" s="160">
        <v>252</v>
      </c>
      <c r="DE24" s="17">
        <v>1074</v>
      </c>
      <c r="DF24" s="180">
        <v>257</v>
      </c>
      <c r="DG24" s="8">
        <v>4.0906975814538411</v>
      </c>
      <c r="DH24" s="8">
        <v>259</v>
      </c>
      <c r="DI24" s="8">
        <v>2.3570387596899214</v>
      </c>
      <c r="DJ24" s="8">
        <v>1</v>
      </c>
      <c r="DK24" s="28">
        <v>0.99613899613899615</v>
      </c>
      <c r="DL24" s="8">
        <v>253</v>
      </c>
      <c r="DM24" s="8">
        <v>257</v>
      </c>
      <c r="DN24" s="28">
        <v>0.97683397683397688</v>
      </c>
      <c r="DO24" s="160">
        <v>258</v>
      </c>
      <c r="DP24" s="31">
        <v>76</v>
      </c>
      <c r="DQ24" s="188">
        <v>700169</v>
      </c>
      <c r="DR24" s="192">
        <v>0.90460526315699996</v>
      </c>
      <c r="DS24" s="192">
        <v>17.556363636381001</v>
      </c>
      <c r="DT24" s="13" t="s">
        <v>213</v>
      </c>
      <c r="DU24" s="150" t="s">
        <v>214</v>
      </c>
      <c r="DV24" s="190" t="s">
        <v>215</v>
      </c>
      <c r="DW24" s="177" t="s">
        <v>216</v>
      </c>
      <c r="DX24" s="191" t="s">
        <v>217</v>
      </c>
      <c r="DY24" s="172" t="s">
        <v>238</v>
      </c>
      <c r="DZ24" s="132" t="s">
        <v>121</v>
      </c>
      <c r="EA24" s="24">
        <v>214</v>
      </c>
      <c r="EB24" s="24" t="s">
        <v>230</v>
      </c>
      <c r="EC24" s="133" t="s">
        <v>220</v>
      </c>
      <c r="ED24" s="133" t="s">
        <v>221</v>
      </c>
      <c r="EE24" s="125" t="s">
        <v>222</v>
      </c>
      <c r="EF24" s="17">
        <v>1.8898312645503679</v>
      </c>
      <c r="EG24" s="8">
        <v>1.1376286348949847</v>
      </c>
      <c r="EH24" s="17" t="s">
        <v>61</v>
      </c>
      <c r="EI24" s="8" t="s">
        <v>240</v>
      </c>
      <c r="EJ24" s="18" t="s">
        <v>241</v>
      </c>
      <c r="EK24" s="124" t="s">
        <v>225</v>
      </c>
      <c r="EL24" s="124" t="s">
        <v>226</v>
      </c>
      <c r="EM24" s="124" t="s">
        <v>227</v>
      </c>
    </row>
    <row r="25" spans="1:143" s="124" customFormat="1" ht="16.5" thickBot="1">
      <c r="A25" s="111" t="s">
        <v>212</v>
      </c>
      <c r="B25" s="112" t="s">
        <v>8</v>
      </c>
      <c r="C25" s="113" t="s">
        <v>127</v>
      </c>
      <c r="D25" s="161" t="s">
        <v>125</v>
      </c>
      <c r="E25" s="208" t="s">
        <v>61</v>
      </c>
      <c r="F25" s="162">
        <v>1117</v>
      </c>
      <c r="G25" s="119">
        <v>1</v>
      </c>
      <c r="H25" s="119">
        <v>0</v>
      </c>
      <c r="I25" s="163">
        <v>11259.952314526017</v>
      </c>
      <c r="J25" s="163">
        <v>3845.625129178286</v>
      </c>
      <c r="K25" s="163">
        <v>0.98566308243727596</v>
      </c>
      <c r="L25" s="164">
        <v>1100</v>
      </c>
      <c r="M25" s="164">
        <v>1116</v>
      </c>
      <c r="N25" s="163">
        <v>34089.053128044237</v>
      </c>
      <c r="O25" s="163">
        <v>5683.5164835164842</v>
      </c>
      <c r="P25" s="163">
        <v>5388.2478632478633</v>
      </c>
      <c r="Q25" s="163">
        <v>5095.8771741464461</v>
      </c>
      <c r="R25" s="163">
        <v>15634.334763948498</v>
      </c>
      <c r="S25" s="163">
        <v>17552.397260273974</v>
      </c>
      <c r="T25" s="163">
        <v>16729.044313934868</v>
      </c>
      <c r="U25" s="162">
        <v>1157</v>
      </c>
      <c r="V25" s="119">
        <v>0</v>
      </c>
      <c r="W25" s="119">
        <v>1</v>
      </c>
      <c r="X25" s="163">
        <v>7811.4240465672838</v>
      </c>
      <c r="Y25" s="163">
        <v>2858.6108962370727</v>
      </c>
      <c r="Z25" s="163">
        <v>12193.614421768321</v>
      </c>
      <c r="AA25" s="163">
        <v>3202.7777777777778</v>
      </c>
      <c r="AB25" s="163">
        <v>2133.8661338661341</v>
      </c>
      <c r="AC25" s="163">
        <v>1995.3987730061353</v>
      </c>
      <c r="AD25" s="163">
        <v>10906.382978723404</v>
      </c>
      <c r="AE25" s="163">
        <v>12361.334156886969</v>
      </c>
      <c r="AF25" s="163">
        <v>11792.693859255938</v>
      </c>
      <c r="AG25" s="162">
        <v>1141</v>
      </c>
      <c r="AH25" s="119">
        <v>1</v>
      </c>
      <c r="AI25" s="119">
        <v>0</v>
      </c>
      <c r="AJ25" s="119">
        <v>1140</v>
      </c>
      <c r="AK25" s="163">
        <v>31031.551996175076</v>
      </c>
      <c r="AL25" s="163">
        <v>15932.074222076655</v>
      </c>
      <c r="AM25" s="163">
        <v>110155.36127544241</v>
      </c>
      <c r="AN25" s="163">
        <v>11613.636363636364</v>
      </c>
      <c r="AO25" s="163">
        <v>8946.4285714285706</v>
      </c>
      <c r="AP25" s="163">
        <v>8485.4333576110712</v>
      </c>
      <c r="AQ25" s="163">
        <v>52666.666666666664</v>
      </c>
      <c r="AR25" s="163">
        <v>55386.454183266942</v>
      </c>
      <c r="AS25" s="163">
        <v>52419</v>
      </c>
      <c r="AT25" s="162">
        <v>1153</v>
      </c>
      <c r="AU25" s="119">
        <v>0</v>
      </c>
      <c r="AV25" s="119">
        <v>2</v>
      </c>
      <c r="AW25" s="119">
        <v>1146</v>
      </c>
      <c r="AX25" s="163">
        <v>17981.655786918687</v>
      </c>
      <c r="AY25" s="163">
        <v>7931.1983017046823</v>
      </c>
      <c r="AZ25" s="163">
        <v>40103.080736907439</v>
      </c>
      <c r="BA25" s="163">
        <v>5498.666666666667</v>
      </c>
      <c r="BB25" s="163">
        <v>3125.1814223512333</v>
      </c>
      <c r="BC25" s="163">
        <v>3035.8640939597317</v>
      </c>
      <c r="BD25" s="163">
        <v>26737.627118644068</v>
      </c>
      <c r="BE25" s="163">
        <v>27812.544294826363</v>
      </c>
      <c r="BF25" s="163">
        <v>27550.632911392404</v>
      </c>
      <c r="BG25" s="162">
        <v>963</v>
      </c>
      <c r="BH25" s="119">
        <v>82</v>
      </c>
      <c r="BI25" s="119">
        <v>83</v>
      </c>
      <c r="BJ25" s="119">
        <v>75</v>
      </c>
      <c r="BK25" s="120">
        <v>76</v>
      </c>
      <c r="BL25" s="162">
        <v>1913</v>
      </c>
      <c r="BM25" s="209">
        <v>20</v>
      </c>
      <c r="BN25" s="119">
        <v>2</v>
      </c>
      <c r="BO25" s="119">
        <v>2.0063479640401907</v>
      </c>
      <c r="BP25" s="119">
        <v>0.38294976203067183</v>
      </c>
      <c r="BQ25" s="119">
        <v>1.6233744050766798</v>
      </c>
      <c r="BR25" s="162">
        <v>1907</v>
      </c>
      <c r="BS25" s="119">
        <v>0</v>
      </c>
      <c r="BT25" s="119">
        <v>1</v>
      </c>
      <c r="BU25" s="119">
        <v>3.5186726128016792</v>
      </c>
      <c r="BV25" s="119">
        <v>0.44070514165792235</v>
      </c>
      <c r="BW25" s="120">
        <v>3.0779674711437575</v>
      </c>
      <c r="BX25" s="162">
        <v>1075</v>
      </c>
      <c r="BY25" s="209">
        <v>231</v>
      </c>
      <c r="BZ25" s="119">
        <v>3.9961206902717721</v>
      </c>
      <c r="CA25" s="119">
        <v>232</v>
      </c>
      <c r="CB25" s="119">
        <v>2.1830603448275854</v>
      </c>
      <c r="CC25" s="119">
        <v>0</v>
      </c>
      <c r="CD25" s="168">
        <v>1</v>
      </c>
      <c r="CE25" s="119">
        <v>230</v>
      </c>
      <c r="CF25" s="119">
        <v>231</v>
      </c>
      <c r="CG25" s="168">
        <v>0.99137931034482762</v>
      </c>
      <c r="CH25" s="165">
        <v>232</v>
      </c>
      <c r="CI25" s="162">
        <v>1074</v>
      </c>
      <c r="CJ25" s="209">
        <v>228</v>
      </c>
      <c r="CK25" s="119">
        <v>3.982969439185863</v>
      </c>
      <c r="CL25" s="119">
        <v>230</v>
      </c>
      <c r="CM25" s="119">
        <v>2.4138478260869558</v>
      </c>
      <c r="CN25" s="119">
        <v>0</v>
      </c>
      <c r="CO25" s="168">
        <v>1</v>
      </c>
      <c r="CP25" s="119">
        <v>210</v>
      </c>
      <c r="CQ25" s="119">
        <v>228</v>
      </c>
      <c r="CR25" s="168">
        <v>0.91304347826086951</v>
      </c>
      <c r="CS25" s="165">
        <v>229</v>
      </c>
      <c r="CT25" s="162">
        <v>1074</v>
      </c>
      <c r="CU25" s="209">
        <v>225</v>
      </c>
      <c r="CV25" s="119">
        <v>3.8907895673785293</v>
      </c>
      <c r="CW25" s="119">
        <v>230</v>
      </c>
      <c r="CX25" s="119">
        <v>2.3505109170305682</v>
      </c>
      <c r="CY25" s="119">
        <v>1</v>
      </c>
      <c r="CZ25" s="168">
        <v>0.9956521739130435</v>
      </c>
      <c r="DA25" s="119">
        <v>225</v>
      </c>
      <c r="DB25" s="119">
        <v>225</v>
      </c>
      <c r="DC25" s="168">
        <v>0.97826086956521741</v>
      </c>
      <c r="DD25" s="165">
        <v>228</v>
      </c>
      <c r="DE25" s="162">
        <v>1076</v>
      </c>
      <c r="DF25" s="209">
        <v>230</v>
      </c>
      <c r="DG25" s="119">
        <v>4.0952380023477399</v>
      </c>
      <c r="DH25" s="119">
        <v>231</v>
      </c>
      <c r="DI25" s="119">
        <v>2.2131601731601735</v>
      </c>
      <c r="DJ25" s="119">
        <v>0</v>
      </c>
      <c r="DK25" s="168">
        <v>1</v>
      </c>
      <c r="DL25" s="119">
        <v>228</v>
      </c>
      <c r="DM25" s="119">
        <v>230</v>
      </c>
      <c r="DN25" s="168">
        <v>0.98701298701298701</v>
      </c>
      <c r="DO25" s="165">
        <v>231</v>
      </c>
      <c r="DP25" s="167">
        <v>76</v>
      </c>
      <c r="DQ25" s="210">
        <v>700169</v>
      </c>
      <c r="DR25" s="211">
        <v>0.90460526315699996</v>
      </c>
      <c r="DS25" s="211">
        <v>16.247272727288799</v>
      </c>
      <c r="DT25" s="179" t="s">
        <v>213</v>
      </c>
      <c r="DU25" s="118" t="s">
        <v>214</v>
      </c>
      <c r="DV25" s="212" t="s">
        <v>215</v>
      </c>
      <c r="DW25" s="119" t="s">
        <v>216</v>
      </c>
      <c r="DX25" s="213" t="s">
        <v>217</v>
      </c>
      <c r="DY25" s="214" t="s">
        <v>238</v>
      </c>
      <c r="DZ25" s="121" t="s">
        <v>122</v>
      </c>
      <c r="EA25" s="122">
        <v>214</v>
      </c>
      <c r="EB25" s="122" t="s">
        <v>231</v>
      </c>
      <c r="EC25" s="123" t="s">
        <v>220</v>
      </c>
      <c r="ED25" s="123" t="s">
        <v>229</v>
      </c>
      <c r="EE25" s="122" t="s">
        <v>222</v>
      </c>
      <c r="EF25" s="114">
        <v>2.8536260736340804</v>
      </c>
      <c r="EG25" s="115">
        <v>1.5831032772979143</v>
      </c>
      <c r="EH25" s="114" t="s">
        <v>61</v>
      </c>
      <c r="EI25" s="115" t="s">
        <v>240</v>
      </c>
      <c r="EJ25" s="117" t="s">
        <v>241</v>
      </c>
      <c r="EK25" s="124" t="s">
        <v>225</v>
      </c>
      <c r="EL25" s="124" t="s">
        <v>226</v>
      </c>
      <c r="EM25" s="124" t="s">
        <v>227</v>
      </c>
    </row>
    <row r="26" spans="1:143" s="124" customFormat="1" ht="15.75">
      <c r="A26" s="127" t="s">
        <v>212</v>
      </c>
      <c r="B26" s="135" t="s">
        <v>8</v>
      </c>
      <c r="C26" s="134" t="s">
        <v>127</v>
      </c>
      <c r="D26" s="136" t="s">
        <v>125</v>
      </c>
      <c r="E26" s="203" t="s">
        <v>63</v>
      </c>
      <c r="F26" s="137">
        <v>652</v>
      </c>
      <c r="G26" s="178">
        <v>4</v>
      </c>
      <c r="H26" s="178">
        <v>0</v>
      </c>
      <c r="I26" s="138">
        <v>42616.88696055724</v>
      </c>
      <c r="J26" s="138">
        <v>17218.891669115768</v>
      </c>
      <c r="K26" s="138">
        <v>1</v>
      </c>
      <c r="L26" s="139">
        <v>648</v>
      </c>
      <c r="M26" s="139">
        <v>648</v>
      </c>
      <c r="N26" s="138">
        <v>91426.949741821605</v>
      </c>
      <c r="O26" s="138">
        <v>18690.909090909092</v>
      </c>
      <c r="P26" s="138">
        <v>16246.495327102803</v>
      </c>
      <c r="Q26" s="138">
        <v>15348.087431693988</v>
      </c>
      <c r="R26" s="138">
        <v>64964.705882352944</v>
      </c>
      <c r="S26" s="138">
        <v>68689.849624060153</v>
      </c>
      <c r="T26" s="138">
        <v>64535.992217898834</v>
      </c>
      <c r="U26" s="137">
        <v>681</v>
      </c>
      <c r="V26" s="178">
        <v>3</v>
      </c>
      <c r="W26" s="178">
        <v>0</v>
      </c>
      <c r="X26" s="138">
        <v>15305.137225743796</v>
      </c>
      <c r="Y26" s="138">
        <v>5672.1173732265106</v>
      </c>
      <c r="Z26" s="138">
        <v>25781.676961534162</v>
      </c>
      <c r="AA26" s="138">
        <v>6790</v>
      </c>
      <c r="AB26" s="138">
        <v>4772.3823975720788</v>
      </c>
      <c r="AC26" s="138">
        <v>4528.2442748091598</v>
      </c>
      <c r="AD26" s="138">
        <v>22244</v>
      </c>
      <c r="AE26" s="138">
        <v>23633.484162895929</v>
      </c>
      <c r="AF26" s="138">
        <v>22843.227665706054</v>
      </c>
      <c r="AG26" s="137">
        <v>683</v>
      </c>
      <c r="AH26" s="178">
        <v>3</v>
      </c>
      <c r="AI26" s="178">
        <v>2</v>
      </c>
      <c r="AJ26" s="178">
        <v>678</v>
      </c>
      <c r="AK26" s="138">
        <v>67567.827974968488</v>
      </c>
      <c r="AL26" s="138">
        <v>41973.587310549956</v>
      </c>
      <c r="AM26" s="138">
        <v>242823.17969288959</v>
      </c>
      <c r="AN26" s="138">
        <v>21812</v>
      </c>
      <c r="AO26" s="138">
        <v>21032.303370786514</v>
      </c>
      <c r="AP26" s="138">
        <v>20153.794037940381</v>
      </c>
      <c r="AQ26" s="138">
        <v>124337.50000000001</v>
      </c>
      <c r="AR26" s="138">
        <v>118545.91836734694</v>
      </c>
      <c r="AS26" s="138">
        <v>111772.72727272731</v>
      </c>
      <c r="AT26" s="137">
        <v>684</v>
      </c>
      <c r="AU26" s="178">
        <v>6</v>
      </c>
      <c r="AV26" s="178">
        <v>0</v>
      </c>
      <c r="AW26" s="178">
        <v>677</v>
      </c>
      <c r="AX26" s="138">
        <v>28833.230429775736</v>
      </c>
      <c r="AY26" s="138">
        <v>13048.579545848572</v>
      </c>
      <c r="AZ26" s="138">
        <v>48375.002554556566</v>
      </c>
      <c r="BA26" s="138">
        <v>9931.4285714285706</v>
      </c>
      <c r="BB26" s="138">
        <v>7157.0680628272248</v>
      </c>
      <c r="BC26" s="138">
        <v>7322.150735294118</v>
      </c>
      <c r="BD26" s="138">
        <v>44165.333333333336</v>
      </c>
      <c r="BE26" s="138">
        <v>45798.143851508124</v>
      </c>
      <c r="BF26" s="138">
        <v>44681.861575178998</v>
      </c>
      <c r="BG26" s="137">
        <v>1071</v>
      </c>
      <c r="BH26" s="178">
        <v>33</v>
      </c>
      <c r="BI26" s="178">
        <v>34</v>
      </c>
      <c r="BJ26" s="178">
        <v>32</v>
      </c>
      <c r="BK26" s="140">
        <v>35</v>
      </c>
      <c r="BL26" s="137">
        <v>2125</v>
      </c>
      <c r="BM26" s="174">
        <v>5</v>
      </c>
      <c r="BN26" s="178">
        <v>1</v>
      </c>
      <c r="BO26" s="178">
        <v>1.2642963662104758</v>
      </c>
      <c r="BP26" s="178">
        <v>0.23135630014157632</v>
      </c>
      <c r="BQ26" s="178">
        <v>1.0329400660689003</v>
      </c>
      <c r="BR26" s="137">
        <v>2130</v>
      </c>
      <c r="BS26" s="178">
        <v>9</v>
      </c>
      <c r="BT26" s="178">
        <v>2</v>
      </c>
      <c r="BU26" s="178">
        <v>2.7223468617272317</v>
      </c>
      <c r="BV26" s="178">
        <v>0.25399292118924016</v>
      </c>
      <c r="BW26" s="140">
        <v>2.4683539405379897</v>
      </c>
      <c r="BX26" s="137">
        <v>1080</v>
      </c>
      <c r="BY26" s="174">
        <v>260</v>
      </c>
      <c r="BZ26" s="178">
        <v>4</v>
      </c>
      <c r="CA26" s="178">
        <v>262</v>
      </c>
      <c r="CB26" s="178">
        <v>2.1639616858237547</v>
      </c>
      <c r="CC26" s="178">
        <v>1</v>
      </c>
      <c r="CD26" s="26">
        <v>0.99618320610687028</v>
      </c>
      <c r="CE26" s="178">
        <v>260</v>
      </c>
      <c r="CF26" s="178">
        <v>260</v>
      </c>
      <c r="CG26" s="26">
        <v>0.99236641221374045</v>
      </c>
      <c r="CH26" s="158">
        <v>260</v>
      </c>
      <c r="CI26" s="137">
        <v>1079</v>
      </c>
      <c r="CJ26" s="174">
        <v>255</v>
      </c>
      <c r="CK26" s="178">
        <v>3.9972549036437388</v>
      </c>
      <c r="CL26" s="178">
        <v>256</v>
      </c>
      <c r="CM26" s="178">
        <v>2.3171058823529416</v>
      </c>
      <c r="CN26" s="178">
        <v>1</v>
      </c>
      <c r="CO26" s="26">
        <v>0.99609375</v>
      </c>
      <c r="CP26" s="178">
        <v>249</v>
      </c>
      <c r="CQ26" s="178">
        <v>255</v>
      </c>
      <c r="CR26" s="26">
        <v>0.97265625</v>
      </c>
      <c r="CS26" s="158">
        <v>255</v>
      </c>
      <c r="CT26" s="137">
        <v>1079</v>
      </c>
      <c r="CU26" s="174">
        <v>254</v>
      </c>
      <c r="CV26" s="178">
        <v>3.9015748970151884</v>
      </c>
      <c r="CW26" s="178">
        <v>255</v>
      </c>
      <c r="CX26" s="178">
        <v>2.3317440944881893</v>
      </c>
      <c r="CY26" s="178">
        <v>1</v>
      </c>
      <c r="CZ26" s="26">
        <v>0.99607843137254903</v>
      </c>
      <c r="DA26" s="178">
        <v>254</v>
      </c>
      <c r="DB26" s="178">
        <v>254</v>
      </c>
      <c r="DC26" s="26">
        <v>0.99607843137254903</v>
      </c>
      <c r="DD26" s="158">
        <v>254</v>
      </c>
      <c r="DE26" s="137">
        <v>1079</v>
      </c>
      <c r="DF26" s="174">
        <v>260</v>
      </c>
      <c r="DG26" s="178">
        <v>4.0996152896147509</v>
      </c>
      <c r="DH26" s="178">
        <v>261</v>
      </c>
      <c r="DI26" s="178">
        <v>2.2263269230769218</v>
      </c>
      <c r="DJ26" s="178">
        <v>1</v>
      </c>
      <c r="DK26" s="26">
        <v>0.99616858237547889</v>
      </c>
      <c r="DL26" s="178">
        <v>259</v>
      </c>
      <c r="DM26" s="178">
        <v>260</v>
      </c>
      <c r="DN26" s="26">
        <v>0.9923371647509579</v>
      </c>
      <c r="DO26" s="158">
        <v>260</v>
      </c>
      <c r="DP26" s="107">
        <v>52.75</v>
      </c>
      <c r="DQ26" s="204">
        <v>792303</v>
      </c>
      <c r="DR26" s="205">
        <v>0.94786729857800001</v>
      </c>
      <c r="DS26" s="205">
        <v>13.040000000002738</v>
      </c>
      <c r="DT26" s="141" t="s">
        <v>213</v>
      </c>
      <c r="DU26" s="142" t="s">
        <v>214</v>
      </c>
      <c r="DV26" s="206" t="s">
        <v>215</v>
      </c>
      <c r="DW26" s="178" t="s">
        <v>216</v>
      </c>
      <c r="DX26" s="207" t="s">
        <v>217</v>
      </c>
      <c r="DY26" s="173" t="s">
        <v>238</v>
      </c>
      <c r="DZ26" s="129" t="s">
        <v>119</v>
      </c>
      <c r="EA26" s="130">
        <v>214</v>
      </c>
      <c r="EB26" s="130" t="s">
        <v>219</v>
      </c>
      <c r="EC26" s="131" t="s">
        <v>220</v>
      </c>
      <c r="ED26" s="131" t="s">
        <v>221</v>
      </c>
      <c r="EE26" s="130" t="s">
        <v>222</v>
      </c>
      <c r="EF26" s="14">
        <v>0.97391232665331084</v>
      </c>
      <c r="EG26" s="15">
        <v>0.80829246046784686</v>
      </c>
      <c r="EH26" s="14" t="s">
        <v>63</v>
      </c>
      <c r="EI26" s="15" t="s">
        <v>242</v>
      </c>
      <c r="EJ26" s="16" t="s">
        <v>243</v>
      </c>
      <c r="EK26" s="124" t="s">
        <v>225</v>
      </c>
      <c r="EL26" s="124" t="s">
        <v>226</v>
      </c>
      <c r="EM26" s="124" t="s">
        <v>227</v>
      </c>
    </row>
    <row r="27" spans="1:143" s="124" customFormat="1" ht="15.75">
      <c r="A27" s="128" t="s">
        <v>212</v>
      </c>
      <c r="B27" s="143" t="s">
        <v>8</v>
      </c>
      <c r="C27" s="126" t="s">
        <v>127</v>
      </c>
      <c r="D27" s="144" t="s">
        <v>125</v>
      </c>
      <c r="E27" s="187" t="s">
        <v>63</v>
      </c>
      <c r="F27" s="145">
        <v>1072</v>
      </c>
      <c r="G27" s="177">
        <v>4</v>
      </c>
      <c r="H27" s="177">
        <v>0</v>
      </c>
      <c r="I27" s="146">
        <v>49193.901459774628</v>
      </c>
      <c r="J27" s="146">
        <v>17969.156796758914</v>
      </c>
      <c r="K27" s="146">
        <v>0.99906367041198507</v>
      </c>
      <c r="L27" s="147">
        <v>1067</v>
      </c>
      <c r="M27" s="147">
        <v>1068</v>
      </c>
      <c r="N27" s="146">
        <v>95921.968309923206</v>
      </c>
      <c r="O27" s="146">
        <v>23745.454545454548</v>
      </c>
      <c r="P27" s="146">
        <v>14633.470225872692</v>
      </c>
      <c r="Q27" s="146">
        <v>15000.856164383562</v>
      </c>
      <c r="R27" s="146">
        <v>72703.448275862072</v>
      </c>
      <c r="S27" s="146">
        <v>63380.694143167035</v>
      </c>
      <c r="T27" s="146">
        <v>62152.542372881362</v>
      </c>
      <c r="U27" s="145">
        <v>1145</v>
      </c>
      <c r="V27" s="177">
        <v>4</v>
      </c>
      <c r="W27" s="177">
        <v>5</v>
      </c>
      <c r="X27" s="146">
        <v>18876.009104438661</v>
      </c>
      <c r="Y27" s="146">
        <v>4970.2694419599584</v>
      </c>
      <c r="Z27" s="146">
        <v>27776.647609884163</v>
      </c>
      <c r="AA27" s="146">
        <v>10920</v>
      </c>
      <c r="AB27" s="146">
        <v>5436.46408839779</v>
      </c>
      <c r="AC27" s="146">
        <v>5331.1724137931033</v>
      </c>
      <c r="AD27" s="146">
        <v>23322.727272727276</v>
      </c>
      <c r="AE27" s="146">
        <v>22686.468646864691</v>
      </c>
      <c r="AF27" s="146">
        <v>22068.972332015812</v>
      </c>
      <c r="AG27" s="145">
        <v>1153</v>
      </c>
      <c r="AH27" s="177">
        <v>7</v>
      </c>
      <c r="AI27" s="177">
        <v>0</v>
      </c>
      <c r="AJ27" s="177">
        <v>1146</v>
      </c>
      <c r="AK27" s="146">
        <v>62231.795796198719</v>
      </c>
      <c r="AL27" s="146">
        <v>26642.067461178263</v>
      </c>
      <c r="AM27" s="146">
        <v>171574.70587658242</v>
      </c>
      <c r="AN27" s="146">
        <v>31542</v>
      </c>
      <c r="AO27" s="146">
        <v>17407.291666666664</v>
      </c>
      <c r="AP27" s="146">
        <v>18577.968526466382</v>
      </c>
      <c r="AQ27" s="146">
        <v>99820.000000000015</v>
      </c>
      <c r="AR27" s="146">
        <v>94762.820512820515</v>
      </c>
      <c r="AS27" s="146">
        <v>93838.274932614571</v>
      </c>
      <c r="AT27" s="145">
        <v>1152</v>
      </c>
      <c r="AU27" s="177">
        <v>6</v>
      </c>
      <c r="AV27" s="177">
        <v>0</v>
      </c>
      <c r="AW27" s="177">
        <v>1146</v>
      </c>
      <c r="AX27" s="146">
        <v>28866.405164500531</v>
      </c>
      <c r="AY27" s="146">
        <v>8489.5268866788101</v>
      </c>
      <c r="AZ27" s="146">
        <v>42619.789854840958</v>
      </c>
      <c r="BA27" s="146">
        <v>15075.555555555557</v>
      </c>
      <c r="BB27" s="146">
        <v>8287.0216306156399</v>
      </c>
      <c r="BC27" s="146">
        <v>8277.2600186393302</v>
      </c>
      <c r="BD27" s="146">
        <v>37002.92682926829</v>
      </c>
      <c r="BE27" s="146">
        <v>38361.934041363886</v>
      </c>
      <c r="BF27" s="146">
        <v>38137.080536912756</v>
      </c>
      <c r="BG27" s="145">
        <v>1012</v>
      </c>
      <c r="BH27" s="177">
        <v>41</v>
      </c>
      <c r="BI27" s="177">
        <v>40</v>
      </c>
      <c r="BJ27" s="177">
        <v>42</v>
      </c>
      <c r="BK27" s="148">
        <v>44</v>
      </c>
      <c r="BL27" s="145">
        <v>1989</v>
      </c>
      <c r="BM27" s="151">
        <v>13</v>
      </c>
      <c r="BN27" s="177">
        <v>0</v>
      </c>
      <c r="BO27" s="177">
        <v>0.82750101214574923</v>
      </c>
      <c r="BP27" s="177">
        <v>0.14676265182186232</v>
      </c>
      <c r="BQ27" s="177">
        <v>0.68073836032388679</v>
      </c>
      <c r="BR27" s="145">
        <v>2004</v>
      </c>
      <c r="BS27" s="177">
        <v>2</v>
      </c>
      <c r="BT27" s="177">
        <v>0</v>
      </c>
      <c r="BU27" s="177">
        <v>2.571164835164836</v>
      </c>
      <c r="BV27" s="177">
        <v>0.22681568431568433</v>
      </c>
      <c r="BW27" s="148">
        <v>2.3443491508491507</v>
      </c>
      <c r="BX27" s="145">
        <v>1079</v>
      </c>
      <c r="BY27" s="151">
        <v>244</v>
      </c>
      <c r="BZ27" s="177">
        <v>4</v>
      </c>
      <c r="CA27" s="177">
        <v>245</v>
      </c>
      <c r="CB27" s="177">
        <v>2.0453673469387748</v>
      </c>
      <c r="CC27" s="177">
        <v>0</v>
      </c>
      <c r="CD27" s="27">
        <v>1</v>
      </c>
      <c r="CE27" s="177">
        <v>242</v>
      </c>
      <c r="CF27" s="177">
        <v>244</v>
      </c>
      <c r="CG27" s="27">
        <v>0.98775510204081629</v>
      </c>
      <c r="CH27" s="159">
        <v>244</v>
      </c>
      <c r="CI27" s="145">
        <v>1079</v>
      </c>
      <c r="CJ27" s="151">
        <v>241</v>
      </c>
      <c r="CK27" s="177">
        <v>3.9979253131818968</v>
      </c>
      <c r="CL27" s="177">
        <v>241</v>
      </c>
      <c r="CM27" s="177">
        <v>2.1494605809128622</v>
      </c>
      <c r="CN27" s="177">
        <v>0</v>
      </c>
      <c r="CO27" s="27">
        <v>1</v>
      </c>
      <c r="CP27" s="177">
        <v>234</v>
      </c>
      <c r="CQ27" s="177">
        <v>241</v>
      </c>
      <c r="CR27" s="27">
        <v>0.97095435684647302</v>
      </c>
      <c r="CS27" s="159">
        <v>241</v>
      </c>
      <c r="CT27" s="145">
        <v>1078</v>
      </c>
      <c r="CU27" s="151">
        <v>242</v>
      </c>
      <c r="CV27" s="177">
        <v>3.9000000894562272</v>
      </c>
      <c r="CW27" s="177">
        <v>243</v>
      </c>
      <c r="CX27" s="177">
        <v>2.1521652892561978</v>
      </c>
      <c r="CY27" s="177">
        <v>1</v>
      </c>
      <c r="CZ27" s="27">
        <v>0.99588477366255146</v>
      </c>
      <c r="DA27" s="177">
        <v>236</v>
      </c>
      <c r="DB27" s="177">
        <v>242</v>
      </c>
      <c r="DC27" s="27">
        <v>0.9711934156378601</v>
      </c>
      <c r="DD27" s="159">
        <v>242</v>
      </c>
      <c r="DE27" s="145">
        <v>1080</v>
      </c>
      <c r="DF27" s="151">
        <v>248</v>
      </c>
      <c r="DG27" s="177">
        <v>4.0999999046325684</v>
      </c>
      <c r="DH27" s="177">
        <v>248</v>
      </c>
      <c r="DI27" s="177">
        <v>2.012104838709678</v>
      </c>
      <c r="DJ27" s="177">
        <v>0</v>
      </c>
      <c r="DK27" s="27">
        <v>1</v>
      </c>
      <c r="DL27" s="177">
        <v>246</v>
      </c>
      <c r="DM27" s="177">
        <v>248</v>
      </c>
      <c r="DN27" s="27">
        <v>0.99193548387096775</v>
      </c>
      <c r="DO27" s="159">
        <v>248</v>
      </c>
      <c r="DP27" s="31">
        <v>52.75</v>
      </c>
      <c r="DQ27" s="188">
        <v>792303</v>
      </c>
      <c r="DR27" s="192">
        <v>0.94786729857800001</v>
      </c>
      <c r="DS27" s="192">
        <v>21.440000000004503</v>
      </c>
      <c r="DT27" s="149" t="s">
        <v>213</v>
      </c>
      <c r="DU27" s="150" t="s">
        <v>214</v>
      </c>
      <c r="DV27" s="190" t="s">
        <v>215</v>
      </c>
      <c r="DW27" s="177" t="s">
        <v>216</v>
      </c>
      <c r="DX27" s="191" t="s">
        <v>217</v>
      </c>
      <c r="DY27" s="172" t="s">
        <v>238</v>
      </c>
      <c r="DZ27" s="132" t="s">
        <v>120</v>
      </c>
      <c r="EA27" s="24">
        <v>214</v>
      </c>
      <c r="EB27" s="24" t="s">
        <v>228</v>
      </c>
      <c r="EC27" s="133" t="s">
        <v>220</v>
      </c>
      <c r="ED27" s="133" t="s">
        <v>237</v>
      </c>
      <c r="EE27" s="125" t="s">
        <v>222</v>
      </c>
      <c r="EF27" s="17">
        <v>0.78688067067136513</v>
      </c>
      <c r="EG27" s="8">
        <v>0.56987823882998334</v>
      </c>
      <c r="EH27" s="17" t="s">
        <v>63</v>
      </c>
      <c r="EI27" s="8" t="s">
        <v>242</v>
      </c>
      <c r="EJ27" s="18" t="s">
        <v>243</v>
      </c>
      <c r="EK27" s="124" t="s">
        <v>225</v>
      </c>
      <c r="EL27" s="124" t="s">
        <v>226</v>
      </c>
      <c r="EM27" s="124" t="s">
        <v>227</v>
      </c>
    </row>
    <row r="28" spans="1:143" s="124" customFormat="1" ht="15.75">
      <c r="A28" s="128" t="s">
        <v>212</v>
      </c>
      <c r="B28" s="143" t="s">
        <v>8</v>
      </c>
      <c r="C28" s="126" t="s">
        <v>127</v>
      </c>
      <c r="D28" s="144" t="s">
        <v>125</v>
      </c>
      <c r="E28" s="187" t="s">
        <v>63</v>
      </c>
      <c r="F28" s="17">
        <v>1182</v>
      </c>
      <c r="G28" s="8">
        <v>1</v>
      </c>
      <c r="H28" s="8">
        <v>0</v>
      </c>
      <c r="I28" s="20">
        <v>23493.88811442638</v>
      </c>
      <c r="J28" s="20">
        <v>8132.9503581511253</v>
      </c>
      <c r="K28" s="20">
        <v>0.9966130397967824</v>
      </c>
      <c r="L28" s="21">
        <v>1177</v>
      </c>
      <c r="M28" s="21">
        <v>1180</v>
      </c>
      <c r="N28" s="20">
        <v>45501.96714869688</v>
      </c>
      <c r="O28" s="20">
        <v>12940.625</v>
      </c>
      <c r="P28" s="20">
        <v>8356.7307692307695</v>
      </c>
      <c r="Q28" s="20">
        <v>7725.8919961427191</v>
      </c>
      <c r="R28" s="20">
        <v>34464.705882352944</v>
      </c>
      <c r="S28" s="20">
        <v>28895.283018867929</v>
      </c>
      <c r="T28" s="20">
        <v>27489.225589225593</v>
      </c>
      <c r="U28" s="17">
        <v>1245</v>
      </c>
      <c r="V28" s="8">
        <v>0</v>
      </c>
      <c r="W28" s="8">
        <v>3</v>
      </c>
      <c r="X28" s="20">
        <v>12911.716396156266</v>
      </c>
      <c r="Y28" s="20">
        <v>6245.4743684529858</v>
      </c>
      <c r="Z28" s="20">
        <v>27132.87675335208</v>
      </c>
      <c r="AA28" s="20">
        <v>4537.9310344827582</v>
      </c>
      <c r="AB28" s="20">
        <v>3159.1989137813985</v>
      </c>
      <c r="AC28" s="20">
        <v>2911.3372093023258</v>
      </c>
      <c r="AD28" s="20">
        <v>22040</v>
      </c>
      <c r="AE28" s="20">
        <v>19169.837716843875</v>
      </c>
      <c r="AF28" s="20">
        <v>18279.004415897231</v>
      </c>
      <c r="AG28" s="17">
        <v>1255</v>
      </c>
      <c r="AH28" s="8">
        <v>0</v>
      </c>
      <c r="AI28" s="8">
        <v>1</v>
      </c>
      <c r="AJ28" s="8">
        <v>1254</v>
      </c>
      <c r="AK28" s="20">
        <v>63808.387309236961</v>
      </c>
      <c r="AL28" s="20">
        <v>33435.158864017641</v>
      </c>
      <c r="AM28" s="20">
        <v>183007.13869013041</v>
      </c>
      <c r="AN28" s="20">
        <v>24432.258064516129</v>
      </c>
      <c r="AO28" s="20">
        <v>14381.801125703565</v>
      </c>
      <c r="AP28" s="20">
        <v>14632.35294117647</v>
      </c>
      <c r="AQ28" s="20">
        <v>109447.05882352944</v>
      </c>
      <c r="AR28" s="20">
        <v>88481.042654028424</v>
      </c>
      <c r="AS28" s="20">
        <v>85284.256559766756</v>
      </c>
      <c r="AT28" s="17">
        <v>1256</v>
      </c>
      <c r="AU28" s="8">
        <v>0</v>
      </c>
      <c r="AV28" s="8">
        <v>1</v>
      </c>
      <c r="AW28" s="8">
        <v>1253</v>
      </c>
      <c r="AX28" s="20">
        <v>22331.575383809231</v>
      </c>
      <c r="AY28" s="20">
        <v>12810.174603601723</v>
      </c>
      <c r="AZ28" s="20">
        <v>45814.98808412248</v>
      </c>
      <c r="BA28" s="20">
        <v>5218.181818181818</v>
      </c>
      <c r="BB28" s="20">
        <v>4469.3192713326944</v>
      </c>
      <c r="BC28" s="20">
        <v>4297.3838761345442</v>
      </c>
      <c r="BD28" s="20">
        <v>40096.551724137935</v>
      </c>
      <c r="BE28" s="20">
        <v>36484.45273631841</v>
      </c>
      <c r="BF28" s="20">
        <v>37089.711417816812</v>
      </c>
      <c r="BG28" s="17">
        <v>1066</v>
      </c>
      <c r="BH28" s="8">
        <v>29</v>
      </c>
      <c r="BI28" s="8">
        <v>32</v>
      </c>
      <c r="BJ28" s="8">
        <v>37</v>
      </c>
      <c r="BK28" s="148">
        <v>42</v>
      </c>
      <c r="BL28" s="169">
        <v>2179</v>
      </c>
      <c r="BM28" s="170">
        <v>0</v>
      </c>
      <c r="BN28" s="171">
        <v>1</v>
      </c>
      <c r="BO28" s="171">
        <v>1.167159779614324</v>
      </c>
      <c r="BP28" s="171">
        <v>0.14843112947658399</v>
      </c>
      <c r="BQ28" s="171">
        <v>1.0187148760330578</v>
      </c>
      <c r="BR28" s="169">
        <v>2193</v>
      </c>
      <c r="BS28" s="171">
        <v>0</v>
      </c>
      <c r="BT28" s="171">
        <v>1</v>
      </c>
      <c r="BU28" s="171">
        <v>2.6024694343065677</v>
      </c>
      <c r="BV28" s="171">
        <v>0.21495985401459855</v>
      </c>
      <c r="BW28" s="23">
        <v>2.3875095802919719</v>
      </c>
      <c r="BX28" s="17">
        <v>1076</v>
      </c>
      <c r="BY28" s="180">
        <v>266</v>
      </c>
      <c r="BZ28" s="8">
        <v>3.9943820215789567</v>
      </c>
      <c r="CA28" s="8">
        <v>268</v>
      </c>
      <c r="CB28" s="8">
        <v>2.0324719101123603</v>
      </c>
      <c r="CC28" s="8">
        <v>1</v>
      </c>
      <c r="CD28" s="28">
        <v>0.99626865671641796</v>
      </c>
      <c r="CE28" s="8">
        <v>266</v>
      </c>
      <c r="CF28" s="8">
        <v>266</v>
      </c>
      <c r="CG28" s="28">
        <v>0.9925373134328358</v>
      </c>
      <c r="CH28" s="160">
        <v>267</v>
      </c>
      <c r="CI28" s="17">
        <v>1078</v>
      </c>
      <c r="CJ28" s="180">
        <v>269</v>
      </c>
      <c r="CK28" s="8">
        <v>3.9947955413378748</v>
      </c>
      <c r="CL28" s="8">
        <v>271</v>
      </c>
      <c r="CM28" s="8">
        <v>2.1730664206642074</v>
      </c>
      <c r="CN28" s="8">
        <v>0</v>
      </c>
      <c r="CO28" s="28">
        <v>1</v>
      </c>
      <c r="CP28" s="8">
        <v>264</v>
      </c>
      <c r="CQ28" s="8">
        <v>269</v>
      </c>
      <c r="CR28" s="28">
        <v>0.97416974169741699</v>
      </c>
      <c r="CS28" s="160">
        <v>271</v>
      </c>
      <c r="CT28" s="17">
        <v>1077</v>
      </c>
      <c r="CU28" s="180">
        <v>267</v>
      </c>
      <c r="CV28" s="8">
        <v>3.8970038372925604</v>
      </c>
      <c r="CW28" s="8">
        <v>267</v>
      </c>
      <c r="CX28" s="8">
        <v>2.159397003745319</v>
      </c>
      <c r="CY28" s="8">
        <v>0</v>
      </c>
      <c r="CZ28" s="28">
        <v>1</v>
      </c>
      <c r="DA28" s="8">
        <v>263</v>
      </c>
      <c r="DB28" s="8">
        <v>267</v>
      </c>
      <c r="DC28" s="28">
        <v>0.98501872659176026</v>
      </c>
      <c r="DD28" s="160">
        <v>267</v>
      </c>
      <c r="DE28" s="17">
        <v>1078</v>
      </c>
      <c r="DF28" s="180">
        <v>269</v>
      </c>
      <c r="DG28" s="8">
        <v>4.0966665718290542</v>
      </c>
      <c r="DH28" s="8">
        <v>270</v>
      </c>
      <c r="DI28" s="8">
        <v>2.0024185185185184</v>
      </c>
      <c r="DJ28" s="8">
        <v>0</v>
      </c>
      <c r="DK28" s="28">
        <v>1</v>
      </c>
      <c r="DL28" s="8">
        <v>268</v>
      </c>
      <c r="DM28" s="8">
        <v>269</v>
      </c>
      <c r="DN28" s="28">
        <v>0.99259259259259258</v>
      </c>
      <c r="DO28" s="160">
        <v>270</v>
      </c>
      <c r="DP28" s="31">
        <v>52.75</v>
      </c>
      <c r="DQ28" s="188">
        <v>792303</v>
      </c>
      <c r="DR28" s="192">
        <v>0.94786729857800001</v>
      </c>
      <c r="DS28" s="192">
        <v>23.640000000004964</v>
      </c>
      <c r="DT28" s="13" t="s">
        <v>213</v>
      </c>
      <c r="DU28" s="150" t="s">
        <v>214</v>
      </c>
      <c r="DV28" s="190" t="s">
        <v>215</v>
      </c>
      <c r="DW28" s="177" t="s">
        <v>216</v>
      </c>
      <c r="DX28" s="191" t="s">
        <v>217</v>
      </c>
      <c r="DY28" s="172" t="s">
        <v>238</v>
      </c>
      <c r="DZ28" s="132" t="s">
        <v>121</v>
      </c>
      <c r="EA28" s="24">
        <v>214</v>
      </c>
      <c r="EB28" s="24" t="s">
        <v>230</v>
      </c>
      <c r="EC28" s="133" t="s">
        <v>220</v>
      </c>
      <c r="ED28" s="133" t="s">
        <v>221</v>
      </c>
      <c r="EE28" s="125" t="s">
        <v>222</v>
      </c>
      <c r="EF28" s="17">
        <v>1.4334874228273349</v>
      </c>
      <c r="EG28" s="8">
        <v>1.1037867345963137</v>
      </c>
      <c r="EH28" s="17" t="s">
        <v>63</v>
      </c>
      <c r="EI28" s="8" t="s">
        <v>242</v>
      </c>
      <c r="EJ28" s="18" t="s">
        <v>243</v>
      </c>
      <c r="EK28" s="124" t="s">
        <v>225</v>
      </c>
      <c r="EL28" s="124" t="s">
        <v>226</v>
      </c>
      <c r="EM28" s="124" t="s">
        <v>227</v>
      </c>
    </row>
    <row r="29" spans="1:143" s="124" customFormat="1" ht="15.75">
      <c r="A29" s="128" t="s">
        <v>212</v>
      </c>
      <c r="B29" s="143" t="s">
        <v>8</v>
      </c>
      <c r="C29" s="126" t="s">
        <v>127</v>
      </c>
      <c r="D29" s="144" t="s">
        <v>125</v>
      </c>
      <c r="E29" s="187" t="s">
        <v>63</v>
      </c>
      <c r="F29" s="145">
        <v>1179</v>
      </c>
      <c r="G29" s="177">
        <v>5</v>
      </c>
      <c r="H29" s="177">
        <v>0</v>
      </c>
      <c r="I29" s="146">
        <v>13517.250683414912</v>
      </c>
      <c r="J29" s="146">
        <v>4056.4661524406888</v>
      </c>
      <c r="K29" s="146">
        <v>0.99744463373083481</v>
      </c>
      <c r="L29" s="147">
        <v>1171</v>
      </c>
      <c r="M29" s="147">
        <v>1174</v>
      </c>
      <c r="N29" s="146">
        <v>35098.413252766637</v>
      </c>
      <c r="O29" s="146">
        <v>8118.5185185185182</v>
      </c>
      <c r="P29" s="146">
        <v>5388.2478632478633</v>
      </c>
      <c r="Q29" s="146">
        <v>5095.8771741464461</v>
      </c>
      <c r="R29" s="146">
        <v>17959.817351598176</v>
      </c>
      <c r="S29" s="146">
        <v>17552.397260273974</v>
      </c>
      <c r="T29" s="146">
        <v>16729.044313934868</v>
      </c>
      <c r="U29" s="145">
        <v>1200</v>
      </c>
      <c r="V29" s="177">
        <v>0</v>
      </c>
      <c r="W29" s="177">
        <v>6</v>
      </c>
      <c r="X29" s="146">
        <v>8923.1286790021386</v>
      </c>
      <c r="Y29" s="146">
        <v>2937.9942794535973</v>
      </c>
      <c r="Z29" s="146">
        <v>13748.51387196808</v>
      </c>
      <c r="AA29" s="146">
        <v>5009.5238095238092</v>
      </c>
      <c r="AB29" s="146">
        <v>2133.8661338661341</v>
      </c>
      <c r="AC29" s="146">
        <v>1995.3987730061353</v>
      </c>
      <c r="AD29" s="146">
        <v>12378.409090909092</v>
      </c>
      <c r="AE29" s="146">
        <v>12361.334156886969</v>
      </c>
      <c r="AF29" s="146">
        <v>11792.693859255938</v>
      </c>
      <c r="AG29" s="145">
        <v>1210</v>
      </c>
      <c r="AH29" s="177">
        <v>5</v>
      </c>
      <c r="AI29" s="177">
        <v>0</v>
      </c>
      <c r="AJ29" s="177">
        <v>1204</v>
      </c>
      <c r="AK29" s="146">
        <v>37483.500499285889</v>
      </c>
      <c r="AL29" s="146">
        <v>18075.555105364681</v>
      </c>
      <c r="AM29" s="146">
        <v>114664.5064927544</v>
      </c>
      <c r="AN29" s="146">
        <v>15285.15625</v>
      </c>
      <c r="AO29" s="146">
        <v>8946.4285714285706</v>
      </c>
      <c r="AP29" s="146">
        <v>8485.4333576110712</v>
      </c>
      <c r="AQ29" s="146">
        <v>63324.074074074073</v>
      </c>
      <c r="AR29" s="146">
        <v>55386.454183266942</v>
      </c>
      <c r="AS29" s="146">
        <v>52419</v>
      </c>
      <c r="AT29" s="145">
        <v>1213</v>
      </c>
      <c r="AU29" s="177">
        <v>0</v>
      </c>
      <c r="AV29" s="177">
        <v>8</v>
      </c>
      <c r="AW29" s="177">
        <v>1202</v>
      </c>
      <c r="AX29" s="146">
        <v>20769.447309718511</v>
      </c>
      <c r="AY29" s="146">
        <v>8153.9238555527809</v>
      </c>
      <c r="AZ29" s="146">
        <v>31979.042913163841</v>
      </c>
      <c r="BA29" s="146">
        <v>8240</v>
      </c>
      <c r="BB29" s="146">
        <v>3125.1814223512333</v>
      </c>
      <c r="BC29" s="146">
        <v>3035.8640939597317</v>
      </c>
      <c r="BD29" s="146">
        <v>29847.61904761905</v>
      </c>
      <c r="BE29" s="146">
        <v>27812.544294826363</v>
      </c>
      <c r="BF29" s="146">
        <v>27550.632911392404</v>
      </c>
      <c r="BG29" s="145">
        <v>1060</v>
      </c>
      <c r="BH29" s="177">
        <v>72</v>
      </c>
      <c r="BI29" s="177">
        <v>73</v>
      </c>
      <c r="BJ29" s="177">
        <v>75</v>
      </c>
      <c r="BK29" s="148">
        <v>76</v>
      </c>
      <c r="BL29" s="145">
        <v>2092</v>
      </c>
      <c r="BM29" s="151">
        <v>8</v>
      </c>
      <c r="BN29" s="177">
        <v>0</v>
      </c>
      <c r="BO29" s="177">
        <v>1.6903008637236085</v>
      </c>
      <c r="BP29" s="177">
        <v>0.25422360844529746</v>
      </c>
      <c r="BQ29" s="177">
        <v>1.4360772552783112</v>
      </c>
      <c r="BR29" s="145">
        <v>2113</v>
      </c>
      <c r="BS29" s="177">
        <v>2</v>
      </c>
      <c r="BT29" s="177">
        <v>11</v>
      </c>
      <c r="BU29" s="177">
        <v>3.2203380952380951</v>
      </c>
      <c r="BV29" s="177">
        <v>0.34925476190476185</v>
      </c>
      <c r="BW29" s="148">
        <v>2.8710833333333352</v>
      </c>
      <c r="BX29" s="145">
        <v>1079</v>
      </c>
      <c r="BY29" s="151">
        <v>263</v>
      </c>
      <c r="BZ29" s="177">
        <v>4</v>
      </c>
      <c r="CA29" s="177">
        <v>263</v>
      </c>
      <c r="CB29" s="177">
        <v>2.00409505703422</v>
      </c>
      <c r="CC29" s="177">
        <v>0</v>
      </c>
      <c r="CD29" s="27">
        <v>1</v>
      </c>
      <c r="CE29" s="177">
        <v>263</v>
      </c>
      <c r="CF29" s="177">
        <v>263</v>
      </c>
      <c r="CG29" s="27">
        <v>1</v>
      </c>
      <c r="CH29" s="159">
        <v>263</v>
      </c>
      <c r="CI29" s="145">
        <v>1077</v>
      </c>
      <c r="CJ29" s="151">
        <v>260</v>
      </c>
      <c r="CK29" s="177">
        <v>3.9938461569639352</v>
      </c>
      <c r="CL29" s="177">
        <v>260</v>
      </c>
      <c r="CM29" s="177">
        <v>2.1831846153846159</v>
      </c>
      <c r="CN29" s="177">
        <v>0</v>
      </c>
      <c r="CO29" s="27">
        <v>1</v>
      </c>
      <c r="CP29" s="177">
        <v>250</v>
      </c>
      <c r="CQ29" s="177">
        <v>260</v>
      </c>
      <c r="CR29" s="27">
        <v>0.96153846153846156</v>
      </c>
      <c r="CS29" s="159">
        <v>260</v>
      </c>
      <c r="CT29" s="145">
        <v>1079</v>
      </c>
      <c r="CU29" s="151">
        <v>262</v>
      </c>
      <c r="CV29" s="177">
        <v>3.9007634534180617</v>
      </c>
      <c r="CW29" s="177">
        <v>262</v>
      </c>
      <c r="CX29" s="177">
        <v>2.1194961832061074</v>
      </c>
      <c r="CY29" s="177">
        <v>0</v>
      </c>
      <c r="CZ29" s="27">
        <v>1</v>
      </c>
      <c r="DA29" s="177">
        <v>260</v>
      </c>
      <c r="DB29" s="177">
        <v>262</v>
      </c>
      <c r="DC29" s="27">
        <v>0.99236641221374045</v>
      </c>
      <c r="DD29" s="159">
        <v>262</v>
      </c>
      <c r="DE29" s="145">
        <v>1079</v>
      </c>
      <c r="DF29" s="151">
        <v>262</v>
      </c>
      <c r="DG29" s="177">
        <v>4.0996182256072533</v>
      </c>
      <c r="DH29" s="177">
        <v>262</v>
      </c>
      <c r="DI29" s="177">
        <v>2.0302290076335883</v>
      </c>
      <c r="DJ29" s="177">
        <v>0</v>
      </c>
      <c r="DK29" s="27">
        <v>1</v>
      </c>
      <c r="DL29" s="177">
        <v>262</v>
      </c>
      <c r="DM29" s="177">
        <v>262</v>
      </c>
      <c r="DN29" s="27">
        <v>1</v>
      </c>
      <c r="DO29" s="159">
        <v>262</v>
      </c>
      <c r="DP29" s="31">
        <v>52.75</v>
      </c>
      <c r="DQ29" s="188">
        <v>792303</v>
      </c>
      <c r="DR29" s="192">
        <v>0.94786729857800001</v>
      </c>
      <c r="DS29" s="192">
        <v>23.580000000004954</v>
      </c>
      <c r="DT29" s="149" t="s">
        <v>213</v>
      </c>
      <c r="DU29" s="150" t="s">
        <v>214</v>
      </c>
      <c r="DV29" s="190" t="s">
        <v>215</v>
      </c>
      <c r="DW29" s="177" t="s">
        <v>216</v>
      </c>
      <c r="DX29" s="191" t="s">
        <v>217</v>
      </c>
      <c r="DY29" s="172" t="s">
        <v>238</v>
      </c>
      <c r="DZ29" s="132" t="s">
        <v>122</v>
      </c>
      <c r="EA29" s="125">
        <v>214</v>
      </c>
      <c r="EB29" s="125" t="s">
        <v>231</v>
      </c>
      <c r="EC29" s="133" t="s">
        <v>220</v>
      </c>
      <c r="ED29" s="133" t="s">
        <v>229</v>
      </c>
      <c r="EE29" s="125" t="s">
        <v>222</v>
      </c>
      <c r="EF29" s="17">
        <v>2.3104520442629388</v>
      </c>
      <c r="EG29" s="8">
        <v>1.2791481319069862</v>
      </c>
      <c r="EH29" s="17" t="s">
        <v>63</v>
      </c>
      <c r="EI29" s="8" t="s">
        <v>242</v>
      </c>
      <c r="EJ29" s="18" t="s">
        <v>243</v>
      </c>
      <c r="EK29" s="124" t="s">
        <v>225</v>
      </c>
      <c r="EL29" s="124" t="s">
        <v>226</v>
      </c>
      <c r="EM29" s="124" t="s">
        <v>227</v>
      </c>
    </row>
    <row r="30" spans="1:143" s="124" customFormat="1" ht="15.75">
      <c r="A30" s="128" t="s">
        <v>212</v>
      </c>
      <c r="B30" s="143" t="s">
        <v>8</v>
      </c>
      <c r="C30" s="126" t="s">
        <v>127</v>
      </c>
      <c r="D30" s="144" t="s">
        <v>125</v>
      </c>
      <c r="E30" s="187" t="s">
        <v>65</v>
      </c>
      <c r="F30" s="145">
        <v>408</v>
      </c>
      <c r="G30" s="177">
        <v>0</v>
      </c>
      <c r="H30" s="177">
        <v>1</v>
      </c>
      <c r="I30" s="146">
        <v>47852.029561808173</v>
      </c>
      <c r="J30" s="146">
        <v>20362.826496352736</v>
      </c>
      <c r="K30" s="146">
        <v>1</v>
      </c>
      <c r="L30" s="147">
        <v>407</v>
      </c>
      <c r="M30" s="147">
        <v>407</v>
      </c>
      <c r="N30" s="146">
        <v>113786.79589752</v>
      </c>
      <c r="O30" s="146">
        <v>20540</v>
      </c>
      <c r="P30" s="146">
        <v>16246.495327102803</v>
      </c>
      <c r="Q30" s="146">
        <v>15348.087431693988</v>
      </c>
      <c r="R30" s="146">
        <v>74075</v>
      </c>
      <c r="S30" s="146">
        <v>68689.849624060153</v>
      </c>
      <c r="T30" s="146">
        <v>64535.992217898834</v>
      </c>
      <c r="U30" s="145">
        <v>436</v>
      </c>
      <c r="V30" s="177">
        <v>0</v>
      </c>
      <c r="W30" s="177">
        <v>0</v>
      </c>
      <c r="X30" s="146">
        <v>15121.358251781065</v>
      </c>
      <c r="Y30" s="146">
        <v>6006.9018091811658</v>
      </c>
      <c r="Z30" s="146">
        <v>26263.171413708162</v>
      </c>
      <c r="AA30" s="146">
        <v>6033.333333333333</v>
      </c>
      <c r="AB30" s="146">
        <v>4772.3823975720788</v>
      </c>
      <c r="AC30" s="146">
        <v>4528.2442748091598</v>
      </c>
      <c r="AD30" s="146">
        <v>21481.250000000004</v>
      </c>
      <c r="AE30" s="146">
        <v>23633.484162895929</v>
      </c>
      <c r="AF30" s="146">
        <v>22843.227665706054</v>
      </c>
      <c r="AG30" s="145">
        <v>439</v>
      </c>
      <c r="AH30" s="177">
        <v>0</v>
      </c>
      <c r="AI30" s="177">
        <v>0</v>
      </c>
      <c r="AJ30" s="177">
        <v>439</v>
      </c>
      <c r="AK30" s="146">
        <v>67614.976576487476</v>
      </c>
      <c r="AL30" s="146">
        <v>39713.048790872686</v>
      </c>
      <c r="AM30" s="146">
        <v>253973.23559254242</v>
      </c>
      <c r="AN30" s="146">
        <v>25258.333333333332</v>
      </c>
      <c r="AO30" s="146">
        <v>21032.303370786514</v>
      </c>
      <c r="AP30" s="146">
        <v>20153.794037940381</v>
      </c>
      <c r="AQ30" s="146">
        <v>120808.33333333336</v>
      </c>
      <c r="AR30" s="146">
        <v>118545.91836734694</v>
      </c>
      <c r="AS30" s="146">
        <v>111772.72727272731</v>
      </c>
      <c r="AT30" s="145">
        <v>435</v>
      </c>
      <c r="AU30" s="177">
        <v>0</v>
      </c>
      <c r="AV30" s="177">
        <v>0</v>
      </c>
      <c r="AW30" s="177">
        <v>434</v>
      </c>
      <c r="AX30" s="146">
        <v>49477.868429489572</v>
      </c>
      <c r="AY30" s="146">
        <v>9902.8015678337433</v>
      </c>
      <c r="AZ30" s="146">
        <v>68135.365842120154</v>
      </c>
      <c r="BA30" s="146">
        <v>33400</v>
      </c>
      <c r="BB30" s="146">
        <v>7157.0680628272248</v>
      </c>
      <c r="BC30" s="146">
        <v>7322.150735294118</v>
      </c>
      <c r="BD30" s="146">
        <v>52641.818181818184</v>
      </c>
      <c r="BE30" s="146">
        <v>45798.143851508124</v>
      </c>
      <c r="BF30" s="146">
        <v>44681.861575178998</v>
      </c>
      <c r="BG30" s="145">
        <v>819</v>
      </c>
      <c r="BH30" s="177">
        <v>38</v>
      </c>
      <c r="BI30" s="177">
        <v>39</v>
      </c>
      <c r="BJ30" s="177">
        <v>32</v>
      </c>
      <c r="BK30" s="148">
        <v>35</v>
      </c>
      <c r="BL30" s="145">
        <v>1657</v>
      </c>
      <c r="BM30" s="151">
        <v>0</v>
      </c>
      <c r="BN30" s="177">
        <v>1</v>
      </c>
      <c r="BO30" s="177">
        <v>1.3195193236714975</v>
      </c>
      <c r="BP30" s="177">
        <v>0.28316243961352644</v>
      </c>
      <c r="BQ30" s="177">
        <v>1.0363568840579709</v>
      </c>
      <c r="BR30" s="145">
        <v>1671</v>
      </c>
      <c r="BS30" s="177">
        <v>1</v>
      </c>
      <c r="BT30" s="177">
        <v>0</v>
      </c>
      <c r="BU30" s="177">
        <v>2.8544634730538916</v>
      </c>
      <c r="BV30" s="177">
        <v>0.2861431137724551</v>
      </c>
      <c r="BW30" s="148">
        <v>2.5683203592814365</v>
      </c>
      <c r="BX30" s="145">
        <v>1078</v>
      </c>
      <c r="BY30" s="151">
        <v>202</v>
      </c>
      <c r="BZ30" s="177">
        <v>3.9985148505409165</v>
      </c>
      <c r="CA30" s="177">
        <v>203</v>
      </c>
      <c r="CB30" s="177">
        <v>2.3336157635467982</v>
      </c>
      <c r="CC30" s="177">
        <v>0</v>
      </c>
      <c r="CD30" s="27">
        <v>1</v>
      </c>
      <c r="CE30" s="177">
        <v>202</v>
      </c>
      <c r="CF30" s="177">
        <v>202</v>
      </c>
      <c r="CG30" s="27">
        <v>0.99507389162561577</v>
      </c>
      <c r="CH30" s="159">
        <v>202</v>
      </c>
      <c r="CI30" s="145">
        <v>1080</v>
      </c>
      <c r="CJ30" s="151">
        <v>202</v>
      </c>
      <c r="CK30" s="177">
        <v>3.9980198038686621</v>
      </c>
      <c r="CL30" s="177">
        <v>202</v>
      </c>
      <c r="CM30" s="177">
        <v>2.3664455445544559</v>
      </c>
      <c r="CN30" s="177">
        <v>0</v>
      </c>
      <c r="CO30" s="27">
        <v>1</v>
      </c>
      <c r="CP30" s="177">
        <v>201</v>
      </c>
      <c r="CQ30" s="177">
        <v>202</v>
      </c>
      <c r="CR30" s="27">
        <v>0.99504950495049505</v>
      </c>
      <c r="CS30" s="159">
        <v>202</v>
      </c>
      <c r="CT30" s="145">
        <v>1080</v>
      </c>
      <c r="CU30" s="151">
        <v>199</v>
      </c>
      <c r="CV30" s="177">
        <v>3.8989950700021869</v>
      </c>
      <c r="CW30" s="177">
        <v>199</v>
      </c>
      <c r="CX30" s="177">
        <v>2.3556281407035184</v>
      </c>
      <c r="CY30" s="177">
        <v>0</v>
      </c>
      <c r="CZ30" s="27">
        <v>1</v>
      </c>
      <c r="DA30" s="177">
        <v>197</v>
      </c>
      <c r="DB30" s="177">
        <v>199</v>
      </c>
      <c r="DC30" s="27">
        <v>0.98994974874371855</v>
      </c>
      <c r="DD30" s="159">
        <v>199</v>
      </c>
      <c r="DE30" s="145">
        <v>1078</v>
      </c>
      <c r="DF30" s="151">
        <v>197</v>
      </c>
      <c r="DG30" s="177">
        <v>4.0964645520605218</v>
      </c>
      <c r="DH30" s="177">
        <v>198</v>
      </c>
      <c r="DI30" s="177">
        <v>2.2673282828282821</v>
      </c>
      <c r="DJ30" s="177">
        <v>0</v>
      </c>
      <c r="DK30" s="27">
        <v>1</v>
      </c>
      <c r="DL30" s="177">
        <v>197</v>
      </c>
      <c r="DM30" s="177">
        <v>197</v>
      </c>
      <c r="DN30" s="27">
        <v>0.99494949494949492</v>
      </c>
      <c r="DO30" s="159">
        <v>198</v>
      </c>
      <c r="DP30" s="108">
        <v>44.75</v>
      </c>
      <c r="DQ30" s="188">
        <v>682004</v>
      </c>
      <c r="DR30" s="189">
        <v>0.97206703910600001</v>
      </c>
      <c r="DS30" s="189">
        <v>9.379310344828987</v>
      </c>
      <c r="DT30" s="149" t="s">
        <v>213</v>
      </c>
      <c r="DU30" s="150" t="s">
        <v>214</v>
      </c>
      <c r="DV30" s="190" t="s">
        <v>215</v>
      </c>
      <c r="DW30" s="177" t="s">
        <v>216</v>
      </c>
      <c r="DX30" s="191" t="s">
        <v>217</v>
      </c>
      <c r="DY30" s="172" t="s">
        <v>238</v>
      </c>
      <c r="DZ30" s="132" t="s">
        <v>119</v>
      </c>
      <c r="EA30" s="125">
        <v>214</v>
      </c>
      <c r="EB30" s="125" t="s">
        <v>219</v>
      </c>
      <c r="EC30" s="133" t="s">
        <v>220</v>
      </c>
      <c r="ED30" s="133" t="s">
        <v>221</v>
      </c>
      <c r="EE30" s="125" t="s">
        <v>222</v>
      </c>
      <c r="EF30" s="17">
        <v>0.88766911728124998</v>
      </c>
      <c r="EG30" s="8">
        <v>0.84366283921200202</v>
      </c>
      <c r="EH30" s="17" t="s">
        <v>65</v>
      </c>
      <c r="EI30" s="8" t="s">
        <v>244</v>
      </c>
      <c r="EJ30" s="18" t="s">
        <v>224</v>
      </c>
      <c r="EK30" s="124" t="s">
        <v>225</v>
      </c>
      <c r="EL30" s="124" t="s">
        <v>226</v>
      </c>
      <c r="EM30" s="124" t="s">
        <v>227</v>
      </c>
    </row>
    <row r="31" spans="1:143" s="124" customFormat="1" ht="15.75">
      <c r="A31" s="128" t="s">
        <v>212</v>
      </c>
      <c r="B31" s="143" t="s">
        <v>8</v>
      </c>
      <c r="C31" s="126" t="s">
        <v>127</v>
      </c>
      <c r="D31" s="144" t="s">
        <v>125</v>
      </c>
      <c r="E31" s="187" t="s">
        <v>65</v>
      </c>
      <c r="F31" s="145">
        <v>733</v>
      </c>
      <c r="G31" s="177">
        <v>5</v>
      </c>
      <c r="H31" s="177">
        <v>0</v>
      </c>
      <c r="I31" s="146">
        <v>37531.200249216374</v>
      </c>
      <c r="J31" s="146">
        <v>15464.943091833646</v>
      </c>
      <c r="K31" s="146">
        <v>0.98763736263736268</v>
      </c>
      <c r="L31" s="147">
        <v>719</v>
      </c>
      <c r="M31" s="147">
        <v>723</v>
      </c>
      <c r="N31" s="146">
        <v>73340.898160284472</v>
      </c>
      <c r="O31" s="146">
        <v>16564.705882352941</v>
      </c>
      <c r="P31" s="146">
        <v>14633.470225872692</v>
      </c>
      <c r="Q31" s="146">
        <v>15000.856164383562</v>
      </c>
      <c r="R31" s="146">
        <v>57563.636363636368</v>
      </c>
      <c r="S31" s="146">
        <v>63380.694143167035</v>
      </c>
      <c r="T31" s="146">
        <v>62152.542372881362</v>
      </c>
      <c r="U31" s="145">
        <v>766</v>
      </c>
      <c r="V31" s="177">
        <v>4</v>
      </c>
      <c r="W31" s="177">
        <v>7</v>
      </c>
      <c r="X31" s="146">
        <v>13283.606478453832</v>
      </c>
      <c r="Y31" s="146">
        <v>4661.6477586516276</v>
      </c>
      <c r="Z31" s="146">
        <v>20138.164633673681</v>
      </c>
      <c r="AA31" s="146">
        <v>5475</v>
      </c>
      <c r="AB31" s="146">
        <v>5436.46408839779</v>
      </c>
      <c r="AC31" s="146">
        <v>5331.1724137931033</v>
      </c>
      <c r="AD31" s="146">
        <v>17859.375</v>
      </c>
      <c r="AE31" s="146">
        <v>22686.468646864691</v>
      </c>
      <c r="AF31" s="146">
        <v>22068.972332015812</v>
      </c>
      <c r="AG31" s="145">
        <v>776</v>
      </c>
      <c r="AH31" s="177">
        <v>5</v>
      </c>
      <c r="AI31" s="177">
        <v>0</v>
      </c>
      <c r="AJ31" s="177">
        <v>771</v>
      </c>
      <c r="AK31" s="146">
        <v>52757.091310173913</v>
      </c>
      <c r="AL31" s="146">
        <v>28685.36284010921</v>
      </c>
      <c r="AM31" s="146">
        <v>166939.09362553281</v>
      </c>
      <c r="AN31" s="146">
        <v>19054.000000000004</v>
      </c>
      <c r="AO31" s="146">
        <v>17407.291666666664</v>
      </c>
      <c r="AP31" s="146">
        <v>18577.968526466382</v>
      </c>
      <c r="AQ31" s="146">
        <v>92143.333333333328</v>
      </c>
      <c r="AR31" s="146">
        <v>94762.820512820515</v>
      </c>
      <c r="AS31" s="146">
        <v>93838.274932614571</v>
      </c>
      <c r="AT31" s="145">
        <v>781</v>
      </c>
      <c r="AU31" s="177">
        <v>5</v>
      </c>
      <c r="AV31" s="177">
        <v>1</v>
      </c>
      <c r="AW31" s="177">
        <v>772</v>
      </c>
      <c r="AX31" s="146">
        <v>25340.458602432354</v>
      </c>
      <c r="AY31" s="146">
        <v>11377.849222498035</v>
      </c>
      <c r="AZ31" s="146">
        <v>43479.126283353522</v>
      </c>
      <c r="BA31" s="146">
        <v>7422.2222222222226</v>
      </c>
      <c r="BB31" s="146">
        <v>8287.0216306156399</v>
      </c>
      <c r="BC31" s="146">
        <v>8277.2600186393302</v>
      </c>
      <c r="BD31" s="146">
        <v>38114.285714285717</v>
      </c>
      <c r="BE31" s="146">
        <v>38361.934041363886</v>
      </c>
      <c r="BF31" s="146">
        <v>38137.080536912756</v>
      </c>
      <c r="BG31" s="145">
        <v>721</v>
      </c>
      <c r="BH31" s="177">
        <v>53</v>
      </c>
      <c r="BI31" s="177">
        <v>54</v>
      </c>
      <c r="BJ31" s="177">
        <v>42</v>
      </c>
      <c r="BK31" s="148">
        <v>44</v>
      </c>
      <c r="BL31" s="145">
        <v>1503</v>
      </c>
      <c r="BM31" s="151">
        <v>15</v>
      </c>
      <c r="BN31" s="177">
        <v>3</v>
      </c>
      <c r="BO31" s="177">
        <v>1.0056040404040403</v>
      </c>
      <c r="BP31" s="177">
        <v>0.18294612794612788</v>
      </c>
      <c r="BQ31" s="177">
        <v>0.82265791245791231</v>
      </c>
      <c r="BR31" s="145">
        <v>1511</v>
      </c>
      <c r="BS31" s="177">
        <v>3</v>
      </c>
      <c r="BT31" s="177">
        <v>8</v>
      </c>
      <c r="BU31" s="177">
        <v>2.9196053333333323</v>
      </c>
      <c r="BV31" s="177">
        <v>0.31452600000000008</v>
      </c>
      <c r="BW31" s="148">
        <v>2.6050793333333333</v>
      </c>
      <c r="BX31" s="145">
        <v>1070</v>
      </c>
      <c r="BY31" s="151">
        <v>178</v>
      </c>
      <c r="BZ31" s="177">
        <v>3.9883977905821406</v>
      </c>
      <c r="CA31" s="177">
        <v>181</v>
      </c>
      <c r="CB31" s="177">
        <v>2.3543591160221</v>
      </c>
      <c r="CC31" s="177">
        <v>0</v>
      </c>
      <c r="CD31" s="27">
        <v>1</v>
      </c>
      <c r="CE31" s="177">
        <v>178</v>
      </c>
      <c r="CF31" s="177">
        <v>178</v>
      </c>
      <c r="CG31" s="27">
        <v>0.98342541436464093</v>
      </c>
      <c r="CH31" s="159">
        <v>181</v>
      </c>
      <c r="CI31" s="145">
        <v>1070</v>
      </c>
      <c r="CJ31" s="151">
        <v>177</v>
      </c>
      <c r="CK31" s="177">
        <v>3.9803370799911155</v>
      </c>
      <c r="CL31" s="177">
        <v>180</v>
      </c>
      <c r="CM31" s="177">
        <v>2.5634134078212285</v>
      </c>
      <c r="CN31" s="177">
        <v>1</v>
      </c>
      <c r="CO31" s="27">
        <v>0.99444444444444446</v>
      </c>
      <c r="CP31" s="177">
        <v>170</v>
      </c>
      <c r="CQ31" s="177">
        <v>177</v>
      </c>
      <c r="CR31" s="27">
        <v>0.94444444444444442</v>
      </c>
      <c r="CS31" s="159">
        <v>178</v>
      </c>
      <c r="CT31" s="145">
        <v>1071</v>
      </c>
      <c r="CU31" s="151">
        <v>176</v>
      </c>
      <c r="CV31" s="177">
        <v>3.8820225603125067</v>
      </c>
      <c r="CW31" s="177">
        <v>179</v>
      </c>
      <c r="CX31" s="177">
        <v>2.6086368715083803</v>
      </c>
      <c r="CY31" s="177">
        <v>0</v>
      </c>
      <c r="CZ31" s="27">
        <v>1</v>
      </c>
      <c r="DA31" s="177">
        <v>168</v>
      </c>
      <c r="DB31" s="177">
        <v>176</v>
      </c>
      <c r="DC31" s="27">
        <v>0.93854748603351956</v>
      </c>
      <c r="DD31" s="159">
        <v>178</v>
      </c>
      <c r="DE31" s="145">
        <v>1073</v>
      </c>
      <c r="DF31" s="151">
        <v>179</v>
      </c>
      <c r="DG31" s="177">
        <v>4.0895026704883053</v>
      </c>
      <c r="DH31" s="177">
        <v>182</v>
      </c>
      <c r="DI31" s="177">
        <v>2.4057569060773489</v>
      </c>
      <c r="DJ31" s="177">
        <v>1</v>
      </c>
      <c r="DK31" s="27">
        <v>0.99450549450549453</v>
      </c>
      <c r="DL31" s="177">
        <v>178</v>
      </c>
      <c r="DM31" s="177">
        <v>179</v>
      </c>
      <c r="DN31" s="27">
        <v>0.97802197802197799</v>
      </c>
      <c r="DO31" s="159">
        <v>181</v>
      </c>
      <c r="DP31" s="31">
        <v>44.75</v>
      </c>
      <c r="DQ31" s="188">
        <v>682004</v>
      </c>
      <c r="DR31" s="192">
        <v>0.97206703910600001</v>
      </c>
      <c r="DS31" s="192">
        <v>16.850574712646196</v>
      </c>
      <c r="DT31" s="149" t="s">
        <v>213</v>
      </c>
      <c r="DU31" s="150" t="s">
        <v>214</v>
      </c>
      <c r="DV31" s="190" t="s">
        <v>215</v>
      </c>
      <c r="DW31" s="177" t="s">
        <v>216</v>
      </c>
      <c r="DX31" s="191" t="s">
        <v>217</v>
      </c>
      <c r="DY31" s="172" t="s">
        <v>238</v>
      </c>
      <c r="DZ31" s="132" t="s">
        <v>120</v>
      </c>
      <c r="EA31" s="24">
        <v>214</v>
      </c>
      <c r="EB31" s="24" t="s">
        <v>228</v>
      </c>
      <c r="EC31" s="133" t="s">
        <v>220</v>
      </c>
      <c r="ED31" s="133" t="s">
        <v>229</v>
      </c>
      <c r="EE31" s="125" t="s">
        <v>222</v>
      </c>
      <c r="EF31" s="17">
        <v>1.40904586320034</v>
      </c>
      <c r="EG31" s="8">
        <v>0.97621994502550624</v>
      </c>
      <c r="EH31" s="17" t="s">
        <v>65</v>
      </c>
      <c r="EI31" s="8" t="s">
        <v>244</v>
      </c>
      <c r="EJ31" s="18" t="s">
        <v>224</v>
      </c>
      <c r="EK31" s="124" t="s">
        <v>225</v>
      </c>
      <c r="EL31" s="124" t="s">
        <v>226</v>
      </c>
      <c r="EM31" s="124" t="s">
        <v>227</v>
      </c>
    </row>
    <row r="32" spans="1:143" s="124" customFormat="1" ht="15.75">
      <c r="A32" s="128" t="s">
        <v>212</v>
      </c>
      <c r="B32" s="143" t="s">
        <v>8</v>
      </c>
      <c r="C32" s="126" t="s">
        <v>127</v>
      </c>
      <c r="D32" s="144" t="s">
        <v>125</v>
      </c>
      <c r="E32" s="187" t="s">
        <v>65</v>
      </c>
      <c r="F32" s="17">
        <v>782</v>
      </c>
      <c r="G32" s="8">
        <v>0</v>
      </c>
      <c r="H32" s="8">
        <v>0</v>
      </c>
      <c r="I32" s="20">
        <v>16369.551052844468</v>
      </c>
      <c r="J32" s="20">
        <v>5659.3429357721479</v>
      </c>
      <c r="K32" s="20">
        <v>0.99232736572890023</v>
      </c>
      <c r="L32" s="21">
        <v>776</v>
      </c>
      <c r="M32" s="21">
        <v>781</v>
      </c>
      <c r="N32" s="20">
        <v>35747.341661702318</v>
      </c>
      <c r="O32" s="20">
        <v>8636.8421052631584</v>
      </c>
      <c r="P32" s="20">
        <v>8356.7307692307695</v>
      </c>
      <c r="Q32" s="20">
        <v>7725.8919961427191</v>
      </c>
      <c r="R32" s="20">
        <v>23626.666666666668</v>
      </c>
      <c r="S32" s="20">
        <v>28895.283018867929</v>
      </c>
      <c r="T32" s="20">
        <v>27489.225589225593</v>
      </c>
      <c r="U32" s="17">
        <v>823</v>
      </c>
      <c r="V32" s="8">
        <v>0</v>
      </c>
      <c r="W32" s="8">
        <v>4</v>
      </c>
      <c r="X32" s="20">
        <v>12207.273319582475</v>
      </c>
      <c r="Y32" s="20">
        <v>5114.0233580716449</v>
      </c>
      <c r="Z32" s="20">
        <v>21506.883703330877</v>
      </c>
      <c r="AA32" s="20">
        <v>4226.9230769230771</v>
      </c>
      <c r="AB32" s="20">
        <v>3159.1989137813985</v>
      </c>
      <c r="AC32" s="20">
        <v>2911.3372093023258</v>
      </c>
      <c r="AD32" s="20">
        <v>18179.761904761905</v>
      </c>
      <c r="AE32" s="20">
        <v>19169.837716843875</v>
      </c>
      <c r="AF32" s="20">
        <v>18279.004415897231</v>
      </c>
      <c r="AG32" s="17">
        <v>828</v>
      </c>
      <c r="AH32" s="8">
        <v>0</v>
      </c>
      <c r="AI32" s="8">
        <v>0</v>
      </c>
      <c r="AJ32" s="8">
        <v>828</v>
      </c>
      <c r="AK32" s="20">
        <v>42728.496788971395</v>
      </c>
      <c r="AL32" s="20">
        <v>23990.19763226646</v>
      </c>
      <c r="AM32" s="20">
        <v>119177.3181309432</v>
      </c>
      <c r="AN32" s="20">
        <v>14980</v>
      </c>
      <c r="AO32" s="20">
        <v>14381.801125703565</v>
      </c>
      <c r="AP32" s="20">
        <v>14632.35294117647</v>
      </c>
      <c r="AQ32" s="20">
        <v>73952.941176470602</v>
      </c>
      <c r="AR32" s="20">
        <v>88481.042654028424</v>
      </c>
      <c r="AS32" s="20">
        <v>85284.256559766756</v>
      </c>
      <c r="AT32" s="17">
        <v>827</v>
      </c>
      <c r="AU32" s="8">
        <v>0</v>
      </c>
      <c r="AV32" s="8">
        <v>1</v>
      </c>
      <c r="AW32" s="8">
        <v>825</v>
      </c>
      <c r="AX32" s="20">
        <v>21541.186847254194</v>
      </c>
      <c r="AY32" s="20">
        <v>11026.139250674221</v>
      </c>
      <c r="AZ32" s="20">
        <v>43080.212674706803</v>
      </c>
      <c r="BA32" s="20">
        <v>5630</v>
      </c>
      <c r="BB32" s="20">
        <v>4469.3192713326944</v>
      </c>
      <c r="BC32" s="20">
        <v>4297.3838761345442</v>
      </c>
      <c r="BD32" s="20">
        <v>35776</v>
      </c>
      <c r="BE32" s="20">
        <v>36484.45273631841</v>
      </c>
      <c r="BF32" s="20">
        <v>37089.711417816812</v>
      </c>
      <c r="BG32" s="17">
        <v>801</v>
      </c>
      <c r="BH32" s="8">
        <v>43</v>
      </c>
      <c r="BI32" s="8">
        <v>45</v>
      </c>
      <c r="BJ32" s="8">
        <v>37</v>
      </c>
      <c r="BK32" s="148">
        <v>42</v>
      </c>
      <c r="BL32" s="169">
        <v>1619</v>
      </c>
      <c r="BM32" s="170">
        <v>0</v>
      </c>
      <c r="BN32" s="171">
        <v>4</v>
      </c>
      <c r="BO32" s="171">
        <v>1.4499554179566554</v>
      </c>
      <c r="BP32" s="171">
        <v>0.27500743034055736</v>
      </c>
      <c r="BQ32" s="171">
        <v>1.1749479876161</v>
      </c>
      <c r="BR32" s="169">
        <v>1625</v>
      </c>
      <c r="BS32" s="171">
        <v>0</v>
      </c>
      <c r="BT32" s="171">
        <v>1</v>
      </c>
      <c r="BU32" s="171">
        <v>2.9946557881773388</v>
      </c>
      <c r="BV32" s="171">
        <v>0.34174014778325096</v>
      </c>
      <c r="BW32" s="23">
        <v>2.6529156403940863</v>
      </c>
      <c r="BX32" s="17">
        <v>1073</v>
      </c>
      <c r="BY32" s="180">
        <v>197</v>
      </c>
      <c r="BZ32" s="8">
        <v>3.9914141411733146</v>
      </c>
      <c r="CA32" s="8">
        <v>198</v>
      </c>
      <c r="CB32" s="8">
        <v>2.3567929292929302</v>
      </c>
      <c r="CC32" s="8">
        <v>0</v>
      </c>
      <c r="CD32" s="28">
        <v>1</v>
      </c>
      <c r="CE32" s="8">
        <v>195</v>
      </c>
      <c r="CF32" s="8">
        <v>197</v>
      </c>
      <c r="CG32" s="28">
        <v>0.98484848484848486</v>
      </c>
      <c r="CH32" s="160">
        <v>198</v>
      </c>
      <c r="CI32" s="17">
        <v>1073</v>
      </c>
      <c r="CJ32" s="180">
        <v>198</v>
      </c>
      <c r="CK32" s="8">
        <v>3.97910447856087</v>
      </c>
      <c r="CL32" s="8">
        <v>203</v>
      </c>
      <c r="CM32" s="8">
        <v>2.597782178217821</v>
      </c>
      <c r="CN32" s="8">
        <v>1</v>
      </c>
      <c r="CO32" s="28">
        <v>0.99507389162561577</v>
      </c>
      <c r="CP32" s="8">
        <v>190</v>
      </c>
      <c r="CQ32" s="8">
        <v>198</v>
      </c>
      <c r="CR32" s="28">
        <v>0.93596059113300489</v>
      </c>
      <c r="CS32" s="160">
        <v>201</v>
      </c>
      <c r="CT32" s="17">
        <v>1080</v>
      </c>
      <c r="CU32" s="180">
        <v>193</v>
      </c>
      <c r="CV32" s="8">
        <v>3.8994819599112081</v>
      </c>
      <c r="CW32" s="8">
        <v>197</v>
      </c>
      <c r="CX32" s="8">
        <v>2.473234693877552</v>
      </c>
      <c r="CY32" s="8">
        <v>1</v>
      </c>
      <c r="CZ32" s="28">
        <v>0.99492385786802029</v>
      </c>
      <c r="DA32" s="8">
        <v>194</v>
      </c>
      <c r="DB32" s="8">
        <v>193</v>
      </c>
      <c r="DC32" s="28">
        <v>0.98477157360406087</v>
      </c>
      <c r="DD32" s="160">
        <v>196</v>
      </c>
      <c r="DE32" s="17">
        <v>1078</v>
      </c>
      <c r="DF32" s="180">
        <v>194</v>
      </c>
      <c r="DG32" s="8">
        <v>4.0943298020313694</v>
      </c>
      <c r="DH32" s="8">
        <v>196</v>
      </c>
      <c r="DI32" s="8">
        <v>2.3275025641025651</v>
      </c>
      <c r="DJ32" s="8">
        <v>1</v>
      </c>
      <c r="DK32" s="28">
        <v>0.99489795918367352</v>
      </c>
      <c r="DL32" s="8">
        <v>192</v>
      </c>
      <c r="DM32" s="8">
        <v>194</v>
      </c>
      <c r="DN32" s="28">
        <v>0.97959183673469385</v>
      </c>
      <c r="DO32" s="160">
        <v>195</v>
      </c>
      <c r="DP32" s="31">
        <v>44.75</v>
      </c>
      <c r="DQ32" s="188">
        <v>682004</v>
      </c>
      <c r="DR32" s="192">
        <v>0.97206703910600001</v>
      </c>
      <c r="DS32" s="192">
        <v>17.97701149425556</v>
      </c>
      <c r="DT32" s="13" t="s">
        <v>213</v>
      </c>
      <c r="DU32" s="150" t="s">
        <v>214</v>
      </c>
      <c r="DV32" s="190" t="s">
        <v>215</v>
      </c>
      <c r="DW32" s="177" t="s">
        <v>216</v>
      </c>
      <c r="DX32" s="191" t="s">
        <v>217</v>
      </c>
      <c r="DY32" s="172" t="s">
        <v>238</v>
      </c>
      <c r="DZ32" s="132" t="s">
        <v>121</v>
      </c>
      <c r="EA32" s="24">
        <v>214</v>
      </c>
      <c r="EB32" s="24" t="s">
        <v>230</v>
      </c>
      <c r="EC32" s="133" t="s">
        <v>220</v>
      </c>
      <c r="ED32" s="133" t="s">
        <v>229</v>
      </c>
      <c r="EE32" s="125" t="s">
        <v>222</v>
      </c>
      <c r="EF32" s="17">
        <v>2.0230255866294629</v>
      </c>
      <c r="EG32" s="8">
        <v>1.1460810069035499</v>
      </c>
      <c r="EH32" s="17" t="s">
        <v>65</v>
      </c>
      <c r="EI32" s="8" t="s">
        <v>244</v>
      </c>
      <c r="EJ32" s="18" t="s">
        <v>224</v>
      </c>
      <c r="EK32" s="124" t="s">
        <v>225</v>
      </c>
      <c r="EL32" s="124" t="s">
        <v>226</v>
      </c>
      <c r="EM32" s="124" t="s">
        <v>227</v>
      </c>
    </row>
    <row r="33" spans="1:143" s="124" customFormat="1" ht="16.5" thickBot="1">
      <c r="A33" s="111" t="s">
        <v>212</v>
      </c>
      <c r="B33" s="112" t="s">
        <v>8</v>
      </c>
      <c r="C33" s="113" t="s">
        <v>127</v>
      </c>
      <c r="D33" s="161" t="s">
        <v>125</v>
      </c>
      <c r="E33" s="208" t="s">
        <v>65</v>
      </c>
      <c r="F33" s="162">
        <v>745</v>
      </c>
      <c r="G33" s="119">
        <v>0</v>
      </c>
      <c r="H33" s="119">
        <v>0</v>
      </c>
      <c r="I33" s="163">
        <v>12057.652209149986</v>
      </c>
      <c r="J33" s="163">
        <v>4562.2979995537708</v>
      </c>
      <c r="K33" s="163">
        <v>0.98255033557046978</v>
      </c>
      <c r="L33" s="164">
        <v>732</v>
      </c>
      <c r="M33" s="164">
        <v>744</v>
      </c>
      <c r="N33" s="163">
        <v>33394.301188571364</v>
      </c>
      <c r="O33" s="163">
        <v>5453.125</v>
      </c>
      <c r="P33" s="163">
        <v>5388.2478632478633</v>
      </c>
      <c r="Q33" s="163">
        <v>5095.8771741464461</v>
      </c>
      <c r="R33" s="163">
        <v>17240.963855421687</v>
      </c>
      <c r="S33" s="163">
        <v>17552.397260273974</v>
      </c>
      <c r="T33" s="163">
        <v>16729.044313934868</v>
      </c>
      <c r="U33" s="162">
        <v>765</v>
      </c>
      <c r="V33" s="119">
        <v>0</v>
      </c>
      <c r="W33" s="119">
        <v>5</v>
      </c>
      <c r="X33" s="163">
        <v>7154.8631571357919</v>
      </c>
      <c r="Y33" s="163">
        <v>3119.4631276171208</v>
      </c>
      <c r="Z33" s="163">
        <v>13634.128436251121</v>
      </c>
      <c r="AA33" s="163">
        <v>2730.7692307692309</v>
      </c>
      <c r="AB33" s="163">
        <v>2133.8661338661341</v>
      </c>
      <c r="AC33" s="163">
        <v>1995.3987730061353</v>
      </c>
      <c r="AD33" s="163">
        <v>11403.225806451612</v>
      </c>
      <c r="AE33" s="163">
        <v>12361.334156886969</v>
      </c>
      <c r="AF33" s="163">
        <v>11792.693859255938</v>
      </c>
      <c r="AG33" s="162">
        <v>764</v>
      </c>
      <c r="AH33" s="119">
        <v>0</v>
      </c>
      <c r="AI33" s="119">
        <v>0</v>
      </c>
      <c r="AJ33" s="119">
        <v>764</v>
      </c>
      <c r="AK33" s="163">
        <v>32679.211635075524</v>
      </c>
      <c r="AL33" s="163">
        <v>15156.617579883923</v>
      </c>
      <c r="AM33" s="163">
        <v>90356.419725892803</v>
      </c>
      <c r="AN33" s="163">
        <v>15262.745098039217</v>
      </c>
      <c r="AO33" s="163">
        <v>8946.4285714285706</v>
      </c>
      <c r="AP33" s="163">
        <v>8485.4333576110712</v>
      </c>
      <c r="AQ33" s="163">
        <v>52441.666666666672</v>
      </c>
      <c r="AR33" s="163">
        <v>55386.454183266942</v>
      </c>
      <c r="AS33" s="163">
        <v>52419</v>
      </c>
      <c r="AT33" s="162">
        <v>763</v>
      </c>
      <c r="AU33" s="119">
        <v>0</v>
      </c>
      <c r="AV33" s="119">
        <v>3</v>
      </c>
      <c r="AW33" s="119">
        <v>758</v>
      </c>
      <c r="AX33" s="163">
        <v>16031.6552371815</v>
      </c>
      <c r="AY33" s="163">
        <v>8608.3428569582611</v>
      </c>
      <c r="AZ33" s="163">
        <v>37098.825877548086</v>
      </c>
      <c r="BA33" s="163">
        <v>3600</v>
      </c>
      <c r="BB33" s="163">
        <v>3125.1814223512333</v>
      </c>
      <c r="BC33" s="163">
        <v>3035.8640939597317</v>
      </c>
      <c r="BD33" s="163">
        <v>26500</v>
      </c>
      <c r="BE33" s="163">
        <v>27812.544294826363</v>
      </c>
      <c r="BF33" s="163">
        <v>27550.632911392404</v>
      </c>
      <c r="BG33" s="162">
        <v>726</v>
      </c>
      <c r="BH33" s="119">
        <v>73</v>
      </c>
      <c r="BI33" s="119">
        <v>79</v>
      </c>
      <c r="BJ33" s="119">
        <v>75</v>
      </c>
      <c r="BK33" s="120">
        <v>76</v>
      </c>
      <c r="BL33" s="162">
        <v>1494</v>
      </c>
      <c r="BM33" s="209">
        <v>4</v>
      </c>
      <c r="BN33" s="119">
        <v>3</v>
      </c>
      <c r="BO33" s="119">
        <v>1.9496973772696711</v>
      </c>
      <c r="BP33" s="119">
        <v>0.35884801613987893</v>
      </c>
      <c r="BQ33" s="119">
        <v>1.5908493611297922</v>
      </c>
      <c r="BR33" s="162">
        <v>1511</v>
      </c>
      <c r="BS33" s="119">
        <v>0</v>
      </c>
      <c r="BT33" s="119">
        <v>4</v>
      </c>
      <c r="BU33" s="119">
        <v>3.3922687458526877</v>
      </c>
      <c r="BV33" s="119">
        <v>0.41070802919708005</v>
      </c>
      <c r="BW33" s="120">
        <v>2.9815607166556091</v>
      </c>
      <c r="BX33" s="162">
        <v>1074</v>
      </c>
      <c r="BY33" s="209">
        <v>184</v>
      </c>
      <c r="BZ33" s="119">
        <v>3.991351350578102</v>
      </c>
      <c r="CA33" s="119">
        <v>185</v>
      </c>
      <c r="CB33" s="119">
        <v>2.1843189189189172</v>
      </c>
      <c r="CC33" s="119">
        <v>0</v>
      </c>
      <c r="CD33" s="168">
        <v>1</v>
      </c>
      <c r="CE33" s="119">
        <v>182</v>
      </c>
      <c r="CF33" s="119">
        <v>184</v>
      </c>
      <c r="CG33" s="168">
        <v>0.98378378378378384</v>
      </c>
      <c r="CH33" s="165">
        <v>185</v>
      </c>
      <c r="CI33" s="162">
        <v>1078</v>
      </c>
      <c r="CJ33" s="209">
        <v>184</v>
      </c>
      <c r="CK33" s="119">
        <v>3.9951086964296256</v>
      </c>
      <c r="CL33" s="119">
        <v>185</v>
      </c>
      <c r="CM33" s="119">
        <v>2.2910706521739135</v>
      </c>
      <c r="CN33" s="119">
        <v>1</v>
      </c>
      <c r="CO33" s="168">
        <v>0.99459459459459465</v>
      </c>
      <c r="CP33" s="119">
        <v>181</v>
      </c>
      <c r="CQ33" s="119">
        <v>184</v>
      </c>
      <c r="CR33" s="168">
        <v>0.97837837837837838</v>
      </c>
      <c r="CS33" s="165">
        <v>184</v>
      </c>
      <c r="CT33" s="162">
        <v>1079</v>
      </c>
      <c r="CU33" s="209">
        <v>179</v>
      </c>
      <c r="CV33" s="119">
        <v>3.8972067992780461</v>
      </c>
      <c r="CW33" s="119">
        <v>179</v>
      </c>
      <c r="CX33" s="119">
        <v>2.3504301675977652</v>
      </c>
      <c r="CY33" s="119">
        <v>0</v>
      </c>
      <c r="CZ33" s="168">
        <v>1</v>
      </c>
      <c r="DA33" s="119">
        <v>178</v>
      </c>
      <c r="DB33" s="119">
        <v>179</v>
      </c>
      <c r="DC33" s="168">
        <v>0.994413407821229</v>
      </c>
      <c r="DD33" s="165">
        <v>179</v>
      </c>
      <c r="DE33" s="162">
        <v>1078</v>
      </c>
      <c r="DF33" s="209">
        <v>179</v>
      </c>
      <c r="DG33" s="119">
        <v>4.0960892911729863</v>
      </c>
      <c r="DH33" s="119">
        <v>180</v>
      </c>
      <c r="DI33" s="119">
        <v>2.1778555555555568</v>
      </c>
      <c r="DJ33" s="119">
        <v>0</v>
      </c>
      <c r="DK33" s="168">
        <v>1</v>
      </c>
      <c r="DL33" s="119">
        <v>178</v>
      </c>
      <c r="DM33" s="119">
        <v>179</v>
      </c>
      <c r="DN33" s="168">
        <v>0.98888888888888893</v>
      </c>
      <c r="DO33" s="165">
        <v>180</v>
      </c>
      <c r="DP33" s="167">
        <v>44.75</v>
      </c>
      <c r="DQ33" s="210">
        <v>682004</v>
      </c>
      <c r="DR33" s="211">
        <v>0.97206703910600001</v>
      </c>
      <c r="DS33" s="211">
        <v>17.126436781611751</v>
      </c>
      <c r="DT33" s="179" t="s">
        <v>213</v>
      </c>
      <c r="DU33" s="118" t="s">
        <v>214</v>
      </c>
      <c r="DV33" s="212" t="s">
        <v>215</v>
      </c>
      <c r="DW33" s="119" t="s">
        <v>216</v>
      </c>
      <c r="DX33" s="213" t="s">
        <v>217</v>
      </c>
      <c r="DY33" s="214" t="s">
        <v>238</v>
      </c>
      <c r="DZ33" s="121" t="s">
        <v>122</v>
      </c>
      <c r="EA33" s="122">
        <v>214</v>
      </c>
      <c r="EB33" s="122" t="s">
        <v>231</v>
      </c>
      <c r="EC33" s="123" t="s">
        <v>220</v>
      </c>
      <c r="ED33" s="123" t="s">
        <v>229</v>
      </c>
      <c r="EE33" s="122" t="s">
        <v>222</v>
      </c>
      <c r="EF33" s="114">
        <v>2.8461020135239465</v>
      </c>
      <c r="EG33" s="115">
        <v>1.9205250362165613</v>
      </c>
      <c r="EH33" s="114" t="s">
        <v>65</v>
      </c>
      <c r="EI33" s="115" t="s">
        <v>244</v>
      </c>
      <c r="EJ33" s="117" t="s">
        <v>224</v>
      </c>
      <c r="EK33" s="124" t="s">
        <v>225</v>
      </c>
      <c r="EL33" s="124" t="s">
        <v>226</v>
      </c>
      <c r="EM33" s="124" t="s">
        <v>227</v>
      </c>
    </row>
    <row r="34" spans="1:143">
      <c r="A34"/>
      <c r="B34"/>
      <c r="C34"/>
      <c r="D3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0"/>
      <c r="Y34" s="20"/>
      <c r="Z34" s="20"/>
      <c r="AA34" s="20"/>
      <c r="AB34" s="20"/>
      <c r="AC34" s="20"/>
      <c r="AD34" s="20"/>
      <c r="AE34" s="20"/>
      <c r="AF34" s="8"/>
      <c r="AG34" s="8"/>
      <c r="AH34" s="8"/>
      <c r="AI34" s="8"/>
      <c r="AJ34" s="8"/>
      <c r="AK34" s="20"/>
      <c r="AL34" s="20"/>
      <c r="AM34" s="20"/>
      <c r="AN34" s="20"/>
      <c r="AO34" s="20"/>
      <c r="AP34" s="20"/>
      <c r="AQ34" s="20"/>
      <c r="AR34" s="20"/>
      <c r="AS34" s="8"/>
      <c r="AT34" s="8"/>
      <c r="AU34" s="8"/>
      <c r="AV34" s="8"/>
      <c r="AW34" s="8"/>
      <c r="AX34" s="20"/>
      <c r="AY34" s="20"/>
      <c r="AZ34" s="20"/>
      <c r="BA34" s="20"/>
      <c r="BB34" s="20"/>
      <c r="BC34" s="20"/>
      <c r="BD34" s="20"/>
      <c r="BE34" s="20"/>
      <c r="BF34" s="8"/>
      <c r="BG34" s="8"/>
      <c r="BH34" s="8"/>
      <c r="BI34" s="8"/>
      <c r="BJ34" s="8"/>
      <c r="BK34" s="8"/>
      <c r="BL34" s="8"/>
      <c r="BM34" s="11"/>
      <c r="BN34" s="11"/>
      <c r="BO34" s="8"/>
      <c r="BP34" s="8"/>
      <c r="BQ34" s="9"/>
      <c r="BR34" s="9"/>
      <c r="BS34" s="9"/>
      <c r="BT34" s="9"/>
      <c r="BV34" s="152"/>
      <c r="BW34" s="8"/>
      <c r="BX34" s="155"/>
      <c r="BY34" s="8"/>
      <c r="BZ34" s="155"/>
      <c r="CA34" s="155"/>
      <c r="CC34" s="152"/>
      <c r="CD34" s="8"/>
      <c r="CE34" s="155"/>
      <c r="CF34" s="8"/>
      <c r="CG34" s="8"/>
      <c r="CH34" s="155"/>
      <c r="CI34" s="155"/>
      <c r="CJ34" s="8"/>
      <c r="CK34" s="155"/>
      <c r="CL34" s="155"/>
      <c r="CN34" s="152"/>
      <c r="CO34" s="8"/>
      <c r="CP34" s="155"/>
      <c r="CQ34" s="8"/>
      <c r="CR34" s="8"/>
      <c r="CS34" s="155"/>
      <c r="CT34" s="155"/>
      <c r="CU34" s="8"/>
      <c r="CV34" s="155"/>
      <c r="CW34" s="155"/>
      <c r="CY34" s="152"/>
      <c r="CZ34" s="8"/>
      <c r="DA34" s="155"/>
      <c r="DB34" s="8"/>
      <c r="DC34" s="8"/>
      <c r="DD34" s="155"/>
      <c r="DE34" s="155"/>
      <c r="DF34" s="8"/>
      <c r="DG34" s="155"/>
      <c r="DH34" s="155"/>
      <c r="DJ34" s="152"/>
      <c r="DK34" s="8"/>
      <c r="DL34" s="155"/>
      <c r="DM34" s="8"/>
      <c r="DN34" s="8"/>
      <c r="DO34" s="155"/>
      <c r="DP34" s="176"/>
    </row>
    <row r="35" spans="1:143">
      <c r="A35"/>
      <c r="B35"/>
      <c r="C35"/>
      <c r="D3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0"/>
      <c r="Y35" s="20"/>
      <c r="Z35" s="20"/>
      <c r="AA35" s="20"/>
      <c r="AB35" s="20"/>
      <c r="AC35" s="20"/>
      <c r="AD35" s="20"/>
      <c r="AE35" s="20"/>
      <c r="AF35" s="8"/>
      <c r="AG35" s="8"/>
      <c r="AH35" s="8"/>
      <c r="AI35" s="8"/>
      <c r="AJ35" s="8"/>
      <c r="AK35" s="20"/>
      <c r="AL35" s="20"/>
      <c r="AM35" s="20"/>
      <c r="AN35" s="20"/>
      <c r="AO35" s="20"/>
      <c r="AP35" s="20"/>
      <c r="AQ35" s="20"/>
      <c r="AR35" s="20"/>
      <c r="AS35" s="8"/>
      <c r="AT35" s="8"/>
      <c r="AU35" s="8"/>
      <c r="AV35" s="8"/>
      <c r="AW35" s="8"/>
      <c r="AX35" s="20"/>
      <c r="AY35" s="20"/>
      <c r="AZ35" s="20"/>
      <c r="BA35" s="20"/>
      <c r="BB35" s="20"/>
      <c r="BC35" s="20"/>
      <c r="BD35" s="20"/>
      <c r="BE35" s="20"/>
      <c r="BF35" s="8"/>
      <c r="BG35" s="8"/>
      <c r="BH35" s="8"/>
      <c r="BI35" s="8"/>
      <c r="BJ35" s="8"/>
      <c r="BK35" s="8"/>
      <c r="BL35" s="8"/>
      <c r="BM35" s="11"/>
      <c r="BN35" s="11"/>
      <c r="BO35" s="8"/>
      <c r="BP35" s="8"/>
      <c r="BQ35" s="9"/>
      <c r="BR35" s="9"/>
      <c r="BS35" s="9"/>
      <c r="BT35" s="9"/>
      <c r="BV35" s="152"/>
      <c r="BW35" s="8"/>
      <c r="BX35" s="155"/>
      <c r="BY35" s="8"/>
      <c r="BZ35" s="155"/>
      <c r="CA35" s="155"/>
      <c r="CC35" s="152"/>
      <c r="CD35" s="8"/>
      <c r="CE35" s="155"/>
      <c r="CF35" s="8"/>
      <c r="CG35" s="8"/>
      <c r="CH35" s="155"/>
      <c r="CI35" s="155"/>
      <c r="CJ35" s="8"/>
      <c r="CK35" s="155"/>
      <c r="CL35" s="155"/>
      <c r="CN35" s="152"/>
      <c r="CO35" s="8"/>
      <c r="CP35" s="155"/>
      <c r="CQ35" s="8"/>
      <c r="CR35" s="8"/>
      <c r="CS35" s="155"/>
      <c r="CT35" s="155"/>
      <c r="CU35" s="8"/>
      <c r="CV35" s="155"/>
      <c r="CW35" s="155"/>
      <c r="CY35" s="152"/>
      <c r="CZ35" s="8"/>
      <c r="DA35" s="155"/>
      <c r="DB35" s="8"/>
      <c r="DC35" s="8"/>
      <c r="DD35" s="155"/>
      <c r="DE35" s="155"/>
      <c r="DF35" s="8"/>
      <c r="DG35" s="155"/>
      <c r="DH35" s="155"/>
      <c r="DJ35" s="152"/>
      <c r="DK35" s="8"/>
      <c r="DL35" s="155"/>
      <c r="DM35" s="8"/>
      <c r="DN35" s="8"/>
      <c r="DO35" s="155"/>
      <c r="DP35" s="176"/>
    </row>
    <row r="36" spans="1:143">
      <c r="A36"/>
      <c r="B36"/>
      <c r="C36"/>
      <c r="D3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0"/>
      <c r="Y36" s="20"/>
      <c r="Z36" s="20"/>
      <c r="AA36" s="20"/>
      <c r="AB36" s="20"/>
      <c r="AC36" s="20"/>
      <c r="AD36" s="20"/>
      <c r="AE36" s="20"/>
      <c r="AF36" s="8"/>
      <c r="AG36" s="8"/>
      <c r="AH36" s="8"/>
      <c r="AI36" s="8"/>
      <c r="AJ36" s="8"/>
      <c r="AK36" s="20"/>
      <c r="AL36" s="20"/>
      <c r="AM36" s="20"/>
      <c r="AN36" s="20"/>
      <c r="AO36" s="20"/>
      <c r="AP36" s="20"/>
      <c r="AQ36" s="20"/>
      <c r="AR36" s="20"/>
      <c r="AS36" s="8"/>
      <c r="AT36" s="8"/>
      <c r="AU36" s="8"/>
      <c r="AV36" s="8"/>
      <c r="AW36" s="8"/>
      <c r="AX36" s="20"/>
      <c r="AY36" s="20"/>
      <c r="AZ36" s="20"/>
      <c r="BA36" s="20"/>
      <c r="BB36" s="20"/>
      <c r="BC36" s="20"/>
      <c r="BD36" s="20"/>
      <c r="BE36" s="20"/>
      <c r="BF36" s="8"/>
      <c r="BG36" s="8"/>
      <c r="BH36" s="8"/>
      <c r="BI36" s="8"/>
      <c r="BJ36" s="8"/>
      <c r="BK36" s="8"/>
      <c r="BL36" s="8"/>
      <c r="BM36" s="11"/>
      <c r="BN36" s="11"/>
      <c r="BO36" s="8"/>
      <c r="BP36" s="8"/>
      <c r="BQ36" s="9"/>
      <c r="BR36" s="9"/>
      <c r="BS36" s="9"/>
      <c r="BT36" s="9"/>
      <c r="BV36" s="152"/>
      <c r="BW36" s="8"/>
      <c r="BX36" s="155"/>
      <c r="BY36" s="8"/>
      <c r="BZ36" s="155"/>
      <c r="CA36" s="155"/>
      <c r="CC36" s="152"/>
      <c r="CD36" s="8"/>
      <c r="CE36" s="155"/>
      <c r="CF36" s="8"/>
      <c r="CG36" s="8"/>
      <c r="CH36" s="155"/>
      <c r="CI36" s="155"/>
      <c r="CJ36" s="8"/>
      <c r="CK36" s="155"/>
      <c r="CL36" s="155"/>
      <c r="CN36" s="152"/>
      <c r="CO36" s="8"/>
      <c r="CP36" s="155"/>
      <c r="CQ36" s="8"/>
      <c r="CR36" s="8"/>
      <c r="CS36" s="155"/>
      <c r="CT36" s="155"/>
      <c r="CU36" s="8"/>
      <c r="CV36" s="155"/>
      <c r="CW36" s="155"/>
      <c r="CY36" s="152"/>
      <c r="CZ36" s="8"/>
      <c r="DA36" s="155"/>
      <c r="DB36" s="8"/>
      <c r="DC36" s="8"/>
      <c r="DD36" s="155"/>
      <c r="DE36" s="155"/>
      <c r="DF36" s="8"/>
      <c r="DG36" s="155"/>
      <c r="DH36" s="155"/>
      <c r="DJ36" s="152"/>
      <c r="DK36" s="8"/>
      <c r="DL36" s="155"/>
      <c r="DM36" s="8"/>
      <c r="DN36" s="8"/>
      <c r="DO36" s="155"/>
      <c r="DP36" s="176"/>
    </row>
    <row r="37" spans="1:143">
      <c r="A37"/>
      <c r="B37"/>
      <c r="C37"/>
      <c r="D3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0"/>
      <c r="Y37" s="20"/>
      <c r="Z37" s="20"/>
      <c r="AA37" s="20"/>
      <c r="AB37" s="20"/>
      <c r="AC37" s="20"/>
      <c r="AD37" s="20"/>
      <c r="AE37" s="20"/>
      <c r="AF37" s="8"/>
      <c r="AG37" s="8"/>
      <c r="AH37" s="8"/>
      <c r="AI37" s="8"/>
      <c r="AJ37" s="8"/>
      <c r="AK37" s="20"/>
      <c r="AL37" s="20"/>
      <c r="AM37" s="20"/>
      <c r="AN37" s="20"/>
      <c r="AO37" s="20"/>
      <c r="AP37" s="20"/>
      <c r="AQ37" s="20"/>
      <c r="AR37" s="20"/>
      <c r="AS37" s="8"/>
      <c r="AT37" s="8"/>
      <c r="AU37" s="8"/>
      <c r="AV37" s="8"/>
      <c r="AW37" s="8"/>
      <c r="AX37" s="20"/>
      <c r="AY37" s="20"/>
      <c r="AZ37" s="20"/>
      <c r="BA37" s="20"/>
      <c r="BB37" s="20"/>
      <c r="BC37" s="20"/>
      <c r="BD37" s="20"/>
      <c r="BE37" s="20"/>
      <c r="BF37" s="8"/>
      <c r="BG37" s="8"/>
      <c r="BH37" s="8"/>
      <c r="BI37" s="8"/>
      <c r="BJ37" s="8"/>
      <c r="BK37" s="8"/>
      <c r="BL37" s="8"/>
      <c r="BM37" s="11"/>
      <c r="BN37" s="11"/>
      <c r="BO37" s="8"/>
      <c r="BP37" s="8"/>
      <c r="BQ37" s="9"/>
      <c r="BR37" s="9"/>
      <c r="BS37" s="9"/>
      <c r="BT37" s="9"/>
      <c r="BV37" s="152"/>
      <c r="BW37" s="8"/>
      <c r="BX37" s="155"/>
      <c r="BY37" s="8"/>
      <c r="BZ37" s="155"/>
      <c r="CA37" s="155"/>
      <c r="CC37" s="152"/>
      <c r="CD37" s="8"/>
      <c r="CE37" s="155"/>
      <c r="CF37" s="8"/>
      <c r="CG37" s="8"/>
      <c r="CH37" s="155"/>
      <c r="CI37" s="155"/>
      <c r="CJ37" s="8"/>
      <c r="CK37" s="155"/>
      <c r="CL37" s="155"/>
      <c r="CN37" s="152"/>
      <c r="CO37" s="8"/>
      <c r="CP37" s="155"/>
      <c r="CQ37" s="8"/>
      <c r="CR37" s="8"/>
      <c r="CS37" s="155"/>
      <c r="CT37" s="155"/>
      <c r="CU37" s="8"/>
      <c r="CV37" s="155"/>
      <c r="CW37" s="155"/>
      <c r="CY37" s="152"/>
      <c r="CZ37" s="8"/>
      <c r="DA37" s="155"/>
      <c r="DB37" s="8"/>
      <c r="DC37" s="8"/>
      <c r="DD37" s="155"/>
      <c r="DE37" s="155"/>
      <c r="DF37" s="8"/>
      <c r="DG37" s="155"/>
      <c r="DH37" s="155"/>
      <c r="DJ37" s="152"/>
      <c r="DK37" s="8"/>
      <c r="DL37" s="155"/>
      <c r="DM37" s="8"/>
      <c r="DN37" s="8"/>
      <c r="DO37" s="155"/>
      <c r="DP37" s="176"/>
    </row>
    <row r="38" spans="1:143">
      <c r="A38"/>
      <c r="B38"/>
      <c r="C38"/>
      <c r="D3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0"/>
      <c r="Y38" s="20"/>
      <c r="Z38" s="20"/>
      <c r="AA38" s="20"/>
      <c r="AB38" s="20"/>
      <c r="AC38" s="20"/>
      <c r="AD38" s="20"/>
      <c r="AE38" s="20"/>
      <c r="AF38" s="8"/>
      <c r="AG38" s="8"/>
      <c r="AH38" s="8"/>
      <c r="AI38" s="8"/>
      <c r="AJ38" s="8"/>
      <c r="AK38" s="20"/>
      <c r="AL38" s="20"/>
      <c r="AM38" s="20"/>
      <c r="AN38" s="20"/>
      <c r="AO38" s="20"/>
      <c r="AP38" s="20"/>
      <c r="AQ38" s="20"/>
      <c r="AR38" s="20"/>
      <c r="AS38" s="8"/>
      <c r="AT38" s="8"/>
      <c r="AU38" s="8"/>
      <c r="AV38" s="8"/>
      <c r="AW38" s="8"/>
      <c r="AX38" s="20"/>
      <c r="AY38" s="20"/>
      <c r="AZ38" s="20"/>
      <c r="BA38" s="20"/>
      <c r="BB38" s="20"/>
      <c r="BC38" s="20"/>
      <c r="BD38" s="20"/>
      <c r="BE38" s="20"/>
      <c r="BF38" s="8"/>
      <c r="BG38" s="8"/>
      <c r="BH38" s="8"/>
      <c r="BI38" s="8"/>
      <c r="BJ38" s="8"/>
      <c r="BK38" s="8"/>
      <c r="BL38" s="8"/>
      <c r="BM38" s="11"/>
      <c r="BN38" s="11"/>
      <c r="BO38" s="8"/>
      <c r="BP38" s="8"/>
      <c r="BQ38" s="8"/>
      <c r="BR38" s="8"/>
      <c r="BS38" s="8"/>
      <c r="BT38" s="8"/>
      <c r="BV38" s="152"/>
      <c r="BW38" s="8"/>
      <c r="BX38" s="154"/>
      <c r="BY38" s="8"/>
      <c r="BZ38" s="154"/>
      <c r="CA38" s="154"/>
      <c r="CC38" s="152"/>
      <c r="CD38" s="8"/>
      <c r="CE38" s="154"/>
      <c r="CF38" s="8"/>
      <c r="CG38" s="8"/>
      <c r="CH38" s="154"/>
      <c r="CI38" s="154"/>
      <c r="CJ38" s="8"/>
      <c r="CK38" s="154"/>
      <c r="CL38" s="154"/>
      <c r="CN38" s="152"/>
      <c r="CO38" s="8"/>
      <c r="CP38" s="154"/>
      <c r="CQ38" s="8"/>
      <c r="CR38" s="8"/>
      <c r="CS38" s="154"/>
      <c r="CT38" s="154"/>
      <c r="CU38" s="8"/>
      <c r="CV38" s="154"/>
      <c r="CW38" s="154"/>
      <c r="CY38" s="152"/>
      <c r="CZ38" s="8"/>
      <c r="DA38" s="154"/>
      <c r="DB38" s="8"/>
      <c r="DC38" s="8"/>
      <c r="DD38" s="154"/>
      <c r="DE38" s="154"/>
      <c r="DF38" s="8"/>
      <c r="DG38" s="154"/>
      <c r="DH38" s="154"/>
      <c r="DJ38" s="152"/>
      <c r="DK38" s="8"/>
      <c r="DL38" s="154"/>
      <c r="DM38" s="8"/>
      <c r="DN38" s="8"/>
      <c r="DO38" s="154"/>
      <c r="DP38" s="21"/>
    </row>
    <row r="39" spans="1:143">
      <c r="A39"/>
      <c r="B39"/>
      <c r="C39"/>
      <c r="D3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0"/>
      <c r="Y39" s="20"/>
      <c r="Z39" s="20"/>
      <c r="AA39" s="20"/>
      <c r="AB39" s="20"/>
      <c r="AC39" s="20"/>
      <c r="AD39" s="20"/>
      <c r="AE39" s="20"/>
      <c r="AF39" s="8"/>
      <c r="AG39" s="8"/>
      <c r="AH39" s="8"/>
      <c r="AI39" s="8"/>
      <c r="AJ39" s="8"/>
      <c r="AK39" s="20"/>
      <c r="AL39" s="20"/>
      <c r="AM39" s="20"/>
      <c r="AN39" s="20"/>
      <c r="AO39" s="20"/>
      <c r="AP39" s="20"/>
      <c r="AQ39" s="20"/>
      <c r="AR39" s="20"/>
      <c r="AS39" s="8"/>
      <c r="AT39" s="8"/>
      <c r="AU39" s="8"/>
      <c r="AV39" s="8"/>
      <c r="AW39" s="8"/>
      <c r="AX39" s="20"/>
      <c r="AY39" s="20"/>
      <c r="AZ39" s="20"/>
      <c r="BA39" s="20"/>
      <c r="BB39" s="20"/>
      <c r="BC39" s="20"/>
      <c r="BD39" s="20"/>
      <c r="BE39" s="20"/>
      <c r="BF39" s="8"/>
      <c r="BG39" s="8"/>
      <c r="BH39" s="8"/>
      <c r="BI39" s="8"/>
      <c r="BJ39" s="8"/>
      <c r="BK39" s="8"/>
      <c r="BL39" s="8"/>
      <c r="BM39" s="11"/>
      <c r="BN39" s="11"/>
      <c r="BO39" s="8"/>
      <c r="BP39" s="8"/>
      <c r="BQ39" s="8"/>
      <c r="BR39" s="8"/>
      <c r="BS39" s="8"/>
      <c r="BT39" s="8"/>
      <c r="BV39" s="152"/>
      <c r="BW39" s="8"/>
      <c r="BX39" s="154"/>
      <c r="BY39" s="8"/>
      <c r="BZ39" s="154"/>
      <c r="CA39" s="154"/>
      <c r="CC39" s="152"/>
      <c r="CD39" s="8"/>
      <c r="CE39" s="154"/>
      <c r="CF39" s="8"/>
      <c r="CG39" s="8"/>
      <c r="CH39" s="154"/>
      <c r="CI39" s="154"/>
      <c r="CJ39" s="8"/>
      <c r="CK39" s="154"/>
      <c r="CL39" s="154"/>
      <c r="CN39" s="152"/>
      <c r="CO39" s="8"/>
      <c r="CP39" s="154"/>
      <c r="CQ39" s="8"/>
      <c r="CR39" s="8"/>
      <c r="CS39" s="154"/>
      <c r="CT39" s="154"/>
      <c r="CU39" s="8"/>
      <c r="CV39" s="154"/>
      <c r="CW39" s="154"/>
      <c r="CY39" s="152"/>
      <c r="CZ39" s="8"/>
      <c r="DA39" s="154"/>
      <c r="DB39" s="8"/>
      <c r="DC39" s="8"/>
      <c r="DD39" s="154"/>
      <c r="DE39" s="154"/>
      <c r="DF39" s="8"/>
      <c r="DG39" s="154"/>
      <c r="DH39" s="154"/>
      <c r="DJ39" s="152"/>
      <c r="DK39" s="8"/>
      <c r="DL39" s="154"/>
      <c r="DM39" s="8"/>
      <c r="DN39" s="8"/>
      <c r="DO39" s="154"/>
      <c r="DP39" s="21"/>
    </row>
    <row r="40" spans="1:143">
      <c r="A40"/>
      <c r="B40"/>
      <c r="C40"/>
      <c r="D4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0"/>
      <c r="Y40" s="20"/>
      <c r="Z40" s="20"/>
      <c r="AA40" s="20"/>
      <c r="AB40" s="20"/>
      <c r="AC40" s="20"/>
      <c r="AD40" s="20"/>
      <c r="AE40" s="20"/>
      <c r="AF40" s="8"/>
      <c r="AG40" s="8"/>
      <c r="AH40" s="8"/>
      <c r="AI40" s="8"/>
      <c r="AJ40" s="8"/>
      <c r="AK40" s="20"/>
      <c r="AL40" s="20"/>
      <c r="AM40" s="20"/>
      <c r="AN40" s="20"/>
      <c r="AO40" s="20"/>
      <c r="AP40" s="20"/>
      <c r="AQ40" s="20"/>
      <c r="AR40" s="20"/>
      <c r="AS40" s="8"/>
      <c r="AT40" s="8"/>
      <c r="AU40" s="8"/>
      <c r="AV40" s="8"/>
      <c r="AW40" s="8"/>
      <c r="AX40" s="20"/>
      <c r="AY40" s="20"/>
      <c r="AZ40" s="20"/>
      <c r="BA40" s="20"/>
      <c r="BB40" s="20"/>
      <c r="BC40" s="20"/>
      <c r="BD40" s="20"/>
      <c r="BE40" s="20"/>
      <c r="BF40" s="8"/>
      <c r="BG40" s="8"/>
      <c r="BH40" s="8"/>
      <c r="BI40" s="8"/>
      <c r="BJ40" s="8"/>
      <c r="BK40" s="8"/>
      <c r="BL40" s="8"/>
      <c r="BM40" s="11"/>
      <c r="BN40" s="11"/>
      <c r="BO40" s="8"/>
      <c r="BP40" s="8"/>
      <c r="BQ40" s="8"/>
      <c r="BR40" s="8"/>
      <c r="BS40" s="8"/>
      <c r="BT40" s="8"/>
      <c r="BV40" s="152"/>
      <c r="BW40" s="8"/>
      <c r="BX40" s="154"/>
      <c r="BY40" s="8"/>
      <c r="BZ40" s="154"/>
      <c r="CA40" s="154"/>
      <c r="CC40" s="152"/>
      <c r="CD40" s="8"/>
      <c r="CE40" s="154"/>
      <c r="CF40" s="8"/>
      <c r="CG40" s="8"/>
      <c r="CH40" s="154"/>
      <c r="CI40" s="154"/>
      <c r="CJ40" s="8"/>
      <c r="CK40" s="154"/>
      <c r="CL40" s="154"/>
      <c r="CN40" s="152"/>
      <c r="CO40" s="8"/>
      <c r="CP40" s="154"/>
      <c r="CQ40" s="8"/>
      <c r="CR40" s="8"/>
      <c r="CS40" s="154"/>
      <c r="CT40" s="154"/>
      <c r="CU40" s="8"/>
      <c r="CV40" s="154"/>
      <c r="CW40" s="154"/>
      <c r="CY40" s="152"/>
      <c r="CZ40" s="8"/>
      <c r="DA40" s="154"/>
      <c r="DB40" s="8"/>
      <c r="DC40" s="8"/>
      <c r="DD40" s="154"/>
      <c r="DE40" s="154"/>
      <c r="DF40" s="8"/>
      <c r="DG40" s="154"/>
      <c r="DH40" s="154"/>
      <c r="DJ40" s="152"/>
      <c r="DK40" s="8"/>
      <c r="DL40" s="154"/>
      <c r="DM40" s="8"/>
      <c r="DN40" s="8"/>
      <c r="DO40" s="154"/>
      <c r="DP40" s="21"/>
    </row>
    <row r="41" spans="1:143">
      <c r="A41"/>
      <c r="B41"/>
      <c r="C41"/>
      <c r="D4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0"/>
      <c r="Y41" s="20"/>
      <c r="Z41" s="20"/>
      <c r="AA41" s="20"/>
      <c r="AB41" s="20"/>
      <c r="AC41" s="20"/>
      <c r="AD41" s="20"/>
      <c r="AE41" s="20"/>
      <c r="AF41" s="8"/>
      <c r="AG41" s="8"/>
      <c r="AH41" s="8"/>
      <c r="AI41" s="8"/>
      <c r="AJ41" s="8"/>
      <c r="AK41" s="20"/>
      <c r="AL41" s="20"/>
      <c r="AM41" s="20"/>
      <c r="AN41" s="20"/>
      <c r="AO41" s="20"/>
      <c r="AP41" s="20"/>
      <c r="AQ41" s="20"/>
      <c r="AR41" s="20"/>
      <c r="AS41" s="8"/>
      <c r="AT41" s="8"/>
      <c r="AU41" s="8"/>
      <c r="AV41" s="8"/>
      <c r="AW41" s="8"/>
      <c r="AX41" s="20"/>
      <c r="AY41" s="20"/>
      <c r="AZ41" s="20"/>
      <c r="BA41" s="20"/>
      <c r="BB41" s="20"/>
      <c r="BC41" s="20"/>
      <c r="BD41" s="20"/>
      <c r="BE41" s="20"/>
      <c r="BF41" s="8"/>
      <c r="BG41" s="8"/>
      <c r="BH41" s="8"/>
      <c r="BI41" s="8"/>
      <c r="BJ41" s="8"/>
      <c r="BK41" s="8"/>
      <c r="BL41" s="8"/>
      <c r="BM41" s="11"/>
      <c r="BN41" s="11"/>
      <c r="BO41" s="8"/>
      <c r="BP41" s="8"/>
      <c r="BQ41" s="8"/>
      <c r="BR41" s="8"/>
      <c r="BS41" s="8"/>
      <c r="BT41" s="8"/>
      <c r="BV41" s="152"/>
      <c r="BW41" s="8"/>
      <c r="BX41" s="154"/>
      <c r="BY41" s="8"/>
      <c r="BZ41" s="154"/>
      <c r="CA41" s="154"/>
      <c r="CC41" s="152"/>
      <c r="CD41" s="8"/>
      <c r="CE41" s="154"/>
      <c r="CF41" s="8"/>
      <c r="CG41" s="8"/>
      <c r="CH41" s="154"/>
      <c r="CI41" s="154"/>
      <c r="CJ41" s="8"/>
      <c r="CK41" s="154"/>
      <c r="CL41" s="154"/>
      <c r="CN41" s="152"/>
      <c r="CO41" s="8"/>
      <c r="CP41" s="154"/>
      <c r="CQ41" s="8"/>
      <c r="CR41" s="8"/>
      <c r="CS41" s="154"/>
      <c r="CT41" s="154"/>
      <c r="CU41" s="8"/>
      <c r="CV41" s="154"/>
      <c r="CW41" s="154"/>
      <c r="CY41" s="152"/>
      <c r="CZ41" s="8"/>
      <c r="DA41" s="154"/>
      <c r="DB41" s="8"/>
      <c r="DC41" s="8"/>
      <c r="DD41" s="154"/>
      <c r="DE41" s="154"/>
      <c r="DF41" s="8"/>
      <c r="DG41" s="154"/>
      <c r="DH41" s="154"/>
      <c r="DJ41" s="152"/>
      <c r="DK41" s="8"/>
      <c r="DL41" s="154"/>
      <c r="DM41" s="8"/>
      <c r="DN41" s="8"/>
      <c r="DO41" s="154"/>
      <c r="DP41" s="21"/>
    </row>
    <row r="42" spans="1:143">
      <c r="A42"/>
      <c r="B42"/>
      <c r="C42"/>
      <c r="D42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0"/>
      <c r="Y42" s="20"/>
      <c r="Z42" s="20"/>
      <c r="AA42" s="20"/>
      <c r="AB42" s="20"/>
      <c r="AC42" s="20"/>
      <c r="AD42" s="20"/>
      <c r="AE42" s="20"/>
      <c r="AF42" s="8"/>
      <c r="AG42" s="8"/>
      <c r="AH42" s="8"/>
      <c r="AI42" s="8"/>
      <c r="AJ42" s="8"/>
      <c r="AK42" s="20"/>
      <c r="AL42" s="20"/>
      <c r="AM42" s="20"/>
      <c r="AN42" s="20"/>
      <c r="AO42" s="20"/>
      <c r="AP42" s="20"/>
      <c r="AQ42" s="20"/>
      <c r="AR42" s="20"/>
      <c r="AS42" s="8"/>
      <c r="AT42" s="8"/>
      <c r="AU42" s="8"/>
      <c r="AV42" s="8"/>
      <c r="AW42" s="8"/>
      <c r="AX42" s="20"/>
      <c r="AY42" s="20"/>
      <c r="AZ42" s="20"/>
      <c r="BA42" s="20"/>
      <c r="BB42" s="20"/>
      <c r="BC42" s="20"/>
      <c r="BD42" s="20"/>
      <c r="BE42" s="20"/>
      <c r="BF42" s="8"/>
      <c r="BG42" s="8"/>
      <c r="BH42" s="8"/>
      <c r="BI42" s="8"/>
      <c r="BJ42" s="8"/>
      <c r="BK42" s="8"/>
      <c r="BL42" s="8"/>
      <c r="BM42" s="11"/>
      <c r="BN42" s="11"/>
      <c r="BO42" s="8"/>
      <c r="BP42" s="8"/>
      <c r="BQ42" s="8"/>
      <c r="BR42" s="8"/>
      <c r="BS42" s="8"/>
      <c r="BT42" s="8"/>
      <c r="BV42" s="152"/>
      <c r="BW42" s="8"/>
      <c r="BX42" s="154"/>
      <c r="BY42" s="8"/>
      <c r="BZ42" s="154"/>
      <c r="CA42" s="154"/>
      <c r="CC42" s="152"/>
      <c r="CD42" s="8"/>
      <c r="CE42" s="154"/>
      <c r="CF42" s="8"/>
      <c r="CG42" s="8"/>
      <c r="CH42" s="154"/>
      <c r="CI42" s="154"/>
      <c r="CJ42" s="8"/>
      <c r="CK42" s="154"/>
      <c r="CL42" s="154"/>
      <c r="CN42" s="152"/>
      <c r="CO42" s="8"/>
      <c r="CP42" s="154"/>
      <c r="CQ42" s="8"/>
      <c r="CR42" s="8"/>
      <c r="CS42" s="154"/>
      <c r="CT42" s="154"/>
      <c r="CU42" s="8"/>
      <c r="CV42" s="154"/>
      <c r="CW42" s="154"/>
      <c r="CY42" s="152"/>
      <c r="CZ42" s="8"/>
      <c r="DA42" s="154"/>
      <c r="DB42" s="8"/>
      <c r="DC42" s="8"/>
      <c r="DD42" s="154"/>
      <c r="DE42" s="154"/>
      <c r="DF42" s="8"/>
      <c r="DG42" s="154"/>
      <c r="DH42" s="154"/>
      <c r="DJ42" s="152"/>
      <c r="DK42" s="8"/>
      <c r="DL42" s="154"/>
      <c r="DM42" s="8"/>
      <c r="DN42" s="8"/>
      <c r="DO42" s="154"/>
      <c r="DP42" s="21"/>
    </row>
    <row r="43" spans="1:143">
      <c r="A43"/>
      <c r="B43"/>
      <c r="C43"/>
      <c r="D43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0"/>
      <c r="Y43" s="20"/>
      <c r="Z43" s="20"/>
      <c r="AA43" s="20"/>
      <c r="AB43" s="20"/>
      <c r="AC43" s="20"/>
      <c r="AD43" s="20"/>
      <c r="AE43" s="20"/>
      <c r="AF43" s="8"/>
      <c r="AG43" s="8"/>
      <c r="AH43" s="8"/>
      <c r="AI43" s="8"/>
      <c r="AJ43" s="8"/>
      <c r="AK43" s="20"/>
      <c r="AL43" s="20"/>
      <c r="AM43" s="20"/>
      <c r="AN43" s="20"/>
      <c r="AO43" s="20"/>
      <c r="AP43" s="20"/>
      <c r="AQ43" s="20"/>
      <c r="AR43" s="20"/>
      <c r="AS43" s="8"/>
      <c r="AT43" s="8"/>
      <c r="AU43" s="8"/>
      <c r="AV43" s="8"/>
      <c r="AW43" s="8"/>
      <c r="AX43" s="20"/>
      <c r="AY43" s="20"/>
      <c r="AZ43" s="20"/>
      <c r="BA43" s="20"/>
      <c r="BB43" s="20"/>
      <c r="BC43" s="20"/>
      <c r="BD43" s="20"/>
      <c r="BE43" s="20"/>
      <c r="BF43" s="8"/>
      <c r="BG43" s="8"/>
      <c r="BH43" s="8"/>
      <c r="BI43" s="8"/>
      <c r="BJ43" s="8"/>
      <c r="BK43" s="8"/>
      <c r="BL43" s="8"/>
      <c r="BM43" s="11"/>
      <c r="BN43" s="11"/>
      <c r="BO43" s="8"/>
      <c r="BP43" s="8"/>
      <c r="BQ43" s="8"/>
      <c r="BR43" s="8"/>
      <c r="BS43" s="8"/>
      <c r="BT43" s="8"/>
      <c r="BV43" s="152"/>
      <c r="BW43" s="8"/>
      <c r="BX43" s="154"/>
      <c r="BY43" s="8"/>
      <c r="BZ43" s="154"/>
      <c r="CA43" s="154"/>
      <c r="CC43" s="152"/>
      <c r="CD43" s="8"/>
      <c r="CE43" s="154"/>
      <c r="CF43" s="8"/>
      <c r="CG43" s="8"/>
      <c r="CH43" s="154"/>
      <c r="CI43" s="154"/>
      <c r="CJ43" s="8"/>
      <c r="CK43" s="154"/>
      <c r="CL43" s="154"/>
      <c r="CN43" s="152"/>
      <c r="CO43" s="8"/>
      <c r="CP43" s="154"/>
      <c r="CQ43" s="8"/>
      <c r="CR43" s="8"/>
      <c r="CS43" s="154"/>
      <c r="CT43" s="154"/>
      <c r="CU43" s="8"/>
      <c r="CV43" s="154"/>
      <c r="CW43" s="154"/>
      <c r="CY43" s="152"/>
      <c r="CZ43" s="8"/>
      <c r="DA43" s="154"/>
      <c r="DB43" s="8"/>
      <c r="DC43" s="8"/>
      <c r="DD43" s="154"/>
      <c r="DE43" s="154"/>
      <c r="DF43" s="8"/>
      <c r="DG43" s="154"/>
      <c r="DH43" s="154"/>
      <c r="DJ43" s="152"/>
      <c r="DK43" s="8"/>
      <c r="DL43" s="154"/>
      <c r="DM43" s="8"/>
      <c r="DN43" s="8"/>
      <c r="DO43" s="154"/>
      <c r="DP43" s="21"/>
    </row>
    <row r="44" spans="1:143">
      <c r="A44"/>
      <c r="B44"/>
      <c r="C44"/>
      <c r="D4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0"/>
      <c r="Y44" s="20"/>
      <c r="Z44" s="20"/>
      <c r="AA44" s="20"/>
      <c r="AB44" s="20"/>
      <c r="AC44" s="20"/>
      <c r="AD44" s="20"/>
      <c r="AE44" s="20"/>
      <c r="AF44" s="8"/>
      <c r="AG44" s="8"/>
      <c r="AH44" s="8"/>
      <c r="AI44" s="8"/>
      <c r="AJ44" s="8"/>
      <c r="AK44" s="20"/>
      <c r="AL44" s="20"/>
      <c r="AM44" s="20"/>
      <c r="AN44" s="20"/>
      <c r="AO44" s="20"/>
      <c r="AP44" s="20"/>
      <c r="AQ44" s="20"/>
      <c r="AR44" s="20"/>
      <c r="AS44" s="8"/>
      <c r="AT44" s="8"/>
      <c r="AU44" s="8"/>
      <c r="AV44" s="8"/>
      <c r="AW44" s="8"/>
      <c r="AX44" s="20"/>
      <c r="AY44" s="20"/>
      <c r="AZ44" s="20"/>
      <c r="BA44" s="20"/>
      <c r="BB44" s="20"/>
      <c r="BC44" s="20"/>
      <c r="BD44" s="20"/>
      <c r="BE44" s="20"/>
      <c r="BF44" s="8"/>
      <c r="BG44" s="8"/>
      <c r="BH44" s="8"/>
      <c r="BI44" s="8"/>
      <c r="BJ44" s="8"/>
      <c r="BK44" s="8"/>
      <c r="BL44" s="8"/>
      <c r="BM44" s="11"/>
      <c r="BN44" s="11"/>
      <c r="BO44" s="8"/>
      <c r="BP44" s="8"/>
      <c r="BQ44" s="8"/>
      <c r="BR44" s="8"/>
      <c r="BS44" s="8"/>
      <c r="BT44" s="8"/>
      <c r="BV44" s="152"/>
      <c r="BW44" s="8"/>
      <c r="BX44" s="154"/>
      <c r="BY44" s="8"/>
      <c r="BZ44" s="154"/>
      <c r="CA44" s="154"/>
      <c r="CC44" s="152"/>
      <c r="CD44" s="8"/>
      <c r="CE44" s="154"/>
      <c r="CF44" s="8"/>
      <c r="CG44" s="8"/>
      <c r="CH44" s="154"/>
      <c r="CI44" s="154"/>
      <c r="CJ44" s="8"/>
      <c r="CK44" s="154"/>
      <c r="CL44" s="154"/>
      <c r="CN44" s="152"/>
      <c r="CO44" s="8"/>
      <c r="CP44" s="154"/>
      <c r="CQ44" s="8"/>
      <c r="CR44" s="8"/>
      <c r="CS44" s="154"/>
      <c r="CT44" s="154"/>
      <c r="CU44" s="8"/>
      <c r="CV44" s="154"/>
      <c r="CW44" s="154"/>
      <c r="CY44" s="152"/>
      <c r="CZ44" s="8"/>
      <c r="DA44" s="154"/>
      <c r="DB44" s="8"/>
      <c r="DC44" s="8"/>
      <c r="DD44" s="154"/>
      <c r="DE44" s="154"/>
      <c r="DF44" s="8"/>
      <c r="DG44" s="154"/>
      <c r="DH44" s="154"/>
      <c r="DJ44" s="152"/>
      <c r="DK44" s="8"/>
      <c r="DL44" s="154"/>
      <c r="DM44" s="8"/>
      <c r="DN44" s="8"/>
      <c r="DO44" s="154"/>
      <c r="DP44" s="21"/>
    </row>
    <row r="45" spans="1:143">
      <c r="A45"/>
      <c r="B45"/>
      <c r="C45"/>
      <c r="D4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0"/>
      <c r="Y45" s="20"/>
      <c r="Z45" s="20"/>
      <c r="AA45" s="20"/>
      <c r="AB45" s="20"/>
      <c r="AC45" s="20"/>
      <c r="AD45" s="20"/>
      <c r="AE45" s="20"/>
      <c r="AF45" s="8"/>
      <c r="AG45" s="8"/>
      <c r="AH45" s="8"/>
      <c r="AI45" s="8"/>
      <c r="AJ45" s="8"/>
      <c r="AK45" s="20"/>
      <c r="AL45" s="20"/>
      <c r="AM45" s="20"/>
      <c r="AN45" s="20"/>
      <c r="AO45" s="20"/>
      <c r="AP45" s="20"/>
      <c r="AQ45" s="20"/>
      <c r="AR45" s="20"/>
      <c r="AS45" s="8"/>
      <c r="AT45" s="8"/>
      <c r="AU45" s="8"/>
      <c r="AV45" s="8"/>
      <c r="AW45" s="8"/>
      <c r="AX45" s="20"/>
      <c r="AY45" s="20"/>
      <c r="AZ45" s="20"/>
      <c r="BA45" s="20"/>
      <c r="BB45" s="20"/>
      <c r="BC45" s="20"/>
      <c r="BD45" s="20"/>
      <c r="BE45" s="20"/>
      <c r="BF45" s="8"/>
      <c r="BG45" s="8"/>
      <c r="BH45" s="8"/>
      <c r="BI45" s="8"/>
      <c r="BJ45" s="8"/>
      <c r="BK45" s="8"/>
      <c r="BL45" s="8"/>
      <c r="BM45" s="11"/>
      <c r="BN45" s="11"/>
      <c r="BO45" s="8"/>
      <c r="BP45" s="8"/>
      <c r="BQ45" s="8"/>
      <c r="BR45" s="8"/>
      <c r="BS45" s="8"/>
      <c r="BT45" s="8"/>
      <c r="BV45" s="152"/>
      <c r="BW45" s="8"/>
      <c r="BX45" s="154"/>
      <c r="BY45" s="8"/>
      <c r="BZ45" s="154"/>
      <c r="CA45" s="154"/>
      <c r="CC45" s="152"/>
      <c r="CD45" s="8"/>
      <c r="CE45" s="154"/>
      <c r="CF45" s="8"/>
      <c r="CG45" s="8"/>
      <c r="CH45" s="154"/>
      <c r="CI45" s="154"/>
      <c r="CJ45" s="8"/>
      <c r="CK45" s="154"/>
      <c r="CL45" s="154"/>
      <c r="CN45" s="152"/>
      <c r="CO45" s="8"/>
      <c r="CP45" s="154"/>
      <c r="CQ45" s="8"/>
      <c r="CR45" s="8"/>
      <c r="CS45" s="154"/>
      <c r="CT45" s="154"/>
      <c r="CU45" s="8"/>
      <c r="CV45" s="154"/>
      <c r="CW45" s="154"/>
      <c r="CY45" s="152"/>
      <c r="CZ45" s="8"/>
      <c r="DA45" s="154"/>
      <c r="DB45" s="8"/>
      <c r="DC45" s="8"/>
      <c r="DD45" s="154"/>
      <c r="DE45" s="154"/>
      <c r="DF45" s="8"/>
      <c r="DG45" s="154"/>
      <c r="DH45" s="154"/>
      <c r="DJ45" s="152"/>
      <c r="DK45" s="8"/>
      <c r="DL45" s="154"/>
      <c r="DM45" s="8"/>
      <c r="DN45" s="8"/>
      <c r="DO45" s="154"/>
      <c r="DP45" s="21"/>
    </row>
    <row r="46" spans="1:143">
      <c r="A46"/>
      <c r="B46"/>
      <c r="C46"/>
      <c r="D4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0"/>
      <c r="Y46" s="20"/>
      <c r="Z46" s="20"/>
      <c r="AA46" s="20"/>
      <c r="AB46" s="20"/>
      <c r="AC46" s="20"/>
      <c r="AD46" s="20"/>
      <c r="AE46" s="20"/>
      <c r="AF46" s="8"/>
      <c r="AG46" s="8"/>
      <c r="AH46" s="8"/>
      <c r="AI46" s="8"/>
      <c r="AJ46" s="8"/>
      <c r="AK46" s="20"/>
      <c r="AL46" s="20"/>
      <c r="AM46" s="20"/>
      <c r="AN46" s="20"/>
      <c r="AO46" s="20"/>
      <c r="AP46" s="20"/>
      <c r="AQ46" s="20"/>
      <c r="AR46" s="20"/>
      <c r="AS46" s="8"/>
      <c r="AT46" s="8"/>
      <c r="AU46" s="8"/>
      <c r="AV46" s="8"/>
      <c r="AW46" s="8"/>
      <c r="AX46" s="20"/>
      <c r="AY46" s="20"/>
      <c r="AZ46" s="20"/>
      <c r="BA46" s="20"/>
      <c r="BB46" s="20"/>
      <c r="BC46" s="20"/>
      <c r="BD46" s="20"/>
      <c r="BE46" s="20"/>
      <c r="BF46" s="8"/>
      <c r="BG46" s="8"/>
      <c r="BH46" s="8"/>
      <c r="BI46" s="8"/>
      <c r="BJ46" s="8"/>
      <c r="BK46" s="8"/>
      <c r="BL46" s="8"/>
      <c r="BM46" s="11"/>
      <c r="BN46" s="11"/>
      <c r="BO46" s="8"/>
      <c r="BP46" s="8"/>
      <c r="BQ46" s="8"/>
      <c r="BR46" s="8"/>
      <c r="BS46" s="8"/>
      <c r="BT46" s="8"/>
      <c r="BV46" s="152"/>
      <c r="BW46" s="8"/>
      <c r="BX46" s="154"/>
      <c r="BY46" s="8"/>
      <c r="BZ46" s="154"/>
      <c r="CA46" s="154"/>
      <c r="CC46" s="152"/>
      <c r="CD46" s="8"/>
      <c r="CE46" s="154"/>
      <c r="CF46" s="8"/>
      <c r="CG46" s="8"/>
      <c r="CH46" s="154"/>
      <c r="CI46" s="154"/>
      <c r="CJ46" s="8"/>
      <c r="CK46" s="154"/>
      <c r="CL46" s="154"/>
      <c r="CN46" s="152"/>
      <c r="CO46" s="8"/>
      <c r="CP46" s="154"/>
      <c r="CQ46" s="8"/>
      <c r="CR46" s="8"/>
      <c r="CS46" s="154"/>
      <c r="CT46" s="154"/>
      <c r="CU46" s="8"/>
      <c r="CV46" s="154"/>
      <c r="CW46" s="154"/>
      <c r="CY46" s="152"/>
      <c r="CZ46" s="8"/>
      <c r="DA46" s="154"/>
      <c r="DB46" s="8"/>
      <c r="DC46" s="8"/>
      <c r="DD46" s="154"/>
      <c r="DE46" s="154"/>
      <c r="DF46" s="8"/>
      <c r="DG46" s="154"/>
      <c r="DH46" s="154"/>
      <c r="DJ46" s="152"/>
      <c r="DK46" s="8"/>
      <c r="DL46" s="154"/>
      <c r="DM46" s="8"/>
      <c r="DN46" s="8"/>
      <c r="DO46" s="154"/>
      <c r="DP46" s="21"/>
    </row>
    <row r="47" spans="1:143">
      <c r="A47"/>
      <c r="B47"/>
      <c r="C47"/>
      <c r="D4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0"/>
      <c r="Y47" s="20"/>
      <c r="Z47" s="20"/>
      <c r="AA47" s="20"/>
      <c r="AB47" s="20"/>
      <c r="AC47" s="20"/>
      <c r="AD47" s="20"/>
      <c r="AE47" s="20"/>
      <c r="AF47" s="8"/>
      <c r="AG47" s="8"/>
      <c r="AH47" s="8"/>
      <c r="AI47" s="8"/>
      <c r="AJ47" s="8"/>
      <c r="AK47" s="20"/>
      <c r="AL47" s="20"/>
      <c r="AM47" s="20"/>
      <c r="AN47" s="20"/>
      <c r="AO47" s="20"/>
      <c r="AP47" s="20"/>
      <c r="AQ47" s="20"/>
      <c r="AR47" s="20"/>
      <c r="AS47" s="8"/>
      <c r="AT47" s="8"/>
      <c r="AU47" s="8"/>
      <c r="AV47" s="8"/>
      <c r="AW47" s="8"/>
      <c r="AX47" s="20"/>
      <c r="AY47" s="20"/>
      <c r="AZ47" s="20"/>
      <c r="BA47" s="20"/>
      <c r="BB47" s="20"/>
      <c r="BC47" s="20"/>
      <c r="BD47" s="20"/>
      <c r="BE47" s="20"/>
      <c r="BF47" s="8"/>
      <c r="BG47" s="8"/>
      <c r="BH47" s="8"/>
      <c r="BI47" s="8"/>
      <c r="BJ47" s="8"/>
      <c r="BK47" s="8"/>
      <c r="BL47" s="8"/>
      <c r="BM47" s="11"/>
      <c r="BN47" s="11"/>
      <c r="BO47" s="8"/>
      <c r="BP47" s="8"/>
      <c r="BQ47" s="8"/>
      <c r="BR47" s="8"/>
      <c r="BS47" s="8"/>
      <c r="BT47" s="8"/>
      <c r="BV47" s="152"/>
      <c r="BW47" s="8"/>
      <c r="BX47" s="154"/>
      <c r="BY47" s="8"/>
      <c r="BZ47" s="154"/>
      <c r="CA47" s="154"/>
      <c r="CC47" s="152"/>
      <c r="CD47" s="8"/>
      <c r="CE47" s="154"/>
      <c r="CF47" s="8"/>
      <c r="CG47" s="8"/>
      <c r="CH47" s="154"/>
      <c r="CI47" s="154"/>
      <c r="CJ47" s="8"/>
      <c r="CK47" s="154"/>
      <c r="CL47" s="154"/>
      <c r="CN47" s="152"/>
      <c r="CO47" s="8"/>
      <c r="CP47" s="154"/>
      <c r="CQ47" s="8"/>
      <c r="CR47" s="8"/>
      <c r="CS47" s="154"/>
      <c r="CT47" s="154"/>
      <c r="CU47" s="8"/>
      <c r="CV47" s="154"/>
      <c r="CW47" s="154"/>
      <c r="CY47" s="152"/>
      <c r="CZ47" s="8"/>
      <c r="DA47" s="154"/>
      <c r="DB47" s="8"/>
      <c r="DC47" s="8"/>
      <c r="DD47" s="154"/>
      <c r="DE47" s="154"/>
      <c r="DF47" s="8"/>
      <c r="DG47" s="154"/>
      <c r="DH47" s="154"/>
      <c r="DJ47" s="152"/>
      <c r="DK47" s="8"/>
      <c r="DL47" s="154"/>
      <c r="DM47" s="8"/>
      <c r="DN47" s="8"/>
      <c r="DO47" s="154"/>
      <c r="DP47" s="21"/>
    </row>
    <row r="48" spans="1:143">
      <c r="A48"/>
      <c r="B48"/>
      <c r="C48"/>
      <c r="D4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0"/>
      <c r="Y48" s="20"/>
      <c r="Z48" s="20"/>
      <c r="AA48" s="20"/>
      <c r="AB48" s="20"/>
      <c r="AC48" s="20"/>
      <c r="AD48" s="20"/>
      <c r="AE48" s="20"/>
      <c r="AF48" s="8"/>
      <c r="AG48" s="8"/>
      <c r="AH48" s="8"/>
      <c r="AI48" s="8"/>
      <c r="AJ48" s="8"/>
      <c r="AK48" s="20"/>
      <c r="AL48" s="20"/>
      <c r="AM48" s="20"/>
      <c r="AN48" s="20"/>
      <c r="AO48" s="20"/>
      <c r="AP48" s="20"/>
      <c r="AQ48" s="20"/>
      <c r="AR48" s="20"/>
      <c r="AS48" s="8"/>
      <c r="AT48" s="8"/>
      <c r="AU48" s="8"/>
      <c r="AV48" s="8"/>
      <c r="AW48" s="8"/>
      <c r="AX48" s="20"/>
      <c r="AY48" s="20"/>
      <c r="AZ48" s="20"/>
      <c r="BA48" s="20"/>
      <c r="BB48" s="20"/>
      <c r="BC48" s="20"/>
      <c r="BD48" s="20"/>
      <c r="BE48" s="20"/>
      <c r="BF48" s="8"/>
      <c r="BG48" s="8"/>
      <c r="BH48" s="8"/>
      <c r="BI48" s="8"/>
      <c r="BJ48" s="8"/>
      <c r="BK48" s="8"/>
      <c r="BL48" s="8"/>
      <c r="BM48" s="11"/>
      <c r="BN48" s="11"/>
      <c r="BO48" s="8"/>
      <c r="BP48" s="8"/>
      <c r="BQ48" s="8"/>
      <c r="BR48" s="8"/>
      <c r="BS48" s="8"/>
      <c r="BT48" s="8"/>
      <c r="BV48" s="152"/>
      <c r="BW48" s="8"/>
      <c r="BX48" s="154"/>
      <c r="BY48" s="8"/>
      <c r="BZ48" s="154"/>
      <c r="CA48" s="154"/>
      <c r="CC48" s="152"/>
      <c r="CD48" s="8"/>
      <c r="CE48" s="154"/>
      <c r="CF48" s="8"/>
      <c r="CG48" s="8"/>
      <c r="CH48" s="154"/>
      <c r="CI48" s="154"/>
      <c r="CJ48" s="8"/>
      <c r="CK48" s="154"/>
      <c r="CL48" s="154"/>
      <c r="CN48" s="152"/>
      <c r="CO48" s="8"/>
      <c r="CP48" s="154"/>
      <c r="CQ48" s="8"/>
      <c r="CR48" s="8"/>
      <c r="CS48" s="154"/>
      <c r="CT48" s="154"/>
      <c r="CU48" s="8"/>
      <c r="CV48" s="154"/>
      <c r="CW48" s="154"/>
      <c r="CY48" s="152"/>
      <c r="CZ48" s="8"/>
      <c r="DA48" s="154"/>
      <c r="DB48" s="8"/>
      <c r="DC48" s="8"/>
      <c r="DD48" s="154"/>
      <c r="DE48" s="154"/>
      <c r="DF48" s="8"/>
      <c r="DG48" s="154"/>
      <c r="DH48" s="154"/>
      <c r="DJ48" s="152"/>
      <c r="DK48" s="8"/>
      <c r="DL48" s="154"/>
      <c r="DM48" s="8"/>
      <c r="DN48" s="8"/>
      <c r="DO48" s="154"/>
      <c r="DP48" s="21"/>
    </row>
    <row r="49" spans="1:135">
      <c r="A49"/>
      <c r="B49"/>
      <c r="C49"/>
      <c r="D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0"/>
      <c r="Y49" s="20"/>
      <c r="Z49" s="20"/>
      <c r="AA49" s="20"/>
      <c r="AB49" s="20"/>
      <c r="AC49" s="20"/>
      <c r="AD49" s="20"/>
      <c r="AE49" s="20"/>
      <c r="AF49" s="8"/>
      <c r="AG49" s="8"/>
      <c r="AH49" s="8"/>
      <c r="AI49" s="8"/>
      <c r="AJ49" s="8"/>
      <c r="AK49" s="20"/>
      <c r="AL49" s="20"/>
      <c r="AM49" s="20"/>
      <c r="AN49" s="20"/>
      <c r="AO49" s="20"/>
      <c r="AP49" s="20"/>
      <c r="AQ49" s="20"/>
      <c r="AR49" s="20"/>
      <c r="AS49" s="8"/>
      <c r="AT49" s="8"/>
      <c r="AU49" s="8"/>
      <c r="AV49" s="8"/>
      <c r="AW49" s="8"/>
      <c r="AX49" s="20"/>
      <c r="AY49" s="20"/>
      <c r="AZ49" s="20"/>
      <c r="BA49" s="20"/>
      <c r="BB49" s="20"/>
      <c r="BC49" s="20"/>
      <c r="BD49" s="20"/>
      <c r="BE49" s="20"/>
      <c r="BF49" s="8"/>
      <c r="BG49" s="8"/>
      <c r="BH49" s="8"/>
      <c r="BI49" s="8"/>
      <c r="BJ49" s="8"/>
      <c r="BK49" s="8"/>
      <c r="BL49" s="8"/>
      <c r="BM49" s="11"/>
      <c r="BN49" s="11"/>
      <c r="BO49" s="8"/>
      <c r="BP49" s="8"/>
      <c r="BQ49" s="8"/>
      <c r="BR49" s="8"/>
      <c r="BS49" s="8"/>
      <c r="BT49" s="8"/>
      <c r="BV49" s="152"/>
      <c r="BW49" s="8"/>
      <c r="BX49" s="154"/>
      <c r="BY49" s="8"/>
      <c r="BZ49" s="154"/>
      <c r="CA49" s="154"/>
      <c r="CC49" s="152"/>
      <c r="CD49" s="8"/>
      <c r="CE49" s="154"/>
      <c r="CF49" s="8"/>
      <c r="CG49" s="8"/>
      <c r="CH49" s="154"/>
      <c r="CI49" s="154"/>
      <c r="CJ49" s="8"/>
      <c r="CK49" s="154"/>
      <c r="CL49" s="154"/>
      <c r="CN49" s="152"/>
      <c r="CO49" s="8"/>
      <c r="CP49" s="154"/>
      <c r="CQ49" s="8"/>
      <c r="CR49" s="8"/>
      <c r="CS49" s="154"/>
      <c r="CT49" s="154"/>
      <c r="CU49" s="8"/>
      <c r="CV49" s="154"/>
      <c r="CW49" s="154"/>
      <c r="CY49" s="152"/>
      <c r="CZ49" s="8"/>
      <c r="DA49" s="154"/>
      <c r="DB49" s="8"/>
      <c r="DC49" s="8"/>
      <c r="DD49" s="154"/>
      <c r="DE49" s="154"/>
      <c r="DF49" s="8"/>
      <c r="DG49" s="154"/>
      <c r="DH49" s="154"/>
      <c r="DJ49" s="152"/>
      <c r="DK49" s="8"/>
      <c r="DL49" s="154"/>
      <c r="DM49" s="8"/>
      <c r="DN49" s="8"/>
      <c r="DO49" s="154"/>
      <c r="DP49" s="21"/>
      <c r="DQ49" s="1"/>
      <c r="DR49" s="1"/>
      <c r="DS49" s="110"/>
      <c r="DT49" s="110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24"/>
    </row>
    <row r="50" spans="1:135">
      <c r="A50"/>
      <c r="B50"/>
      <c r="C50"/>
      <c r="D50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0"/>
      <c r="Y50" s="20"/>
      <c r="Z50" s="20"/>
      <c r="AA50" s="20"/>
      <c r="AB50" s="20"/>
      <c r="AC50" s="20"/>
      <c r="AD50" s="20"/>
      <c r="AE50" s="20"/>
      <c r="AF50" s="8"/>
      <c r="AG50" s="8"/>
      <c r="AH50" s="8"/>
      <c r="AI50" s="8"/>
      <c r="AJ50" s="8"/>
      <c r="AK50" s="20"/>
      <c r="AL50" s="20"/>
      <c r="AM50" s="20"/>
      <c r="AN50" s="20"/>
      <c r="AO50" s="20"/>
      <c r="AP50" s="20"/>
      <c r="AQ50" s="20"/>
      <c r="AR50" s="20"/>
      <c r="AS50" s="8"/>
      <c r="AT50" s="8"/>
      <c r="AU50" s="8"/>
      <c r="AV50" s="8"/>
      <c r="AW50" s="8"/>
      <c r="AX50" s="20"/>
      <c r="AY50" s="20"/>
      <c r="AZ50" s="20"/>
      <c r="BA50" s="20"/>
      <c r="BB50" s="20"/>
      <c r="BC50" s="20"/>
      <c r="BD50" s="20"/>
      <c r="BE50" s="20"/>
      <c r="BF50" s="8"/>
      <c r="BG50" s="8"/>
      <c r="BH50" s="8"/>
      <c r="BI50" s="8"/>
      <c r="BJ50" s="8"/>
      <c r="BK50" s="8"/>
      <c r="BL50" s="8"/>
      <c r="BM50" s="11"/>
      <c r="BN50" s="11"/>
      <c r="BO50" s="8"/>
      <c r="BP50" s="8"/>
      <c r="BQ50" s="8"/>
      <c r="BR50" s="8"/>
      <c r="BS50" s="8"/>
      <c r="BT50" s="8"/>
      <c r="BV50" s="152"/>
      <c r="BW50" s="8"/>
      <c r="BX50" s="154"/>
      <c r="BY50" s="8"/>
      <c r="BZ50" s="154"/>
      <c r="CA50" s="154"/>
      <c r="CC50" s="152"/>
      <c r="CD50" s="8"/>
      <c r="CE50" s="154"/>
      <c r="CF50" s="8"/>
      <c r="CG50" s="8"/>
      <c r="CH50" s="154"/>
      <c r="CI50" s="154"/>
      <c r="CJ50" s="8"/>
      <c r="CK50" s="154"/>
      <c r="CL50" s="154"/>
      <c r="CN50" s="152"/>
      <c r="CO50" s="8"/>
      <c r="CP50" s="154"/>
      <c r="CQ50" s="8"/>
      <c r="CR50" s="8"/>
      <c r="CS50" s="154"/>
      <c r="CT50" s="154"/>
      <c r="CU50" s="8"/>
      <c r="CV50" s="154"/>
      <c r="CW50" s="154"/>
      <c r="CY50" s="152"/>
      <c r="CZ50" s="8"/>
      <c r="DA50" s="154"/>
      <c r="DB50" s="8"/>
      <c r="DC50" s="8"/>
      <c r="DD50" s="154"/>
      <c r="DE50" s="154"/>
      <c r="DF50" s="8"/>
      <c r="DG50" s="154"/>
      <c r="DH50" s="154"/>
      <c r="DJ50" s="152"/>
      <c r="DK50" s="8"/>
      <c r="DL50" s="154"/>
      <c r="DM50" s="8"/>
      <c r="DN50" s="8"/>
      <c r="DO50" s="154"/>
      <c r="DP50" s="21"/>
      <c r="DQ50" s="1"/>
      <c r="DR50" s="1"/>
      <c r="DS50" s="110"/>
      <c r="DT50" s="110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24"/>
    </row>
    <row r="51" spans="1:135">
      <c r="A51"/>
      <c r="B51"/>
      <c r="C51"/>
      <c r="D5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0"/>
      <c r="Y51" s="20"/>
      <c r="Z51" s="20"/>
      <c r="AA51" s="20"/>
      <c r="AB51" s="20"/>
      <c r="AC51" s="20"/>
      <c r="AD51" s="20"/>
      <c r="AE51" s="20"/>
      <c r="AF51" s="8"/>
      <c r="AG51" s="8"/>
      <c r="AH51" s="8"/>
      <c r="AI51" s="8"/>
      <c r="AJ51" s="8"/>
      <c r="AK51" s="20"/>
      <c r="AL51" s="20"/>
      <c r="AM51" s="20"/>
      <c r="AN51" s="20"/>
      <c r="AO51" s="20"/>
      <c r="AP51" s="20"/>
      <c r="AQ51" s="20"/>
      <c r="AR51" s="20"/>
      <c r="AS51" s="8"/>
      <c r="AT51" s="8"/>
      <c r="AU51" s="8"/>
      <c r="AV51" s="8"/>
      <c r="AW51" s="8"/>
      <c r="AX51" s="20"/>
      <c r="AY51" s="20"/>
      <c r="AZ51" s="20"/>
      <c r="BA51" s="20"/>
      <c r="BB51" s="20"/>
      <c r="BC51" s="20"/>
      <c r="BD51" s="20"/>
      <c r="BE51" s="20"/>
      <c r="BF51" s="8"/>
      <c r="BG51" s="8"/>
      <c r="BH51" s="8"/>
      <c r="BI51" s="8"/>
      <c r="BJ51" s="8"/>
      <c r="BK51" s="8"/>
      <c r="BL51" s="8"/>
      <c r="BM51" s="11"/>
      <c r="BN51" s="11"/>
      <c r="BO51" s="8"/>
      <c r="BP51" s="8"/>
      <c r="BQ51" s="8"/>
      <c r="BR51" s="8"/>
      <c r="BS51" s="8"/>
      <c r="BT51" s="8"/>
      <c r="BV51" s="152"/>
      <c r="BW51" s="8"/>
      <c r="BX51" s="154"/>
      <c r="BY51" s="8"/>
      <c r="BZ51" s="154"/>
      <c r="CA51" s="154"/>
      <c r="CC51" s="152"/>
      <c r="CD51" s="8"/>
      <c r="CE51" s="154"/>
      <c r="CF51" s="8"/>
      <c r="CG51" s="8"/>
      <c r="CH51" s="154"/>
      <c r="CI51" s="154"/>
      <c r="CJ51" s="8"/>
      <c r="CK51" s="154"/>
      <c r="CL51" s="154"/>
      <c r="CN51" s="152"/>
      <c r="CO51" s="8"/>
      <c r="CP51" s="154"/>
      <c r="CQ51" s="8"/>
      <c r="CR51" s="8"/>
      <c r="CS51" s="154"/>
      <c r="CT51" s="154"/>
      <c r="CU51" s="8"/>
      <c r="CV51" s="154"/>
      <c r="CW51" s="154"/>
      <c r="CY51" s="152"/>
      <c r="CZ51" s="8"/>
      <c r="DA51" s="154"/>
      <c r="DB51" s="8"/>
      <c r="DC51" s="8"/>
      <c r="DD51" s="154"/>
      <c r="DE51" s="154"/>
      <c r="DF51" s="8"/>
      <c r="DG51" s="154"/>
      <c r="DH51" s="154"/>
      <c r="DJ51" s="152"/>
      <c r="DK51" s="8"/>
      <c r="DL51" s="154"/>
      <c r="DM51" s="8"/>
      <c r="DN51" s="8"/>
      <c r="DO51" s="154"/>
      <c r="DP51" s="21"/>
      <c r="DQ51" s="1"/>
      <c r="DR51" s="1"/>
      <c r="DS51" s="110"/>
      <c r="DT51" s="110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24"/>
    </row>
    <row r="52" spans="1:135">
      <c r="A52"/>
      <c r="B52"/>
      <c r="C52"/>
      <c r="D52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0"/>
      <c r="Y52" s="20"/>
      <c r="Z52" s="20"/>
      <c r="AA52" s="20"/>
      <c r="AB52" s="20"/>
      <c r="AC52" s="20"/>
      <c r="AD52" s="20"/>
      <c r="AE52" s="20"/>
      <c r="AF52" s="8"/>
      <c r="AG52" s="8"/>
      <c r="AH52" s="8"/>
      <c r="AI52" s="8"/>
      <c r="AJ52" s="8"/>
      <c r="AK52" s="20"/>
      <c r="AL52" s="20"/>
      <c r="AM52" s="20"/>
      <c r="AN52" s="20"/>
      <c r="AO52" s="20"/>
      <c r="AP52" s="20"/>
      <c r="AQ52" s="20"/>
      <c r="AR52" s="20"/>
      <c r="AS52" s="8"/>
      <c r="AT52" s="8"/>
      <c r="AU52" s="8"/>
      <c r="AV52" s="8"/>
      <c r="AW52" s="8"/>
      <c r="AX52" s="20"/>
      <c r="AY52" s="20"/>
      <c r="AZ52" s="20"/>
      <c r="BA52" s="20"/>
      <c r="BB52" s="20"/>
      <c r="BC52" s="20"/>
      <c r="BD52" s="20"/>
      <c r="BE52" s="20"/>
      <c r="BF52" s="8"/>
      <c r="BG52" s="8"/>
      <c r="BH52" s="8"/>
      <c r="BI52" s="8"/>
      <c r="BJ52" s="8"/>
      <c r="BK52" s="8"/>
      <c r="BL52" s="8"/>
      <c r="BM52" s="11"/>
      <c r="BN52" s="11"/>
      <c r="BO52" s="8"/>
      <c r="BP52" s="8"/>
      <c r="BQ52" s="8"/>
      <c r="BR52" s="8"/>
      <c r="BS52" s="8"/>
      <c r="BT52" s="8"/>
      <c r="BV52" s="152"/>
      <c r="BW52" s="8"/>
      <c r="BX52" s="154"/>
      <c r="BY52" s="8"/>
      <c r="BZ52" s="154"/>
      <c r="CA52" s="154"/>
      <c r="CC52" s="152"/>
      <c r="CD52" s="8"/>
      <c r="CE52" s="154"/>
      <c r="CF52" s="8"/>
      <c r="CG52" s="8"/>
      <c r="CH52" s="154"/>
      <c r="CI52" s="154"/>
      <c r="CJ52" s="8"/>
      <c r="CK52" s="154"/>
      <c r="CL52" s="154"/>
      <c r="CN52" s="152"/>
      <c r="CO52" s="8"/>
      <c r="CP52" s="154"/>
      <c r="CQ52" s="8"/>
      <c r="CR52" s="8"/>
      <c r="CS52" s="154"/>
      <c r="CT52" s="154"/>
      <c r="CU52" s="8"/>
      <c r="CV52" s="154"/>
      <c r="CW52" s="154"/>
      <c r="CY52" s="152"/>
      <c r="CZ52" s="8"/>
      <c r="DA52" s="154"/>
      <c r="DB52" s="8"/>
      <c r="DC52" s="8"/>
      <c r="DD52" s="154"/>
      <c r="DE52" s="154"/>
      <c r="DF52" s="8"/>
      <c r="DG52" s="154"/>
      <c r="DH52" s="154"/>
      <c r="DJ52" s="152"/>
      <c r="DK52" s="8"/>
      <c r="DL52" s="154"/>
      <c r="DM52" s="8"/>
      <c r="DN52" s="8"/>
      <c r="DO52" s="154"/>
      <c r="DP52" s="21"/>
      <c r="DQ52" s="1"/>
      <c r="DR52" s="1"/>
      <c r="DS52" s="110"/>
      <c r="DT52" s="110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24"/>
    </row>
    <row r="53" spans="1:135">
      <c r="A53"/>
      <c r="B53"/>
      <c r="C53"/>
      <c r="D53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0"/>
      <c r="Y53" s="20"/>
      <c r="Z53" s="20"/>
      <c r="AA53" s="20"/>
      <c r="AB53" s="20"/>
      <c r="AC53" s="20"/>
      <c r="AD53" s="20"/>
      <c r="AE53" s="20"/>
      <c r="AF53" s="8"/>
      <c r="AG53" s="8"/>
      <c r="AH53" s="8"/>
      <c r="AI53" s="8"/>
      <c r="AJ53" s="8"/>
      <c r="AK53" s="20"/>
      <c r="AL53" s="20"/>
      <c r="AM53" s="20"/>
      <c r="AN53" s="20"/>
      <c r="AO53" s="20"/>
      <c r="AP53" s="20"/>
      <c r="AQ53" s="20"/>
      <c r="AR53" s="20"/>
      <c r="AS53" s="8"/>
      <c r="AT53" s="8"/>
      <c r="AU53" s="8"/>
      <c r="AV53" s="8"/>
      <c r="AW53" s="8"/>
      <c r="AX53" s="20"/>
      <c r="AY53" s="20"/>
      <c r="AZ53" s="20"/>
      <c r="BA53" s="20"/>
      <c r="BB53" s="20"/>
      <c r="BC53" s="20"/>
      <c r="BD53" s="20"/>
      <c r="BE53" s="20"/>
      <c r="BF53" s="8"/>
      <c r="BG53" s="8"/>
      <c r="BH53" s="8"/>
      <c r="BI53" s="8"/>
      <c r="BJ53" s="8"/>
      <c r="BK53" s="8"/>
      <c r="BL53" s="8"/>
      <c r="BM53" s="11"/>
      <c r="BN53" s="11"/>
      <c r="BO53" s="8"/>
      <c r="BP53" s="8"/>
      <c r="BQ53" s="8"/>
      <c r="BR53" s="8"/>
      <c r="BS53" s="8"/>
      <c r="BT53" s="8"/>
      <c r="BV53" s="152"/>
      <c r="BW53" s="8"/>
      <c r="BX53" s="154"/>
      <c r="BY53" s="8"/>
      <c r="BZ53" s="154"/>
      <c r="CA53" s="154"/>
      <c r="CC53" s="152"/>
      <c r="CD53" s="8"/>
      <c r="CE53" s="154"/>
      <c r="CF53" s="8"/>
      <c r="CG53" s="8"/>
      <c r="CH53" s="154"/>
      <c r="CI53" s="154"/>
      <c r="CJ53" s="8"/>
      <c r="CK53" s="154"/>
      <c r="CL53" s="154"/>
      <c r="CN53" s="152"/>
      <c r="CO53" s="8"/>
      <c r="CP53" s="154"/>
      <c r="CQ53" s="8"/>
      <c r="CR53" s="8"/>
      <c r="CS53" s="154"/>
      <c r="CT53" s="154"/>
      <c r="CU53" s="8"/>
      <c r="CV53" s="154"/>
      <c r="CW53" s="154"/>
      <c r="CY53" s="152"/>
      <c r="CZ53" s="8"/>
      <c r="DA53" s="154"/>
      <c r="DB53" s="8"/>
      <c r="DC53" s="8"/>
      <c r="DD53" s="154"/>
      <c r="DE53" s="154"/>
      <c r="DF53" s="8"/>
      <c r="DG53" s="154"/>
      <c r="DH53" s="154"/>
      <c r="DJ53" s="152"/>
      <c r="DK53" s="8"/>
      <c r="DL53" s="154"/>
      <c r="DM53" s="8"/>
      <c r="DN53" s="8"/>
      <c r="DO53" s="154"/>
      <c r="DP53" s="21"/>
      <c r="DQ53" s="1"/>
      <c r="DR53" s="1"/>
      <c r="DS53" s="110"/>
      <c r="DT53" s="110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24"/>
    </row>
    <row r="54" spans="1:135">
      <c r="A54"/>
      <c r="B54"/>
      <c r="C54"/>
      <c r="D5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0"/>
      <c r="Y54" s="20"/>
      <c r="Z54" s="20"/>
      <c r="AA54" s="20"/>
      <c r="AB54" s="20"/>
      <c r="AC54" s="20"/>
      <c r="AD54" s="20"/>
      <c r="AE54" s="20"/>
      <c r="AF54" s="8"/>
      <c r="AG54" s="8"/>
      <c r="AH54" s="8"/>
      <c r="AI54" s="8"/>
      <c r="AJ54" s="8"/>
      <c r="AK54" s="20"/>
      <c r="AL54" s="20"/>
      <c r="AM54" s="20"/>
      <c r="AN54" s="20"/>
      <c r="AO54" s="20"/>
      <c r="AP54" s="20"/>
      <c r="AQ54" s="20"/>
      <c r="AR54" s="20"/>
      <c r="AS54" s="8"/>
      <c r="AT54" s="8"/>
      <c r="AU54" s="8"/>
      <c r="AV54" s="8"/>
      <c r="AW54" s="8"/>
      <c r="AX54" s="20"/>
      <c r="AY54" s="20"/>
      <c r="AZ54" s="20"/>
      <c r="BA54" s="20"/>
      <c r="BB54" s="20"/>
      <c r="BC54" s="20"/>
      <c r="BD54" s="20"/>
      <c r="BE54" s="20"/>
      <c r="BF54" s="8"/>
      <c r="BG54" s="8"/>
      <c r="BH54" s="8"/>
      <c r="BI54" s="8"/>
      <c r="BJ54" s="8"/>
      <c r="BK54" s="8"/>
      <c r="BL54" s="8"/>
      <c r="BM54" s="11"/>
      <c r="BN54" s="11"/>
      <c r="BO54" s="8"/>
      <c r="BP54" s="8"/>
      <c r="BQ54" s="8"/>
      <c r="BR54" s="8"/>
      <c r="BS54" s="8"/>
      <c r="BT54" s="8"/>
      <c r="BV54" s="152"/>
      <c r="BW54" s="8"/>
      <c r="BX54" s="154"/>
      <c r="BY54" s="8"/>
      <c r="BZ54" s="154"/>
      <c r="CA54" s="154"/>
      <c r="CC54" s="152"/>
      <c r="CD54" s="8"/>
      <c r="CE54" s="154"/>
      <c r="CF54" s="8"/>
      <c r="CG54" s="8"/>
      <c r="CH54" s="154"/>
      <c r="CI54" s="154"/>
      <c r="CJ54" s="8"/>
      <c r="CK54" s="154"/>
      <c r="CL54" s="154"/>
      <c r="CN54" s="152"/>
      <c r="CO54" s="8"/>
      <c r="CP54" s="154"/>
      <c r="CQ54" s="8"/>
      <c r="CR54" s="8"/>
      <c r="CS54" s="154"/>
      <c r="CT54" s="154"/>
      <c r="CU54" s="8"/>
      <c r="CV54" s="154"/>
      <c r="CW54" s="154"/>
      <c r="CY54" s="152"/>
      <c r="CZ54" s="8"/>
      <c r="DA54" s="154"/>
      <c r="DB54" s="8"/>
      <c r="DC54" s="8"/>
      <c r="DD54" s="154"/>
      <c r="DE54" s="154"/>
      <c r="DF54" s="8"/>
      <c r="DG54" s="154"/>
      <c r="DH54" s="154"/>
      <c r="DJ54" s="152"/>
      <c r="DK54" s="8"/>
      <c r="DL54" s="154"/>
      <c r="DM54" s="8"/>
      <c r="DN54" s="8"/>
      <c r="DO54" s="154"/>
      <c r="DP54" s="21"/>
      <c r="DQ54" s="1"/>
      <c r="DR54" s="1"/>
      <c r="DS54" s="110"/>
      <c r="DT54" s="110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24"/>
    </row>
    <row r="55" spans="1:135">
      <c r="A55"/>
      <c r="B55"/>
      <c r="C55"/>
      <c r="D5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0"/>
      <c r="Y55" s="20"/>
      <c r="Z55" s="20"/>
      <c r="AA55" s="20"/>
      <c r="AB55" s="20"/>
      <c r="AC55" s="20"/>
      <c r="AD55" s="20"/>
      <c r="AE55" s="20"/>
      <c r="AF55" s="8"/>
      <c r="AG55" s="8"/>
      <c r="AH55" s="8"/>
      <c r="AI55" s="8"/>
      <c r="AJ55" s="8"/>
      <c r="AK55" s="20"/>
      <c r="AL55" s="20"/>
      <c r="AM55" s="20"/>
      <c r="AN55" s="20"/>
      <c r="AO55" s="20"/>
      <c r="AP55" s="20"/>
      <c r="AQ55" s="20"/>
      <c r="AR55" s="20"/>
      <c r="AS55" s="8"/>
      <c r="AT55" s="8"/>
      <c r="AU55" s="8"/>
      <c r="AV55" s="8"/>
      <c r="AW55" s="8"/>
      <c r="AX55" s="20"/>
      <c r="AY55" s="20"/>
      <c r="AZ55" s="20"/>
      <c r="BA55" s="20"/>
      <c r="BB55" s="20"/>
      <c r="BC55" s="20"/>
      <c r="BD55" s="20"/>
      <c r="BE55" s="20"/>
      <c r="BF55" s="8"/>
      <c r="BG55" s="8"/>
      <c r="BH55" s="8"/>
      <c r="BI55" s="8"/>
      <c r="BJ55" s="8"/>
      <c r="BK55" s="8"/>
      <c r="BL55" s="8"/>
      <c r="BM55" s="11"/>
      <c r="BN55" s="11"/>
      <c r="BO55" s="8"/>
      <c r="BP55" s="8"/>
      <c r="BQ55" s="8"/>
      <c r="BR55" s="8"/>
      <c r="BS55" s="8"/>
      <c r="BT55" s="8"/>
      <c r="BV55" s="152"/>
      <c r="BW55" s="8"/>
      <c r="BX55" s="154"/>
      <c r="BY55" s="8"/>
      <c r="BZ55" s="154"/>
      <c r="CA55" s="154"/>
      <c r="CC55" s="152"/>
      <c r="CD55" s="8"/>
      <c r="CE55" s="154"/>
      <c r="CF55" s="8"/>
      <c r="CG55" s="8"/>
      <c r="CH55" s="154"/>
      <c r="CI55" s="154"/>
      <c r="CJ55" s="8"/>
      <c r="CK55" s="154"/>
      <c r="CL55" s="154"/>
      <c r="CN55" s="152"/>
      <c r="CO55" s="8"/>
      <c r="CP55" s="154"/>
      <c r="CQ55" s="8"/>
      <c r="CR55" s="8"/>
      <c r="CS55" s="154"/>
      <c r="CT55" s="154"/>
      <c r="CU55" s="8"/>
      <c r="CV55" s="154"/>
      <c r="CW55" s="154"/>
      <c r="CY55" s="152"/>
      <c r="CZ55" s="8"/>
      <c r="DA55" s="154"/>
      <c r="DB55" s="8"/>
      <c r="DC55" s="8"/>
      <c r="DD55" s="154"/>
      <c r="DE55" s="154"/>
      <c r="DF55" s="8"/>
      <c r="DG55" s="154"/>
      <c r="DH55" s="154"/>
      <c r="DJ55" s="152"/>
      <c r="DK55" s="8"/>
      <c r="DL55" s="154"/>
      <c r="DM55" s="8"/>
      <c r="DN55" s="8"/>
      <c r="DO55" s="154"/>
      <c r="DP55" s="21"/>
      <c r="DQ55" s="1"/>
      <c r="DR55" s="1"/>
      <c r="DS55" s="110"/>
      <c r="DT55" s="110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24"/>
    </row>
    <row r="56" spans="1:135">
      <c r="A56"/>
      <c r="B56"/>
      <c r="C56"/>
      <c r="D5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0"/>
      <c r="Y56" s="20"/>
      <c r="Z56" s="20"/>
      <c r="AA56" s="20"/>
      <c r="AB56" s="20"/>
      <c r="AC56" s="20"/>
      <c r="AD56" s="20"/>
      <c r="AE56" s="20"/>
      <c r="AF56" s="8"/>
      <c r="AG56" s="8"/>
      <c r="AH56" s="8"/>
      <c r="AI56" s="8"/>
      <c r="AJ56" s="8"/>
      <c r="AK56" s="20"/>
      <c r="AL56" s="20"/>
      <c r="AM56" s="20"/>
      <c r="AN56" s="20"/>
      <c r="AO56" s="20"/>
      <c r="AP56" s="20"/>
      <c r="AQ56" s="20"/>
      <c r="AR56" s="20"/>
      <c r="AS56" s="8"/>
      <c r="AT56" s="8"/>
      <c r="AU56" s="8"/>
      <c r="AV56" s="8"/>
      <c r="AW56" s="8"/>
      <c r="AX56" s="20"/>
      <c r="AY56" s="20"/>
      <c r="AZ56" s="20"/>
      <c r="BA56" s="20"/>
      <c r="BB56" s="20"/>
      <c r="BC56" s="20"/>
      <c r="BD56" s="20"/>
      <c r="BE56" s="20"/>
      <c r="BF56" s="8"/>
      <c r="BG56" s="8"/>
      <c r="BH56" s="8"/>
      <c r="BI56" s="8"/>
      <c r="BJ56" s="8"/>
      <c r="BK56" s="8"/>
      <c r="BL56" s="8"/>
      <c r="BM56" s="11"/>
      <c r="BN56" s="11"/>
      <c r="BO56" s="8"/>
      <c r="BP56" s="8"/>
      <c r="BQ56" s="8"/>
      <c r="BR56" s="8"/>
      <c r="BS56" s="8"/>
      <c r="BT56" s="8"/>
      <c r="BV56" s="152"/>
      <c r="BW56" s="8"/>
      <c r="BX56" s="154"/>
      <c r="BY56" s="8"/>
      <c r="BZ56" s="154"/>
      <c r="CA56" s="154"/>
      <c r="CC56" s="152"/>
      <c r="CD56" s="8"/>
      <c r="CE56" s="154"/>
      <c r="CF56" s="8"/>
      <c r="CG56" s="8"/>
      <c r="CH56" s="154"/>
      <c r="CI56" s="154"/>
      <c r="CJ56" s="8"/>
      <c r="CK56" s="154"/>
      <c r="CL56" s="154"/>
      <c r="CN56" s="152"/>
      <c r="CO56" s="8"/>
      <c r="CP56" s="154"/>
      <c r="CQ56" s="8"/>
      <c r="CR56" s="8"/>
      <c r="CS56" s="154"/>
      <c r="CT56" s="154"/>
      <c r="CU56" s="8"/>
      <c r="CV56" s="154"/>
      <c r="CW56" s="154"/>
      <c r="CY56" s="152"/>
      <c r="CZ56" s="8"/>
      <c r="DA56" s="154"/>
      <c r="DB56" s="8"/>
      <c r="DC56" s="8"/>
      <c r="DD56" s="154"/>
      <c r="DE56" s="154"/>
      <c r="DF56" s="8"/>
      <c r="DG56" s="154"/>
      <c r="DH56" s="154"/>
      <c r="DJ56" s="152"/>
      <c r="DK56" s="8"/>
      <c r="DL56" s="154"/>
      <c r="DM56" s="8"/>
      <c r="DN56" s="8"/>
      <c r="DO56" s="154"/>
      <c r="DP56" s="21"/>
      <c r="DQ56" s="1"/>
      <c r="DR56" s="1"/>
      <c r="DS56" s="110"/>
      <c r="DT56" s="110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24"/>
    </row>
    <row r="57" spans="1:135">
      <c r="A57"/>
      <c r="B57"/>
      <c r="C57"/>
      <c r="D57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0"/>
      <c r="Y57" s="20"/>
      <c r="Z57" s="20"/>
      <c r="AA57" s="20"/>
      <c r="AB57" s="20"/>
      <c r="AC57" s="20"/>
      <c r="AD57" s="20"/>
      <c r="AE57" s="20"/>
      <c r="AF57" s="8"/>
      <c r="AG57" s="8"/>
      <c r="AH57" s="8"/>
      <c r="AI57" s="8"/>
      <c r="AJ57" s="8"/>
      <c r="AK57" s="20"/>
      <c r="AL57" s="20"/>
      <c r="AM57" s="20"/>
      <c r="AN57" s="20"/>
      <c r="AO57" s="20"/>
      <c r="AP57" s="20"/>
      <c r="AQ57" s="20"/>
      <c r="AR57" s="20"/>
      <c r="AS57" s="8"/>
      <c r="AT57" s="8"/>
      <c r="AU57" s="8"/>
      <c r="AV57" s="8"/>
      <c r="AW57" s="8"/>
      <c r="AX57" s="20"/>
      <c r="AY57" s="20"/>
      <c r="AZ57" s="20"/>
      <c r="BA57" s="20"/>
      <c r="BB57" s="20"/>
      <c r="BC57" s="20"/>
      <c r="BD57" s="20"/>
      <c r="BE57" s="20"/>
      <c r="BF57" s="8"/>
      <c r="BG57" s="8"/>
      <c r="BH57" s="8"/>
      <c r="BI57" s="8"/>
      <c r="BJ57" s="8"/>
      <c r="BK57" s="8"/>
      <c r="BL57" s="8"/>
      <c r="BM57" s="11"/>
      <c r="BN57" s="11"/>
      <c r="BO57" s="8"/>
      <c r="BP57" s="8"/>
      <c r="BQ57" s="8"/>
      <c r="BR57" s="8"/>
      <c r="BS57" s="8"/>
      <c r="BT57" s="8"/>
      <c r="BV57" s="152"/>
      <c r="BW57" s="8"/>
      <c r="BX57" s="154"/>
      <c r="BY57" s="8"/>
      <c r="BZ57" s="154"/>
      <c r="CA57" s="154"/>
      <c r="CC57" s="152"/>
      <c r="CD57" s="8"/>
      <c r="CE57" s="154"/>
      <c r="CF57" s="8"/>
      <c r="CG57" s="8"/>
      <c r="CH57" s="154"/>
      <c r="CI57" s="154"/>
      <c r="CJ57" s="8"/>
      <c r="CK57" s="154"/>
      <c r="CL57" s="154"/>
      <c r="CN57" s="152"/>
      <c r="CO57" s="8"/>
      <c r="CP57" s="154"/>
      <c r="CQ57" s="8"/>
      <c r="CR57" s="8"/>
      <c r="CS57" s="154"/>
      <c r="CT57" s="154"/>
      <c r="CU57" s="8"/>
      <c r="CV57" s="154"/>
      <c r="CW57" s="154"/>
      <c r="CY57" s="152"/>
      <c r="CZ57" s="8"/>
      <c r="DA57" s="154"/>
      <c r="DB57" s="8"/>
      <c r="DC57" s="8"/>
      <c r="DD57" s="154"/>
      <c r="DE57" s="154"/>
      <c r="DF57" s="8"/>
      <c r="DG57" s="154"/>
      <c r="DH57" s="154"/>
      <c r="DJ57" s="152"/>
      <c r="DK57" s="8"/>
      <c r="DL57" s="154"/>
      <c r="DM57" s="8"/>
      <c r="DN57" s="8"/>
      <c r="DO57" s="154"/>
      <c r="DP57" s="21"/>
      <c r="DQ57" s="1"/>
      <c r="DR57" s="1"/>
      <c r="DS57" s="110"/>
      <c r="DT57" s="110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24"/>
    </row>
    <row r="58" spans="1:135">
      <c r="A58"/>
      <c r="B58"/>
      <c r="C58"/>
      <c r="D5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0"/>
      <c r="Y58" s="20"/>
      <c r="Z58" s="20"/>
      <c r="AA58" s="20"/>
      <c r="AB58" s="20"/>
      <c r="AC58" s="20"/>
      <c r="AD58" s="20"/>
      <c r="AE58" s="20"/>
      <c r="AF58" s="8"/>
      <c r="AG58" s="8"/>
      <c r="AH58" s="8"/>
      <c r="AI58" s="8"/>
      <c r="AJ58" s="8"/>
      <c r="AK58" s="20"/>
      <c r="AL58" s="20"/>
      <c r="AM58" s="20"/>
      <c r="AN58" s="20"/>
      <c r="AO58" s="20"/>
      <c r="AP58" s="20"/>
      <c r="AQ58" s="20"/>
      <c r="AR58" s="20"/>
      <c r="AS58" s="8"/>
      <c r="AT58" s="8"/>
      <c r="AU58" s="8"/>
      <c r="AV58" s="8"/>
      <c r="AW58" s="8"/>
      <c r="AX58" s="20"/>
      <c r="AY58" s="20"/>
      <c r="AZ58" s="20"/>
      <c r="BA58" s="20"/>
      <c r="BB58" s="20"/>
      <c r="BC58" s="20"/>
      <c r="BD58" s="20"/>
      <c r="BE58" s="20"/>
      <c r="BF58" s="8"/>
      <c r="BG58" s="8"/>
      <c r="BH58" s="8"/>
      <c r="BI58" s="8"/>
      <c r="BJ58" s="8"/>
      <c r="BK58" s="8"/>
      <c r="BL58" s="8"/>
      <c r="BM58" s="11"/>
      <c r="BN58" s="11"/>
      <c r="BO58" s="8"/>
      <c r="BP58" s="8"/>
      <c r="BQ58" s="8"/>
      <c r="BR58" s="8"/>
      <c r="BS58" s="8"/>
      <c r="BT58" s="8"/>
      <c r="BV58" s="152"/>
      <c r="BW58" s="8"/>
      <c r="BX58" s="154"/>
      <c r="BY58" s="8"/>
      <c r="BZ58" s="154"/>
      <c r="CA58" s="154"/>
      <c r="CC58" s="152"/>
      <c r="CD58" s="8"/>
      <c r="CE58" s="154"/>
      <c r="CF58" s="8"/>
      <c r="CG58" s="8"/>
      <c r="CH58" s="154"/>
      <c r="CI58" s="154"/>
      <c r="CJ58" s="8"/>
      <c r="CK58" s="154"/>
      <c r="CL58" s="154"/>
      <c r="CN58" s="152"/>
      <c r="CO58" s="8"/>
      <c r="CP58" s="154"/>
      <c r="CQ58" s="8"/>
      <c r="CR58" s="8"/>
      <c r="CS58" s="154"/>
      <c r="CT58" s="154"/>
      <c r="CU58" s="8"/>
      <c r="CV58" s="154"/>
      <c r="CW58" s="154"/>
      <c r="CY58" s="152"/>
      <c r="CZ58" s="8"/>
      <c r="DA58" s="154"/>
      <c r="DB58" s="8"/>
      <c r="DC58" s="8"/>
      <c r="DD58" s="154"/>
      <c r="DE58" s="154"/>
      <c r="DF58" s="8"/>
      <c r="DG58" s="154"/>
      <c r="DH58" s="154"/>
      <c r="DJ58" s="152"/>
      <c r="DK58" s="8"/>
      <c r="DL58" s="154"/>
      <c r="DM58" s="8"/>
      <c r="DN58" s="8"/>
      <c r="DO58" s="154"/>
      <c r="DP58" s="21"/>
      <c r="DQ58" s="1"/>
      <c r="DR58" s="1"/>
      <c r="DS58" s="110"/>
      <c r="DT58" s="110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24"/>
    </row>
    <row r="59" spans="1:135">
      <c r="A59"/>
      <c r="B59"/>
      <c r="C59"/>
      <c r="D5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0"/>
      <c r="Y59" s="20"/>
      <c r="Z59" s="20"/>
      <c r="AA59" s="20"/>
      <c r="AB59" s="20"/>
      <c r="AC59" s="20"/>
      <c r="AD59" s="20"/>
      <c r="AE59" s="20"/>
      <c r="AF59" s="8"/>
      <c r="AG59" s="8"/>
      <c r="AH59" s="8"/>
      <c r="AI59" s="8"/>
      <c r="AJ59" s="8"/>
      <c r="AK59" s="20"/>
      <c r="AL59" s="20"/>
      <c r="AM59" s="20"/>
      <c r="AN59" s="20"/>
      <c r="AO59" s="20"/>
      <c r="AP59" s="20"/>
      <c r="AQ59" s="20"/>
      <c r="AR59" s="20"/>
      <c r="AS59" s="8"/>
      <c r="AT59" s="8"/>
      <c r="AU59" s="8"/>
      <c r="AV59" s="8"/>
      <c r="AW59" s="8"/>
      <c r="AX59" s="20"/>
      <c r="AY59" s="20"/>
      <c r="AZ59" s="20"/>
      <c r="BA59" s="20"/>
      <c r="BB59" s="20"/>
      <c r="BC59" s="20"/>
      <c r="BD59" s="20"/>
      <c r="BE59" s="20"/>
      <c r="BF59" s="8"/>
      <c r="BG59" s="8"/>
      <c r="BH59" s="8"/>
      <c r="BI59" s="8"/>
      <c r="BJ59" s="8"/>
      <c r="BK59" s="8"/>
      <c r="BL59" s="8"/>
      <c r="BM59" s="11"/>
      <c r="BN59" s="11"/>
      <c r="BO59" s="8"/>
      <c r="BP59" s="8"/>
      <c r="BQ59" s="8"/>
      <c r="BR59" s="8"/>
      <c r="BS59" s="8"/>
      <c r="BT59" s="8"/>
      <c r="BV59" s="152"/>
      <c r="BW59" s="8"/>
      <c r="BX59" s="154"/>
      <c r="BY59" s="8"/>
      <c r="BZ59" s="154"/>
      <c r="CA59" s="154"/>
      <c r="CC59" s="152"/>
      <c r="CD59" s="8"/>
      <c r="CE59" s="154"/>
      <c r="CF59" s="8"/>
      <c r="CG59" s="8"/>
      <c r="CH59" s="154"/>
      <c r="CI59" s="154"/>
      <c r="CJ59" s="8"/>
      <c r="CK59" s="154"/>
      <c r="CL59" s="154"/>
      <c r="CN59" s="152"/>
      <c r="CO59" s="8"/>
      <c r="CP59" s="154"/>
      <c r="CQ59" s="8"/>
      <c r="CR59" s="8"/>
      <c r="CS59" s="154"/>
      <c r="CT59" s="154"/>
      <c r="CU59" s="8"/>
      <c r="CV59" s="154"/>
      <c r="CW59" s="154"/>
      <c r="CY59" s="152"/>
      <c r="CZ59" s="8"/>
      <c r="DA59" s="154"/>
      <c r="DB59" s="8"/>
      <c r="DC59" s="8"/>
      <c r="DD59" s="154"/>
      <c r="DE59" s="154"/>
      <c r="DF59" s="8"/>
      <c r="DG59" s="154"/>
      <c r="DH59" s="154"/>
      <c r="DJ59" s="152"/>
      <c r="DK59" s="8"/>
      <c r="DL59" s="154"/>
      <c r="DM59" s="8"/>
      <c r="DN59" s="8"/>
      <c r="DO59" s="154"/>
      <c r="DP59" s="21"/>
      <c r="DQ59" s="1"/>
      <c r="DR59" s="1"/>
      <c r="DS59" s="110"/>
      <c r="DT59" s="110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24"/>
    </row>
    <row r="60" spans="1:135">
      <c r="A60"/>
      <c r="B60"/>
      <c r="C60"/>
      <c r="D60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0"/>
      <c r="Y60" s="20"/>
      <c r="Z60" s="20"/>
      <c r="AA60" s="20"/>
      <c r="AB60" s="20"/>
      <c r="AC60" s="20"/>
      <c r="AD60" s="20"/>
      <c r="AE60" s="20"/>
      <c r="AF60" s="8"/>
      <c r="AG60" s="8"/>
      <c r="AH60" s="8"/>
      <c r="AI60" s="8"/>
      <c r="AJ60" s="8"/>
      <c r="AK60" s="20"/>
      <c r="AL60" s="20"/>
      <c r="AM60" s="20"/>
      <c r="AN60" s="20"/>
      <c r="AO60" s="20"/>
      <c r="AP60" s="20"/>
      <c r="AQ60" s="20"/>
      <c r="AR60" s="20"/>
      <c r="AS60" s="8"/>
      <c r="AT60" s="8"/>
      <c r="AU60" s="8"/>
      <c r="AV60" s="8"/>
      <c r="AW60" s="8"/>
      <c r="AX60" s="20"/>
      <c r="AY60" s="20"/>
      <c r="AZ60" s="20"/>
      <c r="BA60" s="20"/>
      <c r="BB60" s="20"/>
      <c r="BC60" s="20"/>
      <c r="BD60" s="20"/>
      <c r="BE60" s="20"/>
      <c r="BF60" s="8"/>
      <c r="BG60" s="8"/>
      <c r="BH60" s="8"/>
      <c r="BI60" s="8"/>
      <c r="BJ60" s="8"/>
      <c r="BK60" s="8"/>
      <c r="BL60" s="8"/>
      <c r="BM60" s="11"/>
      <c r="BN60" s="11"/>
      <c r="BO60" s="8"/>
      <c r="BP60" s="8"/>
      <c r="BQ60" s="8"/>
      <c r="BR60" s="8"/>
      <c r="BS60" s="8"/>
      <c r="BT60" s="8"/>
      <c r="BV60" s="152"/>
      <c r="BW60" s="8"/>
      <c r="BX60" s="154"/>
      <c r="BY60" s="8"/>
      <c r="BZ60" s="154"/>
      <c r="CA60" s="154"/>
      <c r="CC60" s="152"/>
      <c r="CD60" s="8"/>
      <c r="CE60" s="154"/>
      <c r="CF60" s="8"/>
      <c r="CG60" s="8"/>
      <c r="CH60" s="154"/>
      <c r="CI60" s="154"/>
      <c r="CJ60" s="8"/>
      <c r="CK60" s="154"/>
      <c r="CL60" s="154"/>
      <c r="CN60" s="152"/>
      <c r="CO60" s="8"/>
      <c r="CP60" s="154"/>
      <c r="CQ60" s="8"/>
      <c r="CR60" s="8"/>
      <c r="CS60" s="154"/>
      <c r="CT60" s="154"/>
      <c r="CU60" s="8"/>
      <c r="CV60" s="154"/>
      <c r="CW60" s="154"/>
      <c r="CY60" s="152"/>
      <c r="CZ60" s="8"/>
      <c r="DA60" s="154"/>
      <c r="DB60" s="8"/>
      <c r="DC60" s="8"/>
      <c r="DD60" s="154"/>
      <c r="DE60" s="154"/>
      <c r="DF60" s="8"/>
      <c r="DG60" s="154"/>
      <c r="DH60" s="154"/>
      <c r="DJ60" s="152"/>
      <c r="DK60" s="8"/>
      <c r="DL60" s="154"/>
      <c r="DM60" s="8"/>
      <c r="DN60" s="8"/>
      <c r="DO60" s="154"/>
      <c r="DP60" s="21"/>
      <c r="DQ60" s="1"/>
      <c r="DR60" s="1"/>
      <c r="DS60" s="110"/>
      <c r="DT60" s="110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24"/>
    </row>
    <row r="61" spans="1:135">
      <c r="A61"/>
      <c r="B61"/>
      <c r="C61"/>
      <c r="D6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0"/>
      <c r="Y61" s="20"/>
      <c r="Z61" s="20"/>
      <c r="AA61" s="20"/>
      <c r="AB61" s="20"/>
      <c r="AC61" s="20"/>
      <c r="AD61" s="20"/>
      <c r="AE61" s="20"/>
      <c r="AF61" s="8"/>
      <c r="AG61" s="8"/>
      <c r="AH61" s="8"/>
      <c r="AI61" s="8"/>
      <c r="AJ61" s="8"/>
      <c r="AK61" s="20"/>
      <c r="AL61" s="20"/>
      <c r="AM61" s="20"/>
      <c r="AN61" s="20"/>
      <c r="AO61" s="20"/>
      <c r="AP61" s="20"/>
      <c r="AQ61" s="20"/>
      <c r="AR61" s="20"/>
      <c r="AS61" s="8"/>
      <c r="AT61" s="8"/>
      <c r="AU61" s="8"/>
      <c r="AV61" s="8"/>
      <c r="AW61" s="8"/>
      <c r="AX61" s="20"/>
      <c r="AY61" s="20"/>
      <c r="AZ61" s="20"/>
      <c r="BA61" s="20"/>
      <c r="BB61" s="20"/>
      <c r="BC61" s="20"/>
      <c r="BD61" s="20"/>
      <c r="BE61" s="20"/>
      <c r="BF61" s="8"/>
      <c r="BG61" s="8"/>
      <c r="BH61" s="8"/>
      <c r="BI61" s="8"/>
      <c r="BJ61" s="8"/>
      <c r="BK61" s="8"/>
      <c r="BL61" s="8"/>
      <c r="BM61" s="11"/>
      <c r="BN61" s="11"/>
      <c r="BO61" s="8"/>
      <c r="BP61" s="8"/>
      <c r="BQ61" s="8"/>
      <c r="BR61" s="8"/>
      <c r="BS61" s="8"/>
      <c r="BT61" s="8"/>
      <c r="BV61" s="152"/>
      <c r="BW61" s="8"/>
      <c r="BX61" s="154"/>
      <c r="BY61" s="8"/>
      <c r="BZ61" s="154"/>
      <c r="CA61" s="154"/>
      <c r="CC61" s="152"/>
      <c r="CD61" s="8"/>
      <c r="CE61" s="154"/>
      <c r="CF61" s="8"/>
      <c r="CG61" s="8"/>
      <c r="CH61" s="154"/>
      <c r="CI61" s="154"/>
      <c r="CJ61" s="8"/>
      <c r="CK61" s="154"/>
      <c r="CL61" s="154"/>
      <c r="CN61" s="152"/>
      <c r="CO61" s="8"/>
      <c r="CP61" s="154"/>
      <c r="CQ61" s="8"/>
      <c r="CR61" s="8"/>
      <c r="CS61" s="154"/>
      <c r="CT61" s="154"/>
      <c r="CU61" s="8"/>
      <c r="CV61" s="154"/>
      <c r="CW61" s="154"/>
      <c r="CY61" s="152"/>
      <c r="CZ61" s="8"/>
      <c r="DA61" s="154"/>
      <c r="DB61" s="8"/>
      <c r="DC61" s="8"/>
      <c r="DD61" s="154"/>
      <c r="DE61" s="154"/>
      <c r="DF61" s="8"/>
      <c r="DG61" s="154"/>
      <c r="DH61" s="154"/>
      <c r="DJ61" s="152"/>
      <c r="DK61" s="8"/>
      <c r="DL61" s="154"/>
      <c r="DM61" s="8"/>
      <c r="DN61" s="8"/>
      <c r="DO61" s="154"/>
      <c r="DP61" s="21"/>
      <c r="DQ61" s="1"/>
      <c r="DR61" s="1"/>
      <c r="DS61" s="110"/>
      <c r="DT61" s="110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24"/>
    </row>
    <row r="62" spans="1:135">
      <c r="A62"/>
      <c r="B62"/>
      <c r="C62"/>
      <c r="D62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0"/>
      <c r="Y62" s="20"/>
      <c r="Z62" s="20"/>
      <c r="AA62" s="20"/>
      <c r="AB62" s="20"/>
      <c r="AC62" s="20"/>
      <c r="AD62" s="20"/>
      <c r="AE62" s="20"/>
      <c r="AF62" s="8"/>
      <c r="AG62" s="8"/>
      <c r="AH62" s="8"/>
      <c r="AI62" s="8"/>
      <c r="AJ62" s="8"/>
      <c r="AK62" s="20"/>
      <c r="AL62" s="20"/>
      <c r="AM62" s="20"/>
      <c r="AN62" s="20"/>
      <c r="AO62" s="20"/>
      <c r="AP62" s="20"/>
      <c r="AQ62" s="20"/>
      <c r="AR62" s="20"/>
      <c r="AS62" s="8"/>
      <c r="AT62" s="8"/>
      <c r="AU62" s="8"/>
      <c r="AV62" s="8"/>
      <c r="AW62" s="8"/>
      <c r="AX62" s="20"/>
      <c r="AY62" s="20"/>
      <c r="AZ62" s="20"/>
      <c r="BA62" s="20"/>
      <c r="BB62" s="20"/>
      <c r="BC62" s="20"/>
      <c r="BD62" s="20"/>
      <c r="BE62" s="20"/>
      <c r="BF62" s="8"/>
      <c r="BG62" s="8"/>
      <c r="BH62" s="8"/>
      <c r="BI62" s="8"/>
      <c r="BJ62" s="8"/>
      <c r="BK62" s="8"/>
      <c r="BL62" s="8"/>
      <c r="BM62" s="11"/>
      <c r="BN62" s="11"/>
      <c r="BO62" s="8"/>
      <c r="BP62" s="8"/>
      <c r="BQ62" s="8"/>
      <c r="BR62" s="8"/>
      <c r="BS62" s="8"/>
      <c r="BT62" s="8"/>
      <c r="BV62" s="152"/>
      <c r="BW62" s="8"/>
      <c r="BX62" s="154"/>
      <c r="BY62" s="8"/>
      <c r="BZ62" s="154"/>
      <c r="CA62" s="154"/>
      <c r="CC62" s="152"/>
      <c r="CD62" s="8"/>
      <c r="CE62" s="154"/>
      <c r="CF62" s="8"/>
      <c r="CG62" s="8"/>
      <c r="CH62" s="154"/>
      <c r="CI62" s="154"/>
      <c r="CJ62" s="8"/>
      <c r="CK62" s="154"/>
      <c r="CL62" s="154"/>
      <c r="CN62" s="152"/>
      <c r="CO62" s="8"/>
      <c r="CP62" s="154"/>
      <c r="CQ62" s="8"/>
      <c r="CR62" s="8"/>
      <c r="CS62" s="154"/>
      <c r="CT62" s="154"/>
      <c r="CU62" s="8"/>
      <c r="CV62" s="154"/>
      <c r="CW62" s="154"/>
      <c r="CY62" s="152"/>
      <c r="CZ62" s="8"/>
      <c r="DA62" s="154"/>
      <c r="DB62" s="8"/>
      <c r="DC62" s="8"/>
      <c r="DD62" s="154"/>
      <c r="DE62" s="154"/>
      <c r="DF62" s="8"/>
      <c r="DG62" s="154"/>
      <c r="DH62" s="154"/>
      <c r="DJ62" s="152"/>
      <c r="DK62" s="8"/>
      <c r="DL62" s="154"/>
      <c r="DM62" s="8"/>
      <c r="DN62" s="8"/>
      <c r="DO62" s="154"/>
      <c r="DP62" s="21"/>
      <c r="DQ62" s="1"/>
      <c r="DR62" s="1"/>
      <c r="DS62" s="110"/>
      <c r="DT62" s="110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24"/>
    </row>
    <row r="63" spans="1:135">
      <c r="A63"/>
      <c r="B63"/>
      <c r="C63"/>
      <c r="D63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0"/>
      <c r="Y63" s="20"/>
      <c r="Z63" s="20"/>
      <c r="AA63" s="20"/>
      <c r="AB63" s="20"/>
      <c r="AC63" s="20"/>
      <c r="AD63" s="20"/>
      <c r="AE63" s="20"/>
      <c r="AF63" s="8"/>
      <c r="AG63" s="8"/>
      <c r="AH63" s="8"/>
      <c r="AI63" s="8"/>
      <c r="AJ63" s="8"/>
      <c r="AK63" s="20"/>
      <c r="AL63" s="20"/>
      <c r="AM63" s="20"/>
      <c r="AN63" s="20"/>
      <c r="AO63" s="20"/>
      <c r="AP63" s="20"/>
      <c r="AQ63" s="20"/>
      <c r="AR63" s="20"/>
      <c r="AS63" s="8"/>
      <c r="AT63" s="8"/>
      <c r="AU63" s="8"/>
      <c r="AV63" s="8"/>
      <c r="AW63" s="8"/>
      <c r="AX63" s="20"/>
      <c r="AY63" s="20"/>
      <c r="AZ63" s="20"/>
      <c r="BA63" s="20"/>
      <c r="BB63" s="20"/>
      <c r="BC63" s="20"/>
      <c r="BD63" s="20"/>
      <c r="BE63" s="20"/>
      <c r="BF63" s="8"/>
      <c r="BG63" s="8"/>
      <c r="BH63" s="8"/>
      <c r="BI63" s="8"/>
      <c r="BJ63" s="8"/>
      <c r="BK63" s="8"/>
      <c r="BL63" s="8"/>
      <c r="BM63" s="11"/>
      <c r="BN63" s="11"/>
      <c r="BO63" s="8"/>
      <c r="BP63" s="8"/>
      <c r="BQ63" s="8"/>
      <c r="BR63" s="8"/>
      <c r="BS63" s="8"/>
      <c r="BT63" s="8"/>
      <c r="BV63" s="152"/>
      <c r="BW63" s="8"/>
      <c r="BX63" s="154"/>
      <c r="BY63" s="8"/>
      <c r="BZ63" s="154"/>
      <c r="CA63" s="154"/>
      <c r="CC63" s="152"/>
      <c r="CD63" s="8"/>
      <c r="CE63" s="154"/>
      <c r="CF63" s="8"/>
      <c r="CG63" s="8"/>
      <c r="CH63" s="154"/>
      <c r="CI63" s="154"/>
      <c r="CJ63" s="8"/>
      <c r="CK63" s="154"/>
      <c r="CL63" s="154"/>
      <c r="CN63" s="152"/>
      <c r="CO63" s="8"/>
      <c r="CP63" s="154"/>
      <c r="CQ63" s="8"/>
      <c r="CR63" s="8"/>
      <c r="CS63" s="154"/>
      <c r="CT63" s="154"/>
      <c r="CU63" s="8"/>
      <c r="CV63" s="154"/>
      <c r="CW63" s="154"/>
      <c r="CY63" s="152"/>
      <c r="CZ63" s="8"/>
      <c r="DA63" s="154"/>
      <c r="DB63" s="8"/>
      <c r="DC63" s="8"/>
      <c r="DD63" s="154"/>
      <c r="DE63" s="154"/>
      <c r="DF63" s="8"/>
      <c r="DG63" s="154"/>
      <c r="DH63" s="154"/>
      <c r="DJ63" s="152"/>
      <c r="DK63" s="8"/>
      <c r="DL63" s="154"/>
      <c r="DM63" s="8"/>
      <c r="DN63" s="8"/>
      <c r="DO63" s="154"/>
      <c r="DP63" s="21"/>
      <c r="DQ63" s="1"/>
      <c r="DR63" s="1"/>
      <c r="DS63" s="110"/>
      <c r="DT63" s="110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24"/>
    </row>
    <row r="64" spans="1:135">
      <c r="A64"/>
      <c r="B64"/>
      <c r="C64"/>
      <c r="D6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0"/>
      <c r="Y64" s="20"/>
      <c r="Z64" s="20"/>
      <c r="AA64" s="20"/>
      <c r="AB64" s="20"/>
      <c r="AC64" s="20"/>
      <c r="AD64" s="20"/>
      <c r="AE64" s="20"/>
      <c r="AF64" s="8"/>
      <c r="AG64" s="8"/>
      <c r="AH64" s="8"/>
      <c r="AI64" s="8"/>
      <c r="AJ64" s="8"/>
      <c r="AK64" s="20"/>
      <c r="AL64" s="20"/>
      <c r="AM64" s="20"/>
      <c r="AN64" s="20"/>
      <c r="AO64" s="20"/>
      <c r="AP64" s="20"/>
      <c r="AQ64" s="20"/>
      <c r="AR64" s="20"/>
      <c r="AS64" s="8"/>
      <c r="AT64" s="8"/>
      <c r="AU64" s="8"/>
      <c r="AV64" s="8"/>
      <c r="AW64" s="8"/>
      <c r="AX64" s="20"/>
      <c r="AY64" s="20"/>
      <c r="AZ64" s="20"/>
      <c r="BA64" s="20"/>
      <c r="BB64" s="20"/>
      <c r="BC64" s="20"/>
      <c r="BD64" s="20"/>
      <c r="BE64" s="20"/>
      <c r="BF64" s="8"/>
      <c r="BG64" s="8"/>
      <c r="BH64" s="8"/>
      <c r="BI64" s="8"/>
      <c r="BJ64" s="8"/>
      <c r="BK64" s="8"/>
      <c r="BL64" s="8"/>
      <c r="BM64" s="11"/>
      <c r="BN64" s="11"/>
      <c r="BO64" s="8"/>
      <c r="BP64" s="8"/>
      <c r="BQ64" s="8"/>
      <c r="BR64" s="8"/>
      <c r="BS64" s="8"/>
      <c r="BT64" s="8"/>
      <c r="BV64" s="152"/>
      <c r="BW64" s="8"/>
      <c r="BX64" s="154"/>
      <c r="BY64" s="8"/>
      <c r="BZ64" s="154"/>
      <c r="CA64" s="154"/>
      <c r="CC64" s="152"/>
      <c r="CD64" s="8"/>
      <c r="CE64" s="154"/>
      <c r="CF64" s="8"/>
      <c r="CG64" s="8"/>
      <c r="CH64" s="154"/>
      <c r="CI64" s="154"/>
      <c r="CJ64" s="8"/>
      <c r="CK64" s="154"/>
      <c r="CL64" s="154"/>
      <c r="CN64" s="152"/>
      <c r="CO64" s="8"/>
      <c r="CP64" s="154"/>
      <c r="CQ64" s="8"/>
      <c r="CR64" s="8"/>
      <c r="CS64" s="154"/>
      <c r="CT64" s="154"/>
      <c r="CU64" s="8"/>
      <c r="CV64" s="154"/>
      <c r="CW64" s="154"/>
      <c r="CY64" s="152"/>
      <c r="CZ64" s="8"/>
      <c r="DA64" s="154"/>
      <c r="DB64" s="8"/>
      <c r="DC64" s="8"/>
      <c r="DD64" s="154"/>
      <c r="DE64" s="154"/>
      <c r="DF64" s="8"/>
      <c r="DG64" s="154"/>
      <c r="DH64" s="154"/>
      <c r="DJ64" s="152"/>
      <c r="DK64" s="8"/>
      <c r="DL64" s="154"/>
      <c r="DM64" s="8"/>
      <c r="DN64" s="8"/>
      <c r="DO64" s="154"/>
      <c r="DP64" s="21"/>
      <c r="DQ64" s="1"/>
      <c r="DR64" s="1"/>
      <c r="DS64" s="110"/>
      <c r="DT64" s="110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24"/>
    </row>
    <row r="65" spans="1:135">
      <c r="A65"/>
      <c r="B65"/>
      <c r="C65"/>
      <c r="D6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0"/>
      <c r="Y65" s="20"/>
      <c r="Z65" s="20"/>
      <c r="AA65" s="20"/>
      <c r="AB65" s="20"/>
      <c r="AC65" s="20"/>
      <c r="AD65" s="20"/>
      <c r="AE65" s="20"/>
      <c r="AF65" s="8"/>
      <c r="AG65" s="8"/>
      <c r="AH65" s="8"/>
      <c r="AI65" s="8"/>
      <c r="AJ65" s="8"/>
      <c r="AK65" s="20"/>
      <c r="AL65" s="20"/>
      <c r="AM65" s="20"/>
      <c r="AN65" s="20"/>
      <c r="AO65" s="20"/>
      <c r="AP65" s="20"/>
      <c r="AQ65" s="20"/>
      <c r="AR65" s="20"/>
      <c r="AS65" s="8"/>
      <c r="AT65" s="8"/>
      <c r="AU65" s="8"/>
      <c r="AV65" s="8"/>
      <c r="AW65" s="8"/>
      <c r="AX65" s="20"/>
      <c r="AY65" s="20"/>
      <c r="AZ65" s="20"/>
      <c r="BA65" s="20"/>
      <c r="BB65" s="20"/>
      <c r="BC65" s="20"/>
      <c r="BD65" s="20"/>
      <c r="BE65" s="20"/>
      <c r="BF65" s="8"/>
      <c r="BG65" s="8"/>
      <c r="BH65" s="8"/>
      <c r="BI65" s="8"/>
      <c r="BJ65" s="8"/>
      <c r="BK65" s="8"/>
      <c r="BL65" s="8"/>
      <c r="BM65" s="11"/>
      <c r="BN65" s="11"/>
      <c r="BO65" s="8"/>
      <c r="BP65" s="8"/>
      <c r="BQ65" s="8"/>
      <c r="BR65" s="8"/>
      <c r="BS65" s="8"/>
      <c r="BT65" s="8"/>
      <c r="BV65" s="152"/>
      <c r="BW65" s="8"/>
      <c r="BX65" s="154"/>
      <c r="BY65" s="8"/>
      <c r="BZ65" s="154"/>
      <c r="CA65" s="154"/>
      <c r="CC65" s="152"/>
      <c r="CD65" s="8"/>
      <c r="CE65" s="154"/>
      <c r="CF65" s="8"/>
      <c r="CG65" s="8"/>
      <c r="CH65" s="154"/>
      <c r="CI65" s="154"/>
      <c r="CJ65" s="8"/>
      <c r="CK65" s="154"/>
      <c r="CL65" s="154"/>
      <c r="CN65" s="152"/>
      <c r="CO65" s="8"/>
      <c r="CP65" s="154"/>
      <c r="CQ65" s="8"/>
      <c r="CR65" s="8"/>
      <c r="CS65" s="154"/>
      <c r="CT65" s="154"/>
      <c r="CU65" s="8"/>
      <c r="CV65" s="154"/>
      <c r="CW65" s="154"/>
      <c r="CY65" s="152"/>
      <c r="CZ65" s="8"/>
      <c r="DA65" s="154"/>
      <c r="DB65" s="8"/>
      <c r="DC65" s="8"/>
      <c r="DD65" s="154"/>
      <c r="DE65" s="154"/>
      <c r="DF65" s="8"/>
      <c r="DG65" s="154"/>
      <c r="DH65" s="154"/>
      <c r="DJ65" s="152"/>
      <c r="DK65" s="8"/>
      <c r="DL65" s="154"/>
      <c r="DM65" s="8"/>
      <c r="DN65" s="8"/>
      <c r="DO65" s="154"/>
      <c r="DP65" s="21"/>
      <c r="DQ65" s="1"/>
      <c r="DR65" s="1"/>
      <c r="DS65" s="110"/>
      <c r="DT65" s="110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24"/>
    </row>
    <row r="66" spans="1:135">
      <c r="A66"/>
      <c r="B66"/>
      <c r="C66"/>
      <c r="D6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0"/>
      <c r="Y66" s="20"/>
      <c r="Z66" s="20"/>
      <c r="AA66" s="20"/>
      <c r="AB66" s="20"/>
      <c r="AC66" s="20"/>
      <c r="AD66" s="20"/>
      <c r="AE66" s="20"/>
      <c r="AF66" s="8"/>
      <c r="AG66" s="8"/>
      <c r="AH66" s="8"/>
      <c r="AI66" s="8"/>
      <c r="AJ66" s="8"/>
      <c r="AK66" s="20"/>
      <c r="AL66" s="20"/>
      <c r="AM66" s="20"/>
      <c r="AN66" s="20"/>
      <c r="AO66" s="20"/>
      <c r="AP66" s="20"/>
      <c r="AQ66" s="20"/>
      <c r="AR66" s="20"/>
      <c r="AS66" s="8"/>
      <c r="AT66" s="8"/>
      <c r="AU66" s="8"/>
      <c r="AV66" s="8"/>
      <c r="AW66" s="8"/>
      <c r="AX66" s="20"/>
      <c r="AY66" s="20"/>
      <c r="AZ66" s="20"/>
      <c r="BA66" s="20"/>
      <c r="BB66" s="20"/>
      <c r="BC66" s="20"/>
      <c r="BD66" s="20"/>
      <c r="BE66" s="20"/>
      <c r="BF66" s="8"/>
      <c r="BG66" s="8"/>
      <c r="BH66" s="8"/>
      <c r="BI66" s="8"/>
      <c r="BJ66" s="8"/>
      <c r="BK66" s="8"/>
      <c r="BL66" s="8"/>
      <c r="BM66" s="11"/>
      <c r="BN66" s="11"/>
      <c r="BO66" s="8"/>
      <c r="BP66" s="8"/>
      <c r="BQ66" s="8"/>
      <c r="BR66" s="8"/>
      <c r="BS66" s="8"/>
      <c r="BT66" s="8"/>
      <c r="BV66" s="152"/>
      <c r="BW66" s="8"/>
      <c r="BX66" s="154"/>
      <c r="BY66" s="8"/>
      <c r="BZ66" s="154"/>
      <c r="CA66" s="154"/>
      <c r="CC66" s="152"/>
      <c r="CD66" s="8"/>
      <c r="CE66" s="154"/>
      <c r="CF66" s="8"/>
      <c r="CG66" s="8"/>
      <c r="CH66" s="154"/>
      <c r="CI66" s="154"/>
      <c r="CJ66" s="8"/>
      <c r="CK66" s="154"/>
      <c r="CL66" s="154"/>
      <c r="CN66" s="152"/>
      <c r="CO66" s="8"/>
      <c r="CP66" s="154"/>
      <c r="CQ66" s="8"/>
      <c r="CR66" s="8"/>
      <c r="CS66" s="154"/>
      <c r="CT66" s="154"/>
      <c r="CU66" s="8"/>
      <c r="CV66" s="154"/>
      <c r="CW66" s="154"/>
      <c r="CY66" s="152"/>
      <c r="CZ66" s="8"/>
      <c r="DA66" s="154"/>
      <c r="DB66" s="8"/>
      <c r="DC66" s="8"/>
      <c r="DD66" s="154"/>
      <c r="DE66" s="154"/>
      <c r="DF66" s="8"/>
      <c r="DG66" s="154"/>
      <c r="DH66" s="154"/>
      <c r="DJ66" s="152"/>
      <c r="DK66" s="8"/>
      <c r="DL66" s="154"/>
      <c r="DM66" s="8"/>
      <c r="DN66" s="8"/>
      <c r="DO66" s="154"/>
      <c r="DP66" s="21"/>
      <c r="DQ66" s="1"/>
      <c r="DR66" s="1"/>
      <c r="DS66" s="110"/>
      <c r="DT66" s="110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24"/>
    </row>
    <row r="67" spans="1:135">
      <c r="A67"/>
      <c r="B67"/>
      <c r="C67"/>
      <c r="D6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0"/>
      <c r="Y67" s="20"/>
      <c r="Z67" s="20"/>
      <c r="AA67" s="20"/>
      <c r="AB67" s="20"/>
      <c r="AC67" s="20"/>
      <c r="AD67" s="20"/>
      <c r="AE67" s="20"/>
      <c r="AF67" s="8"/>
      <c r="AG67" s="8"/>
      <c r="AH67" s="8"/>
      <c r="AI67" s="8"/>
      <c r="AJ67" s="8"/>
      <c r="AK67" s="20"/>
      <c r="AL67" s="20"/>
      <c r="AM67" s="20"/>
      <c r="AN67" s="20"/>
      <c r="AO67" s="20"/>
      <c r="AP67" s="20"/>
      <c r="AQ67" s="20"/>
      <c r="AR67" s="20"/>
      <c r="AS67" s="8"/>
      <c r="AT67" s="8"/>
      <c r="AU67" s="8"/>
      <c r="AV67" s="8"/>
      <c r="AW67" s="8"/>
      <c r="AX67" s="20"/>
      <c r="AY67" s="20"/>
      <c r="AZ67" s="20"/>
      <c r="BA67" s="20"/>
      <c r="BB67" s="20"/>
      <c r="BC67" s="20"/>
      <c r="BD67" s="20"/>
      <c r="BE67" s="20"/>
      <c r="BF67" s="8"/>
      <c r="BG67" s="8"/>
      <c r="BH67" s="8"/>
      <c r="BI67" s="8"/>
      <c r="BJ67" s="8"/>
      <c r="BK67" s="8"/>
      <c r="BL67" s="8"/>
      <c r="BM67" s="11"/>
      <c r="BN67" s="11"/>
      <c r="BO67" s="8"/>
      <c r="BP67" s="8"/>
      <c r="BQ67" s="8"/>
      <c r="BR67" s="8"/>
      <c r="BS67" s="8"/>
      <c r="BT67" s="8"/>
      <c r="BV67" s="152"/>
      <c r="BW67" s="8"/>
      <c r="BX67" s="154"/>
      <c r="BY67" s="8"/>
      <c r="BZ67" s="154"/>
      <c r="CA67" s="154"/>
      <c r="CC67" s="152"/>
      <c r="CD67" s="8"/>
      <c r="CE67" s="154"/>
      <c r="CF67" s="8"/>
      <c r="CG67" s="8"/>
      <c r="CH67" s="154"/>
      <c r="CI67" s="154"/>
      <c r="CJ67" s="8"/>
      <c r="CK67" s="154"/>
      <c r="CL67" s="154"/>
      <c r="CN67" s="152"/>
      <c r="CO67" s="8"/>
      <c r="CP67" s="154"/>
      <c r="CQ67" s="8"/>
      <c r="CR67" s="8"/>
      <c r="CS67" s="154"/>
      <c r="CT67" s="154"/>
      <c r="CU67" s="8"/>
      <c r="CV67" s="154"/>
      <c r="CW67" s="154"/>
      <c r="CY67" s="152"/>
      <c r="CZ67" s="8"/>
      <c r="DA67" s="154"/>
      <c r="DB67" s="8"/>
      <c r="DC67" s="8"/>
      <c r="DD67" s="154"/>
      <c r="DE67" s="154"/>
      <c r="DF67" s="8"/>
      <c r="DG67" s="154"/>
      <c r="DH67" s="154"/>
      <c r="DJ67" s="152"/>
      <c r="DK67" s="8"/>
      <c r="DL67" s="154"/>
      <c r="DM67" s="8"/>
      <c r="DN67" s="8"/>
      <c r="DO67" s="154"/>
      <c r="DP67" s="21"/>
      <c r="DQ67" s="1"/>
      <c r="DR67" s="1"/>
      <c r="DS67" s="110"/>
      <c r="DT67" s="110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24"/>
    </row>
    <row r="68" spans="1:135">
      <c r="A68"/>
      <c r="B68"/>
      <c r="C68"/>
      <c r="D6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0"/>
      <c r="Y68" s="20"/>
      <c r="Z68" s="20"/>
      <c r="AA68" s="20"/>
      <c r="AB68" s="20"/>
      <c r="AC68" s="20"/>
      <c r="AD68" s="20"/>
      <c r="AE68" s="20"/>
      <c r="AF68" s="8"/>
      <c r="AG68" s="8"/>
      <c r="AH68" s="8"/>
      <c r="AI68" s="8"/>
      <c r="AJ68" s="8"/>
      <c r="AK68" s="20"/>
      <c r="AL68" s="20"/>
      <c r="AM68" s="20"/>
      <c r="AN68" s="20"/>
      <c r="AO68" s="20"/>
      <c r="AP68" s="20"/>
      <c r="AQ68" s="20"/>
      <c r="AR68" s="20"/>
      <c r="AS68" s="8"/>
      <c r="AT68" s="8"/>
      <c r="AU68" s="8"/>
      <c r="AV68" s="8"/>
      <c r="AW68" s="8"/>
      <c r="AX68" s="20"/>
      <c r="AY68" s="20"/>
      <c r="AZ68" s="20"/>
      <c r="BA68" s="20"/>
      <c r="BB68" s="20"/>
      <c r="BC68" s="20"/>
      <c r="BD68" s="20"/>
      <c r="BE68" s="20"/>
      <c r="BF68" s="8"/>
      <c r="BG68" s="8"/>
      <c r="BH68" s="8"/>
      <c r="BI68" s="8"/>
      <c r="BJ68" s="8"/>
      <c r="BK68" s="8"/>
      <c r="BL68" s="8"/>
      <c r="BM68" s="11"/>
      <c r="BN68" s="11"/>
      <c r="BO68" s="8"/>
      <c r="BP68" s="8"/>
      <c r="BQ68" s="8"/>
      <c r="BR68" s="8"/>
      <c r="BS68" s="8"/>
      <c r="BT68" s="8"/>
      <c r="BV68" s="152"/>
      <c r="BW68" s="8"/>
      <c r="BX68" s="154"/>
      <c r="BY68" s="8"/>
      <c r="BZ68" s="154"/>
      <c r="CA68" s="154"/>
      <c r="CC68" s="152"/>
      <c r="CD68" s="8"/>
      <c r="CE68" s="154"/>
      <c r="CF68" s="8"/>
      <c r="CG68" s="8"/>
      <c r="CH68" s="154"/>
      <c r="CI68" s="154"/>
      <c r="CJ68" s="8"/>
      <c r="CK68" s="154"/>
      <c r="CL68" s="154"/>
      <c r="CN68" s="152"/>
      <c r="CO68" s="8"/>
      <c r="CP68" s="154"/>
      <c r="CQ68" s="8"/>
      <c r="CR68" s="8"/>
      <c r="CS68" s="154"/>
      <c r="CT68" s="154"/>
      <c r="CU68" s="8"/>
      <c r="CV68" s="154"/>
      <c r="CW68" s="154"/>
      <c r="CY68" s="152"/>
      <c r="CZ68" s="8"/>
      <c r="DA68" s="154"/>
      <c r="DB68" s="8"/>
      <c r="DC68" s="8"/>
      <c r="DD68" s="154"/>
      <c r="DE68" s="154"/>
      <c r="DF68" s="8"/>
      <c r="DG68" s="154"/>
      <c r="DH68" s="154"/>
      <c r="DJ68" s="152"/>
      <c r="DK68" s="8"/>
      <c r="DL68" s="154"/>
      <c r="DM68" s="8"/>
      <c r="DN68" s="8"/>
      <c r="DO68" s="154"/>
      <c r="DP68" s="21"/>
      <c r="DQ68" s="1"/>
      <c r="DR68" s="1"/>
      <c r="DS68" s="110"/>
      <c r="DT68" s="110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24"/>
    </row>
    <row r="69" spans="1:135">
      <c r="A69"/>
      <c r="B69"/>
      <c r="C69"/>
      <c r="D6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0"/>
      <c r="Y69" s="20"/>
      <c r="Z69" s="20"/>
      <c r="AA69" s="20"/>
      <c r="AB69" s="20"/>
      <c r="AC69" s="20"/>
      <c r="AD69" s="20"/>
      <c r="AE69" s="20"/>
      <c r="AF69" s="8"/>
      <c r="AG69" s="8"/>
      <c r="AH69" s="8"/>
      <c r="AI69" s="8"/>
      <c r="AJ69" s="8"/>
      <c r="AK69" s="20"/>
      <c r="AL69" s="20"/>
      <c r="AM69" s="20"/>
      <c r="AN69" s="20"/>
      <c r="AO69" s="20"/>
      <c r="AP69" s="20"/>
      <c r="AQ69" s="20"/>
      <c r="AR69" s="20"/>
      <c r="AS69" s="8"/>
      <c r="AT69" s="8"/>
      <c r="AU69" s="8"/>
      <c r="AV69" s="8"/>
      <c r="AW69" s="8"/>
      <c r="AX69" s="20"/>
      <c r="AY69" s="20"/>
      <c r="AZ69" s="20"/>
      <c r="BA69" s="20"/>
      <c r="BB69" s="20"/>
      <c r="BC69" s="20"/>
      <c r="BD69" s="20"/>
      <c r="BE69" s="20"/>
      <c r="BF69" s="8"/>
      <c r="BG69" s="8"/>
      <c r="BH69" s="8"/>
      <c r="BI69" s="8"/>
      <c r="BJ69" s="8"/>
      <c r="BK69" s="8"/>
      <c r="BL69" s="8"/>
      <c r="BM69" s="11"/>
      <c r="BN69" s="11"/>
      <c r="BO69" s="8"/>
      <c r="BP69" s="8"/>
      <c r="BQ69" s="8"/>
      <c r="BR69" s="8"/>
      <c r="BS69" s="8"/>
      <c r="BT69" s="8"/>
      <c r="BV69" s="152"/>
      <c r="BW69" s="8"/>
      <c r="BX69" s="154"/>
      <c r="BY69" s="8"/>
      <c r="BZ69" s="154"/>
      <c r="CA69" s="154"/>
      <c r="CC69" s="152"/>
      <c r="CD69" s="8"/>
      <c r="CE69" s="154"/>
      <c r="CF69" s="8"/>
      <c r="CG69" s="8"/>
      <c r="CH69" s="154"/>
      <c r="CI69" s="154"/>
      <c r="CJ69" s="8"/>
      <c r="CK69" s="154"/>
      <c r="CL69" s="154"/>
      <c r="CN69" s="152"/>
      <c r="CO69" s="8"/>
      <c r="CP69" s="154"/>
      <c r="CQ69" s="8"/>
      <c r="CR69" s="8"/>
      <c r="CS69" s="154"/>
      <c r="CT69" s="154"/>
      <c r="CU69" s="8"/>
      <c r="CV69" s="154"/>
      <c r="CW69" s="154"/>
      <c r="CY69" s="152"/>
      <c r="CZ69" s="8"/>
      <c r="DA69" s="154"/>
      <c r="DB69" s="8"/>
      <c r="DC69" s="8"/>
      <c r="DD69" s="154"/>
      <c r="DE69" s="154"/>
      <c r="DF69" s="8"/>
      <c r="DG69" s="154"/>
      <c r="DH69" s="154"/>
      <c r="DJ69" s="152"/>
      <c r="DK69" s="8"/>
      <c r="DL69" s="154"/>
      <c r="DM69" s="8"/>
      <c r="DN69" s="8"/>
      <c r="DO69" s="154"/>
      <c r="DP69" s="21"/>
      <c r="DQ69" s="1"/>
      <c r="DR69" s="1"/>
      <c r="DS69" s="110"/>
      <c r="DT69" s="110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24"/>
    </row>
    <row r="70" spans="1:135">
      <c r="A70"/>
      <c r="B70"/>
      <c r="C70"/>
      <c r="D7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0"/>
      <c r="Y70" s="20"/>
      <c r="Z70" s="20"/>
      <c r="AA70" s="20"/>
      <c r="AB70" s="20"/>
      <c r="AC70" s="20"/>
      <c r="AD70" s="20"/>
      <c r="AE70" s="20"/>
      <c r="AF70" s="8"/>
      <c r="AG70" s="8"/>
      <c r="AH70" s="8"/>
      <c r="AI70" s="8"/>
      <c r="AJ70" s="8"/>
      <c r="AK70" s="20"/>
      <c r="AL70" s="20"/>
      <c r="AM70" s="20"/>
      <c r="AN70" s="20"/>
      <c r="AO70" s="20"/>
      <c r="AP70" s="20"/>
      <c r="AQ70" s="20"/>
      <c r="AR70" s="20"/>
      <c r="AS70" s="8"/>
      <c r="AT70" s="8"/>
      <c r="AU70" s="8"/>
      <c r="AV70" s="8"/>
      <c r="AW70" s="8"/>
      <c r="AX70" s="20"/>
      <c r="AY70" s="20"/>
      <c r="AZ70" s="20"/>
      <c r="BA70" s="20"/>
      <c r="BB70" s="20"/>
      <c r="BC70" s="20"/>
      <c r="BD70" s="20"/>
      <c r="BE70" s="20"/>
      <c r="BF70" s="8"/>
      <c r="BG70" s="8"/>
      <c r="BH70" s="8"/>
      <c r="BI70" s="8"/>
      <c r="BJ70" s="8"/>
      <c r="BK70" s="8"/>
      <c r="BL70" s="8"/>
      <c r="BM70" s="11"/>
      <c r="BN70" s="11"/>
      <c r="BO70" s="8"/>
      <c r="BP70" s="8"/>
      <c r="BQ70" s="8"/>
      <c r="BR70" s="8"/>
      <c r="BS70" s="8"/>
      <c r="BT70" s="8"/>
      <c r="BV70" s="152"/>
      <c r="BW70" s="8"/>
      <c r="BX70" s="154"/>
      <c r="BY70" s="8"/>
      <c r="BZ70" s="154"/>
      <c r="CA70" s="154"/>
      <c r="CC70" s="152"/>
      <c r="CD70" s="8"/>
      <c r="CE70" s="154"/>
      <c r="CF70" s="8"/>
      <c r="CG70" s="8"/>
      <c r="CH70" s="154"/>
      <c r="CI70" s="154"/>
      <c r="CJ70" s="8"/>
      <c r="CK70" s="154"/>
      <c r="CL70" s="154"/>
      <c r="CN70" s="152"/>
      <c r="CO70" s="8"/>
      <c r="CP70" s="154"/>
      <c r="CQ70" s="8"/>
      <c r="CR70" s="8"/>
      <c r="CS70" s="154"/>
      <c r="CT70" s="154"/>
      <c r="CU70" s="8"/>
      <c r="CV70" s="154"/>
      <c r="CW70" s="154"/>
      <c r="CY70" s="152"/>
      <c r="CZ70" s="8"/>
      <c r="DA70" s="154"/>
      <c r="DB70" s="8"/>
      <c r="DC70" s="8"/>
      <c r="DD70" s="154"/>
      <c r="DE70" s="154"/>
      <c r="DF70" s="8"/>
      <c r="DG70" s="154"/>
      <c r="DH70" s="154"/>
      <c r="DJ70" s="152"/>
      <c r="DK70" s="8"/>
      <c r="DL70" s="154"/>
      <c r="DM70" s="8"/>
      <c r="DN70" s="8"/>
      <c r="DO70" s="154"/>
      <c r="DP70" s="21"/>
      <c r="DQ70" s="1"/>
      <c r="DR70" s="1"/>
      <c r="DS70" s="110"/>
      <c r="DT70" s="110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24"/>
    </row>
    <row r="71" spans="1:135">
      <c r="A71"/>
      <c r="B71"/>
      <c r="C71"/>
      <c r="D7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0"/>
      <c r="Y71" s="20"/>
      <c r="Z71" s="20"/>
      <c r="AA71" s="20"/>
      <c r="AB71" s="20"/>
      <c r="AC71" s="20"/>
      <c r="AD71" s="20"/>
      <c r="AE71" s="20"/>
      <c r="AF71" s="8"/>
      <c r="AG71" s="8"/>
      <c r="AH71" s="8"/>
      <c r="AI71" s="8"/>
      <c r="AJ71" s="8"/>
      <c r="AK71" s="20"/>
      <c r="AL71" s="20"/>
      <c r="AM71" s="20"/>
      <c r="AN71" s="20"/>
      <c r="AO71" s="20"/>
      <c r="AP71" s="20"/>
      <c r="AQ71" s="20"/>
      <c r="AR71" s="20"/>
      <c r="AS71" s="8"/>
      <c r="AT71" s="8"/>
      <c r="AU71" s="8"/>
      <c r="AV71" s="8"/>
      <c r="AW71" s="8"/>
      <c r="AX71" s="20"/>
      <c r="AY71" s="20"/>
      <c r="AZ71" s="20"/>
      <c r="BA71" s="20"/>
      <c r="BB71" s="20"/>
      <c r="BC71" s="20"/>
      <c r="BD71" s="20"/>
      <c r="BE71" s="20"/>
      <c r="BF71" s="8"/>
      <c r="BG71" s="8"/>
      <c r="BH71" s="8"/>
      <c r="BI71" s="8"/>
      <c r="BJ71" s="8"/>
      <c r="BK71" s="8"/>
      <c r="BL71" s="8"/>
      <c r="BM71" s="11"/>
      <c r="BN71" s="11"/>
      <c r="BO71" s="8"/>
      <c r="BP71" s="8"/>
      <c r="BQ71" s="8"/>
      <c r="BR71" s="8"/>
      <c r="BS71" s="8"/>
      <c r="BT71" s="8"/>
      <c r="BV71" s="152"/>
      <c r="BW71" s="8"/>
      <c r="BX71" s="154"/>
      <c r="BY71" s="8"/>
      <c r="BZ71" s="154"/>
      <c r="CA71" s="154"/>
      <c r="CC71" s="152"/>
      <c r="CD71" s="8"/>
      <c r="CE71" s="154"/>
      <c r="CF71" s="8"/>
      <c r="CG71" s="8"/>
      <c r="CH71" s="154"/>
      <c r="CI71" s="154"/>
      <c r="CJ71" s="8"/>
      <c r="CK71" s="154"/>
      <c r="CL71" s="154"/>
      <c r="CN71" s="152"/>
      <c r="CO71" s="8"/>
      <c r="CP71" s="154"/>
      <c r="CQ71" s="8"/>
      <c r="CR71" s="8"/>
      <c r="CS71" s="154"/>
      <c r="CT71" s="154"/>
      <c r="CU71" s="8"/>
      <c r="CV71" s="154"/>
      <c r="CW71" s="154"/>
      <c r="CY71" s="152"/>
      <c r="CZ71" s="8"/>
      <c r="DA71" s="154"/>
      <c r="DB71" s="8"/>
      <c r="DC71" s="8"/>
      <c r="DD71" s="154"/>
      <c r="DE71" s="154"/>
      <c r="DF71" s="8"/>
      <c r="DG71" s="154"/>
      <c r="DH71" s="154"/>
      <c r="DJ71" s="152"/>
      <c r="DK71" s="8"/>
      <c r="DL71" s="154"/>
      <c r="DM71" s="8"/>
      <c r="DN71" s="8"/>
      <c r="DO71" s="154"/>
      <c r="DP71" s="21"/>
      <c r="DQ71" s="1"/>
      <c r="DR71" s="1"/>
      <c r="DS71" s="110"/>
      <c r="DT71" s="110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24"/>
    </row>
    <row r="72" spans="1:135">
      <c r="A72"/>
      <c r="B72"/>
      <c r="C72"/>
      <c r="D72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0"/>
      <c r="Y72" s="20"/>
      <c r="Z72" s="20"/>
      <c r="AA72" s="20"/>
      <c r="AB72" s="20"/>
      <c r="AC72" s="20"/>
      <c r="AD72" s="20"/>
      <c r="AE72" s="20"/>
      <c r="AF72" s="8"/>
      <c r="AG72" s="8"/>
      <c r="AH72" s="8"/>
      <c r="AI72" s="8"/>
      <c r="AJ72" s="8"/>
      <c r="AK72" s="20"/>
      <c r="AL72" s="20"/>
      <c r="AM72" s="20"/>
      <c r="AN72" s="20"/>
      <c r="AO72" s="20"/>
      <c r="AP72" s="20"/>
      <c r="AQ72" s="20"/>
      <c r="AR72" s="20"/>
      <c r="AS72" s="8"/>
      <c r="AT72" s="8"/>
      <c r="AU72" s="8"/>
      <c r="AV72" s="8"/>
      <c r="AW72" s="8"/>
      <c r="AX72" s="20"/>
      <c r="AY72" s="20"/>
      <c r="AZ72" s="20"/>
      <c r="BA72" s="20"/>
      <c r="BB72" s="20"/>
      <c r="BC72" s="20"/>
      <c r="BD72" s="20"/>
      <c r="BE72" s="20"/>
      <c r="BF72" s="8"/>
      <c r="BG72" s="8"/>
      <c r="BH72" s="8"/>
      <c r="BI72" s="8"/>
      <c r="BJ72" s="8"/>
      <c r="BK72" s="8"/>
      <c r="BL72" s="8"/>
      <c r="BM72" s="11"/>
      <c r="BN72" s="11"/>
      <c r="BO72" s="8"/>
      <c r="BP72" s="8"/>
      <c r="BQ72" s="8"/>
      <c r="BR72" s="8"/>
      <c r="BS72" s="8"/>
      <c r="BT72" s="8"/>
      <c r="BV72" s="152"/>
      <c r="BW72" s="8"/>
      <c r="BX72" s="154"/>
      <c r="BY72" s="8"/>
      <c r="BZ72" s="154"/>
      <c r="CA72" s="154"/>
      <c r="CC72" s="152"/>
      <c r="CD72" s="8"/>
      <c r="CE72" s="154"/>
      <c r="CF72" s="8"/>
      <c r="CG72" s="8"/>
      <c r="CH72" s="154"/>
      <c r="CI72" s="154"/>
      <c r="CJ72" s="8"/>
      <c r="CK72" s="154"/>
      <c r="CL72" s="154"/>
      <c r="CN72" s="152"/>
      <c r="CO72" s="8"/>
      <c r="CP72" s="154"/>
      <c r="CQ72" s="8"/>
      <c r="CR72" s="8"/>
      <c r="CS72" s="154"/>
      <c r="CT72" s="154"/>
      <c r="CU72" s="8"/>
      <c r="CV72" s="154"/>
      <c r="CW72" s="154"/>
      <c r="CY72" s="152"/>
      <c r="CZ72" s="8"/>
      <c r="DA72" s="154"/>
      <c r="DB72" s="8"/>
      <c r="DC72" s="8"/>
      <c r="DD72" s="154"/>
      <c r="DE72" s="154"/>
      <c r="DF72" s="8"/>
      <c r="DG72" s="154"/>
      <c r="DH72" s="154"/>
      <c r="DJ72" s="152"/>
      <c r="DK72" s="8"/>
      <c r="DL72" s="154"/>
      <c r="DM72" s="8"/>
      <c r="DN72" s="8"/>
      <c r="DO72" s="154"/>
      <c r="DP72" s="21"/>
      <c r="DQ72" s="1"/>
      <c r="DR72" s="1"/>
      <c r="DS72" s="110"/>
      <c r="DT72" s="110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24"/>
    </row>
    <row r="73" spans="1:135">
      <c r="A73"/>
      <c r="B73"/>
      <c r="C73"/>
      <c r="D73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0"/>
      <c r="Y73" s="20"/>
      <c r="Z73" s="20"/>
      <c r="AA73" s="20"/>
      <c r="AB73" s="20"/>
      <c r="AC73" s="20"/>
      <c r="AD73" s="20"/>
      <c r="AE73" s="20"/>
      <c r="AF73" s="8"/>
      <c r="AG73" s="8"/>
      <c r="AH73" s="8"/>
      <c r="AI73" s="8"/>
      <c r="AJ73" s="8"/>
      <c r="AK73" s="20"/>
      <c r="AL73" s="20"/>
      <c r="AM73" s="20"/>
      <c r="AN73" s="20"/>
      <c r="AO73" s="20"/>
      <c r="AP73" s="20"/>
      <c r="AQ73" s="20"/>
      <c r="AR73" s="20"/>
      <c r="AS73" s="8"/>
      <c r="AT73" s="8"/>
      <c r="AU73" s="8"/>
      <c r="AV73" s="8"/>
      <c r="AW73" s="8"/>
      <c r="AX73" s="20"/>
      <c r="AY73" s="20"/>
      <c r="AZ73" s="20"/>
      <c r="BA73" s="20"/>
      <c r="BB73" s="20"/>
      <c r="BC73" s="20"/>
      <c r="BD73" s="20"/>
      <c r="BE73" s="20"/>
      <c r="BF73" s="8"/>
      <c r="BG73" s="8"/>
      <c r="BH73" s="8"/>
      <c r="BI73" s="8"/>
      <c r="BJ73" s="8"/>
      <c r="BK73" s="8"/>
      <c r="BL73" s="8"/>
      <c r="BM73" s="11"/>
      <c r="BN73" s="11"/>
      <c r="BO73" s="8"/>
      <c r="BP73" s="8"/>
      <c r="BQ73" s="8"/>
      <c r="BR73" s="8"/>
      <c r="BS73" s="8"/>
      <c r="BT73" s="8"/>
      <c r="BV73" s="152"/>
      <c r="BW73" s="8"/>
      <c r="BX73" s="154"/>
      <c r="BY73" s="8"/>
      <c r="BZ73" s="154"/>
      <c r="CA73" s="154"/>
      <c r="CC73" s="152"/>
      <c r="CD73" s="8"/>
      <c r="CE73" s="154"/>
      <c r="CF73" s="8"/>
      <c r="CG73" s="8"/>
      <c r="CH73" s="154"/>
      <c r="CI73" s="154"/>
      <c r="CJ73" s="8"/>
      <c r="CK73" s="154"/>
      <c r="CL73" s="154"/>
      <c r="CN73" s="152"/>
      <c r="CO73" s="8"/>
      <c r="CP73" s="154"/>
      <c r="CQ73" s="8"/>
      <c r="CR73" s="8"/>
      <c r="CS73" s="154"/>
      <c r="CT73" s="154"/>
      <c r="CU73" s="8"/>
      <c r="CV73" s="154"/>
      <c r="CW73" s="154"/>
      <c r="CY73" s="152"/>
      <c r="CZ73" s="8"/>
      <c r="DA73" s="154"/>
      <c r="DB73" s="8"/>
      <c r="DC73" s="8"/>
      <c r="DD73" s="154"/>
      <c r="DE73" s="154"/>
      <c r="DF73" s="8"/>
      <c r="DG73" s="154"/>
      <c r="DH73" s="154"/>
      <c r="DJ73" s="152"/>
      <c r="DK73" s="8"/>
      <c r="DL73" s="154"/>
      <c r="DM73" s="8"/>
      <c r="DN73" s="8"/>
      <c r="DO73" s="154"/>
      <c r="DP73" s="21"/>
      <c r="DQ73" s="1"/>
      <c r="DR73" s="1"/>
      <c r="DS73" s="110"/>
      <c r="DT73" s="110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24"/>
    </row>
    <row r="74" spans="1:135">
      <c r="A74"/>
      <c r="B74"/>
      <c r="C74"/>
      <c r="D7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0"/>
      <c r="Y74" s="20"/>
      <c r="Z74" s="20"/>
      <c r="AA74" s="20"/>
      <c r="AB74" s="20"/>
      <c r="AC74" s="20"/>
      <c r="AD74" s="20"/>
      <c r="AE74" s="20"/>
      <c r="AF74" s="8"/>
      <c r="AG74" s="8"/>
      <c r="AH74" s="8"/>
      <c r="AI74" s="8"/>
      <c r="AJ74" s="8"/>
      <c r="AK74" s="20"/>
      <c r="AL74" s="20"/>
      <c r="AM74" s="20"/>
      <c r="AN74" s="20"/>
      <c r="AO74" s="20"/>
      <c r="AP74" s="20"/>
      <c r="AQ74" s="20"/>
      <c r="AR74" s="20"/>
      <c r="AS74" s="8"/>
      <c r="AT74" s="8"/>
      <c r="AU74" s="8"/>
      <c r="AV74" s="8"/>
      <c r="AW74" s="8"/>
      <c r="AX74" s="20"/>
      <c r="AY74" s="20"/>
      <c r="AZ74" s="20"/>
      <c r="BA74" s="20"/>
      <c r="BB74" s="20"/>
      <c r="BC74" s="20"/>
      <c r="BD74" s="20"/>
      <c r="BE74" s="20"/>
      <c r="BF74" s="8"/>
      <c r="BG74" s="8"/>
      <c r="BH74" s="8"/>
      <c r="BI74" s="8"/>
      <c r="BJ74" s="8"/>
      <c r="BK74" s="8"/>
      <c r="BL74" s="8"/>
      <c r="BM74" s="11"/>
      <c r="BN74" s="11"/>
      <c r="BO74" s="8"/>
      <c r="BP74" s="8"/>
      <c r="BQ74" s="8"/>
      <c r="BR74" s="8"/>
      <c r="BS74" s="8"/>
      <c r="BT74" s="8"/>
      <c r="BV74" s="152"/>
      <c r="BW74" s="8"/>
      <c r="BX74" s="154"/>
      <c r="BY74" s="8"/>
      <c r="BZ74" s="154"/>
      <c r="CA74" s="154"/>
      <c r="CC74" s="152"/>
      <c r="CD74" s="8"/>
      <c r="CE74" s="154"/>
      <c r="CF74" s="8"/>
      <c r="CG74" s="8"/>
      <c r="CH74" s="154"/>
      <c r="CI74" s="154"/>
      <c r="CJ74" s="8"/>
      <c r="CK74" s="154"/>
      <c r="CL74" s="154"/>
      <c r="CN74" s="152"/>
      <c r="CO74" s="8"/>
      <c r="CP74" s="154"/>
      <c r="CQ74" s="8"/>
      <c r="CR74" s="8"/>
      <c r="CS74" s="154"/>
      <c r="CT74" s="154"/>
      <c r="CU74" s="8"/>
      <c r="CV74" s="154"/>
      <c r="CW74" s="154"/>
      <c r="CY74" s="152"/>
      <c r="CZ74" s="8"/>
      <c r="DA74" s="154"/>
      <c r="DB74" s="8"/>
      <c r="DC74" s="8"/>
      <c r="DD74" s="154"/>
      <c r="DE74" s="154"/>
      <c r="DF74" s="8"/>
      <c r="DG74" s="154"/>
      <c r="DH74" s="154"/>
      <c r="DJ74" s="152"/>
      <c r="DK74" s="8"/>
      <c r="DL74" s="154"/>
      <c r="DM74" s="8"/>
      <c r="DN74" s="8"/>
      <c r="DO74" s="154"/>
      <c r="DP74" s="21"/>
      <c r="DQ74" s="1"/>
      <c r="DR74" s="1"/>
      <c r="DS74" s="110"/>
      <c r="DT74" s="110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24"/>
    </row>
    <row r="75" spans="1:135">
      <c r="A75"/>
      <c r="B75"/>
      <c r="C75"/>
      <c r="D7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0"/>
      <c r="Y75" s="20"/>
      <c r="Z75" s="20"/>
      <c r="AA75" s="20"/>
      <c r="AB75" s="20"/>
      <c r="AC75" s="20"/>
      <c r="AD75" s="20"/>
      <c r="AE75" s="20"/>
      <c r="AF75" s="8"/>
      <c r="AG75" s="8"/>
      <c r="AH75" s="8"/>
      <c r="AI75" s="8"/>
      <c r="AJ75" s="8"/>
      <c r="AK75" s="20"/>
      <c r="AL75" s="20"/>
      <c r="AM75" s="20"/>
      <c r="AN75" s="20"/>
      <c r="AO75" s="20"/>
      <c r="AP75" s="20"/>
      <c r="AQ75" s="20"/>
      <c r="AR75" s="20"/>
      <c r="AS75" s="8"/>
      <c r="AT75" s="8"/>
      <c r="AU75" s="8"/>
      <c r="AV75" s="8"/>
      <c r="AW75" s="8"/>
      <c r="AX75" s="20"/>
      <c r="AY75" s="20"/>
      <c r="AZ75" s="20"/>
      <c r="BA75" s="20"/>
      <c r="BB75" s="20"/>
      <c r="BC75" s="20"/>
      <c r="BD75" s="20"/>
      <c r="BE75" s="20"/>
      <c r="BF75" s="8"/>
      <c r="BG75" s="8"/>
      <c r="BH75" s="8"/>
      <c r="BI75" s="8"/>
      <c r="BJ75" s="8"/>
      <c r="BK75" s="8"/>
      <c r="BL75" s="8"/>
      <c r="BM75" s="11"/>
      <c r="BN75" s="11"/>
      <c r="BO75" s="8"/>
      <c r="BP75" s="8"/>
      <c r="BQ75" s="8"/>
      <c r="BR75" s="8"/>
      <c r="BS75" s="8"/>
      <c r="BT75" s="8"/>
      <c r="BV75" s="152"/>
      <c r="BW75" s="8"/>
      <c r="BX75" s="154"/>
      <c r="BY75" s="8"/>
      <c r="BZ75" s="154"/>
      <c r="CA75" s="154"/>
      <c r="CC75" s="152"/>
      <c r="CD75" s="8"/>
      <c r="CE75" s="154"/>
      <c r="CF75" s="8"/>
      <c r="CG75" s="8"/>
      <c r="CH75" s="154"/>
      <c r="CI75" s="154"/>
      <c r="CJ75" s="8"/>
      <c r="CK75" s="154"/>
      <c r="CL75" s="154"/>
      <c r="CN75" s="152"/>
      <c r="CO75" s="8"/>
      <c r="CP75" s="154"/>
      <c r="CQ75" s="8"/>
      <c r="CR75" s="8"/>
      <c r="CS75" s="154"/>
      <c r="CT75" s="154"/>
      <c r="CU75" s="8"/>
      <c r="CV75" s="154"/>
      <c r="CW75" s="154"/>
      <c r="CY75" s="152"/>
      <c r="CZ75" s="8"/>
      <c r="DA75" s="154"/>
      <c r="DB75" s="8"/>
      <c r="DC75" s="8"/>
      <c r="DD75" s="154"/>
      <c r="DE75" s="154"/>
      <c r="DF75" s="8"/>
      <c r="DG75" s="154"/>
      <c r="DH75" s="154"/>
      <c r="DJ75" s="152"/>
      <c r="DK75" s="8"/>
      <c r="DL75" s="154"/>
      <c r="DM75" s="8"/>
      <c r="DN75" s="8"/>
      <c r="DO75" s="154"/>
      <c r="DP75" s="21"/>
      <c r="DQ75" s="1"/>
      <c r="DR75" s="1"/>
      <c r="DS75" s="110"/>
      <c r="DT75" s="110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24"/>
    </row>
    <row r="76" spans="1:135">
      <c r="A76"/>
      <c r="B76"/>
      <c r="C76"/>
      <c r="D7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0"/>
      <c r="Y76" s="20"/>
      <c r="Z76" s="20"/>
      <c r="AA76" s="20"/>
      <c r="AB76" s="20"/>
      <c r="AC76" s="20"/>
      <c r="AD76" s="20"/>
      <c r="AE76" s="20"/>
      <c r="AF76" s="8"/>
      <c r="AG76" s="8"/>
      <c r="AH76" s="8"/>
      <c r="AI76" s="8"/>
      <c r="AJ76" s="8"/>
      <c r="AK76" s="20"/>
      <c r="AL76" s="20"/>
      <c r="AM76" s="20"/>
      <c r="AN76" s="20"/>
      <c r="AO76" s="20"/>
      <c r="AP76" s="20"/>
      <c r="AQ76" s="20"/>
      <c r="AR76" s="20"/>
      <c r="AS76" s="8"/>
      <c r="AT76" s="8"/>
      <c r="AU76" s="8"/>
      <c r="AV76" s="8"/>
      <c r="AW76" s="8"/>
      <c r="AX76" s="20"/>
      <c r="AY76" s="20"/>
      <c r="AZ76" s="20"/>
      <c r="BA76" s="20"/>
      <c r="BB76" s="20"/>
      <c r="BC76" s="20"/>
      <c r="BD76" s="20"/>
      <c r="BE76" s="20"/>
      <c r="BF76" s="8"/>
      <c r="BG76" s="8"/>
      <c r="BH76" s="8"/>
      <c r="BI76" s="8"/>
      <c r="BJ76" s="8"/>
      <c r="BK76" s="8"/>
      <c r="BL76" s="8"/>
      <c r="BM76" s="11"/>
      <c r="BN76" s="11"/>
      <c r="BO76" s="8"/>
      <c r="BP76" s="8"/>
      <c r="BQ76" s="8"/>
      <c r="BR76" s="8"/>
      <c r="BS76" s="8"/>
      <c r="BT76" s="8"/>
      <c r="BV76" s="152"/>
      <c r="BW76" s="8"/>
      <c r="BX76" s="154"/>
      <c r="BY76" s="8"/>
      <c r="BZ76" s="154"/>
      <c r="CA76" s="154"/>
      <c r="CC76" s="152"/>
      <c r="CD76" s="8"/>
      <c r="CE76" s="154"/>
      <c r="CF76" s="8"/>
      <c r="CG76" s="8"/>
      <c r="CH76" s="154"/>
      <c r="CI76" s="154"/>
      <c r="CJ76" s="8"/>
      <c r="CK76" s="154"/>
      <c r="CL76" s="154"/>
      <c r="CN76" s="152"/>
      <c r="CO76" s="8"/>
      <c r="CP76" s="154"/>
      <c r="CQ76" s="8"/>
      <c r="CR76" s="8"/>
      <c r="CS76" s="154"/>
      <c r="CT76" s="154"/>
      <c r="CU76" s="8"/>
      <c r="CV76" s="154"/>
      <c r="CW76" s="154"/>
      <c r="CY76" s="152"/>
      <c r="CZ76" s="8"/>
      <c r="DA76" s="154"/>
      <c r="DB76" s="8"/>
      <c r="DC76" s="8"/>
      <c r="DD76" s="154"/>
      <c r="DE76" s="154"/>
      <c r="DF76" s="8"/>
      <c r="DG76" s="154"/>
      <c r="DH76" s="154"/>
      <c r="DJ76" s="152"/>
      <c r="DK76" s="8"/>
      <c r="DL76" s="154"/>
      <c r="DM76" s="8"/>
      <c r="DN76" s="8"/>
      <c r="DO76" s="154"/>
      <c r="DP76" s="21"/>
      <c r="DQ76" s="1"/>
      <c r="DR76" s="1"/>
      <c r="DS76" s="110"/>
      <c r="DT76" s="110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24"/>
    </row>
    <row r="77" spans="1:135">
      <c r="A77"/>
      <c r="B77"/>
      <c r="C77"/>
      <c r="D7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0"/>
      <c r="Y77" s="20"/>
      <c r="Z77" s="20"/>
      <c r="AA77" s="20"/>
      <c r="AB77" s="20"/>
      <c r="AC77" s="20"/>
      <c r="AD77" s="20"/>
      <c r="AE77" s="20"/>
      <c r="AF77" s="8"/>
      <c r="AG77" s="8"/>
      <c r="AH77" s="8"/>
      <c r="AI77" s="8"/>
      <c r="AJ77" s="8"/>
      <c r="AK77" s="20"/>
      <c r="AL77" s="20"/>
      <c r="AM77" s="20"/>
      <c r="AN77" s="20"/>
      <c r="AO77" s="20"/>
      <c r="AP77" s="20"/>
      <c r="AQ77" s="20"/>
      <c r="AR77" s="20"/>
      <c r="AS77" s="8"/>
      <c r="AT77" s="8"/>
      <c r="AU77" s="8"/>
      <c r="AV77" s="8"/>
      <c r="AW77" s="8"/>
      <c r="AX77" s="20"/>
      <c r="AY77" s="20"/>
      <c r="AZ77" s="20"/>
      <c r="BA77" s="20"/>
      <c r="BB77" s="20"/>
      <c r="BC77" s="20"/>
      <c r="BD77" s="20"/>
      <c r="BE77" s="20"/>
      <c r="BF77" s="8"/>
      <c r="BG77" s="8"/>
      <c r="BH77" s="8"/>
      <c r="BI77" s="8"/>
      <c r="BJ77" s="8"/>
      <c r="BK77" s="8"/>
      <c r="BL77" s="8"/>
      <c r="BM77" s="11"/>
      <c r="BN77" s="11"/>
      <c r="BO77" s="8"/>
      <c r="BP77" s="8"/>
      <c r="BQ77" s="8"/>
      <c r="BR77" s="8"/>
      <c r="BS77" s="8"/>
      <c r="BT77" s="8"/>
      <c r="BV77" s="152"/>
      <c r="BW77" s="8"/>
      <c r="BX77" s="154"/>
      <c r="BY77" s="8"/>
      <c r="BZ77" s="154"/>
      <c r="CA77" s="154"/>
      <c r="CC77" s="152"/>
      <c r="CD77" s="8"/>
      <c r="CE77" s="154"/>
      <c r="CF77" s="8"/>
      <c r="CG77" s="8"/>
      <c r="CH77" s="154"/>
      <c r="CI77" s="154"/>
      <c r="CJ77" s="8"/>
      <c r="CK77" s="154"/>
      <c r="CL77" s="154"/>
      <c r="CN77" s="152"/>
      <c r="CO77" s="8"/>
      <c r="CP77" s="154"/>
      <c r="CQ77" s="8"/>
      <c r="CR77" s="8"/>
      <c r="CS77" s="154"/>
      <c r="CT77" s="154"/>
      <c r="CU77" s="8"/>
      <c r="CV77" s="154"/>
      <c r="CW77" s="154"/>
      <c r="CY77" s="152"/>
      <c r="CZ77" s="8"/>
      <c r="DA77" s="154"/>
      <c r="DB77" s="8"/>
      <c r="DC77" s="8"/>
      <c r="DD77" s="154"/>
      <c r="DE77" s="154"/>
      <c r="DF77" s="8"/>
      <c r="DG77" s="154"/>
      <c r="DH77" s="154"/>
      <c r="DJ77" s="152"/>
      <c r="DK77" s="8"/>
      <c r="DL77" s="154"/>
      <c r="DM77" s="8"/>
      <c r="DN77" s="8"/>
      <c r="DO77" s="154"/>
      <c r="DP77" s="21"/>
      <c r="DQ77" s="1"/>
      <c r="DR77" s="1"/>
      <c r="DS77" s="110"/>
      <c r="DT77" s="110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24"/>
    </row>
    <row r="78" spans="1:135">
      <c r="A78"/>
      <c r="B78"/>
      <c r="C78"/>
      <c r="D7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0"/>
      <c r="Y78" s="20"/>
      <c r="Z78" s="20"/>
      <c r="AA78" s="20"/>
      <c r="AB78" s="20"/>
      <c r="AC78" s="20"/>
      <c r="AD78" s="20"/>
      <c r="AE78" s="20"/>
      <c r="AF78" s="8"/>
      <c r="AG78" s="8"/>
      <c r="AH78" s="8"/>
      <c r="AI78" s="8"/>
      <c r="AJ78" s="8"/>
      <c r="AK78" s="20"/>
      <c r="AL78" s="20"/>
      <c r="AM78" s="20"/>
      <c r="AN78" s="20"/>
      <c r="AO78" s="20"/>
      <c r="AP78" s="20"/>
      <c r="AQ78" s="20"/>
      <c r="AR78" s="20"/>
      <c r="AS78" s="8"/>
      <c r="AT78" s="8"/>
      <c r="AU78" s="8"/>
      <c r="AV78" s="8"/>
      <c r="AW78" s="8"/>
      <c r="AX78" s="20"/>
      <c r="AY78" s="20"/>
      <c r="AZ78" s="20"/>
      <c r="BA78" s="20"/>
      <c r="BB78" s="20"/>
      <c r="BC78" s="20"/>
      <c r="BD78" s="20"/>
      <c r="BE78" s="20"/>
      <c r="BF78" s="8"/>
      <c r="BG78" s="8"/>
      <c r="BH78" s="8"/>
      <c r="BI78" s="8"/>
      <c r="BJ78" s="8"/>
      <c r="BK78" s="8"/>
      <c r="BL78" s="8"/>
      <c r="BM78" s="11"/>
      <c r="BN78" s="11"/>
      <c r="BO78" s="8"/>
      <c r="BP78" s="8"/>
      <c r="BQ78" s="8"/>
      <c r="BR78" s="8"/>
      <c r="BS78" s="8"/>
      <c r="BT78" s="8"/>
      <c r="BV78" s="152"/>
      <c r="BW78" s="8"/>
      <c r="BX78" s="154"/>
      <c r="BY78" s="8"/>
      <c r="BZ78" s="154"/>
      <c r="CA78" s="154"/>
      <c r="CC78" s="152"/>
      <c r="CD78" s="8"/>
      <c r="CE78" s="154"/>
      <c r="CF78" s="8"/>
      <c r="CG78" s="8"/>
      <c r="CH78" s="154"/>
      <c r="CI78" s="154"/>
      <c r="CJ78" s="8"/>
      <c r="CK78" s="154"/>
      <c r="CL78" s="154"/>
      <c r="CN78" s="152"/>
      <c r="CO78" s="8"/>
      <c r="CP78" s="154"/>
      <c r="CQ78" s="8"/>
      <c r="CR78" s="8"/>
      <c r="CS78" s="154"/>
      <c r="CT78" s="154"/>
      <c r="CU78" s="8"/>
      <c r="CV78" s="154"/>
      <c r="CW78" s="154"/>
      <c r="CY78" s="152"/>
      <c r="CZ78" s="8"/>
      <c r="DA78" s="154"/>
      <c r="DB78" s="8"/>
      <c r="DC78" s="8"/>
      <c r="DD78" s="154"/>
      <c r="DE78" s="154"/>
      <c r="DF78" s="8"/>
      <c r="DG78" s="154"/>
      <c r="DH78" s="154"/>
      <c r="DJ78" s="152"/>
      <c r="DK78" s="8"/>
      <c r="DL78" s="154"/>
      <c r="DM78" s="8"/>
      <c r="DN78" s="8"/>
      <c r="DO78" s="154"/>
      <c r="DP78" s="21"/>
      <c r="DQ78" s="1"/>
      <c r="DR78" s="1"/>
      <c r="DS78" s="110"/>
      <c r="DT78" s="110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24"/>
    </row>
    <row r="79" spans="1:135">
      <c r="A79"/>
      <c r="B79"/>
      <c r="C79"/>
      <c r="D7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0"/>
      <c r="Y79" s="20"/>
      <c r="Z79" s="20"/>
      <c r="AA79" s="20"/>
      <c r="AB79" s="20"/>
      <c r="AC79" s="20"/>
      <c r="AD79" s="20"/>
      <c r="AE79" s="20"/>
      <c r="AF79" s="8"/>
      <c r="AG79" s="8"/>
      <c r="AH79" s="8"/>
      <c r="AI79" s="8"/>
      <c r="AJ79" s="8"/>
      <c r="AK79" s="20"/>
      <c r="AL79" s="20"/>
      <c r="AM79" s="20"/>
      <c r="AN79" s="20"/>
      <c r="AO79" s="20"/>
      <c r="AP79" s="20"/>
      <c r="AQ79" s="20"/>
      <c r="AR79" s="20"/>
      <c r="AS79" s="8"/>
      <c r="AT79" s="8"/>
      <c r="AU79" s="8"/>
      <c r="AV79" s="8"/>
      <c r="AW79" s="8"/>
      <c r="AX79" s="20"/>
      <c r="AY79" s="20"/>
      <c r="AZ79" s="20"/>
      <c r="BA79" s="20"/>
      <c r="BB79" s="20"/>
      <c r="BC79" s="20"/>
      <c r="BD79" s="20"/>
      <c r="BE79" s="20"/>
      <c r="BF79" s="8"/>
      <c r="BG79" s="8"/>
      <c r="BH79" s="8"/>
      <c r="BI79" s="8"/>
      <c r="BJ79" s="8"/>
      <c r="BK79" s="8"/>
      <c r="BL79" s="8"/>
      <c r="BM79" s="11"/>
      <c r="BN79" s="11"/>
      <c r="BO79" s="8"/>
      <c r="BP79" s="8"/>
      <c r="BQ79" s="8"/>
      <c r="BR79" s="8"/>
      <c r="BS79" s="8"/>
      <c r="BT79" s="8"/>
      <c r="BV79" s="152"/>
      <c r="BW79" s="8"/>
      <c r="BX79" s="154"/>
      <c r="BY79" s="8"/>
      <c r="BZ79" s="154"/>
      <c r="CA79" s="154"/>
      <c r="CC79" s="152"/>
      <c r="CD79" s="8"/>
      <c r="CE79" s="154"/>
      <c r="CF79" s="8"/>
      <c r="CG79" s="8"/>
      <c r="CH79" s="154"/>
      <c r="CI79" s="154"/>
      <c r="CJ79" s="8"/>
      <c r="CK79" s="154"/>
      <c r="CL79" s="154"/>
      <c r="CN79" s="152"/>
      <c r="CO79" s="8"/>
      <c r="CP79" s="154"/>
      <c r="CQ79" s="8"/>
      <c r="CR79" s="8"/>
      <c r="CS79" s="154"/>
      <c r="CT79" s="154"/>
      <c r="CU79" s="8"/>
      <c r="CV79" s="154"/>
      <c r="CW79" s="154"/>
      <c r="CY79" s="152"/>
      <c r="CZ79" s="8"/>
      <c r="DA79" s="154"/>
      <c r="DB79" s="8"/>
      <c r="DC79" s="8"/>
      <c r="DD79" s="154"/>
      <c r="DE79" s="154"/>
      <c r="DF79" s="8"/>
      <c r="DG79" s="154"/>
      <c r="DH79" s="154"/>
      <c r="DJ79" s="152"/>
      <c r="DK79" s="8"/>
      <c r="DL79" s="154"/>
      <c r="DM79" s="8"/>
      <c r="DN79" s="8"/>
      <c r="DO79" s="154"/>
      <c r="DP79" s="21"/>
      <c r="DQ79" s="1"/>
      <c r="DR79" s="1"/>
      <c r="DS79" s="110"/>
      <c r="DT79" s="110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24"/>
    </row>
    <row r="80" spans="1:135">
      <c r="A80"/>
      <c r="B80"/>
      <c r="C80"/>
      <c r="D80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0"/>
      <c r="Y80" s="20"/>
      <c r="Z80" s="20"/>
      <c r="AA80" s="20"/>
      <c r="AB80" s="20"/>
      <c r="AC80" s="20"/>
      <c r="AD80" s="20"/>
      <c r="AE80" s="20"/>
      <c r="AF80" s="8"/>
      <c r="AG80" s="8"/>
      <c r="AH80" s="8"/>
      <c r="AI80" s="8"/>
      <c r="AJ80" s="8"/>
      <c r="AK80" s="20"/>
      <c r="AL80" s="20"/>
      <c r="AM80" s="20"/>
      <c r="AN80" s="20"/>
      <c r="AO80" s="20"/>
      <c r="AP80" s="20"/>
      <c r="AQ80" s="20"/>
      <c r="AR80" s="20"/>
      <c r="AS80" s="8"/>
      <c r="AT80" s="8"/>
      <c r="AU80" s="8"/>
      <c r="AV80" s="8"/>
      <c r="AW80" s="8"/>
      <c r="AX80" s="20"/>
      <c r="AY80" s="20"/>
      <c r="AZ80" s="20"/>
      <c r="BA80" s="20"/>
      <c r="BB80" s="20"/>
      <c r="BC80" s="20"/>
      <c r="BD80" s="20"/>
      <c r="BE80" s="20"/>
      <c r="BF80" s="8"/>
      <c r="BG80" s="8"/>
      <c r="BH80" s="8"/>
      <c r="BI80" s="8"/>
      <c r="BJ80" s="8"/>
      <c r="BK80" s="8"/>
      <c r="BL80" s="8"/>
      <c r="BM80" s="11"/>
      <c r="BN80" s="11"/>
      <c r="BO80" s="8"/>
      <c r="BP80" s="8"/>
      <c r="BQ80" s="8"/>
      <c r="BR80" s="8"/>
      <c r="BS80" s="8"/>
      <c r="BT80" s="8"/>
      <c r="BV80" s="152"/>
      <c r="BW80" s="8"/>
      <c r="BX80" s="154"/>
      <c r="BY80" s="8"/>
      <c r="BZ80" s="154"/>
      <c r="CA80" s="154"/>
      <c r="CC80" s="152"/>
      <c r="CD80" s="8"/>
      <c r="CE80" s="154"/>
      <c r="CF80" s="8"/>
      <c r="CG80" s="8"/>
      <c r="CH80" s="154"/>
      <c r="CI80" s="154"/>
      <c r="CJ80" s="8"/>
      <c r="CK80" s="154"/>
      <c r="CL80" s="154"/>
      <c r="CN80" s="152"/>
      <c r="CO80" s="8"/>
      <c r="CP80" s="154"/>
      <c r="CQ80" s="8"/>
      <c r="CR80" s="8"/>
      <c r="CS80" s="154"/>
      <c r="CT80" s="154"/>
      <c r="CU80" s="8"/>
      <c r="CV80" s="154"/>
      <c r="CW80" s="154"/>
      <c r="CY80" s="152"/>
      <c r="CZ80" s="8"/>
      <c r="DA80" s="154"/>
      <c r="DB80" s="8"/>
      <c r="DC80" s="8"/>
      <c r="DD80" s="154"/>
      <c r="DE80" s="154"/>
      <c r="DF80" s="8"/>
      <c r="DG80" s="154"/>
      <c r="DH80" s="154"/>
      <c r="DJ80" s="152"/>
      <c r="DK80" s="8"/>
      <c r="DL80" s="154"/>
      <c r="DM80" s="8"/>
      <c r="DN80" s="8"/>
      <c r="DO80" s="154"/>
      <c r="DP80" s="21"/>
      <c r="DQ80" s="1"/>
      <c r="DR80" s="1"/>
      <c r="DS80" s="110"/>
      <c r="DT80" s="110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24"/>
    </row>
    <row r="81" spans="1:135">
      <c r="A81" s="8"/>
      <c r="B81" s="9"/>
      <c r="C81" s="9"/>
      <c r="D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0"/>
      <c r="Y81" s="20"/>
      <c r="Z81" s="20"/>
      <c r="AA81" s="20"/>
      <c r="AB81" s="20"/>
      <c r="AC81" s="20"/>
      <c r="AD81" s="20"/>
      <c r="AE81" s="20"/>
      <c r="AF81" s="8"/>
      <c r="AG81" s="8"/>
      <c r="AH81" s="8"/>
      <c r="AI81" s="8"/>
      <c r="AJ81" s="8"/>
      <c r="AK81" s="20"/>
      <c r="AL81" s="20"/>
      <c r="AM81" s="20"/>
      <c r="AN81" s="20"/>
      <c r="AO81" s="20"/>
      <c r="AP81" s="20"/>
      <c r="AQ81" s="20"/>
      <c r="AR81" s="20"/>
      <c r="AS81" s="8"/>
      <c r="AT81" s="8"/>
      <c r="AU81" s="8"/>
      <c r="AV81" s="8"/>
      <c r="AW81" s="8"/>
      <c r="AX81" s="20"/>
      <c r="AY81" s="20"/>
      <c r="AZ81" s="20"/>
      <c r="BA81" s="20"/>
      <c r="BB81" s="20"/>
      <c r="BC81" s="20"/>
      <c r="BD81" s="20"/>
      <c r="BE81" s="20"/>
      <c r="BF81" s="8"/>
      <c r="BG81" s="8"/>
      <c r="BH81" s="8"/>
      <c r="BI81" s="8"/>
      <c r="BJ81" s="8"/>
      <c r="BK81" s="8"/>
      <c r="BL81" s="8"/>
      <c r="BM81" s="11"/>
      <c r="BN81" s="11"/>
      <c r="BO81" s="8"/>
      <c r="BP81" s="8"/>
      <c r="BQ81" s="8"/>
      <c r="BR81" s="8"/>
      <c r="BS81" s="8"/>
      <c r="BT81" s="8"/>
      <c r="BV81" s="152"/>
      <c r="BW81" s="8"/>
      <c r="BX81" s="154"/>
      <c r="BY81" s="8"/>
      <c r="BZ81" s="154"/>
      <c r="CA81" s="154"/>
      <c r="CC81" s="152"/>
      <c r="CD81" s="8"/>
      <c r="CE81" s="154"/>
      <c r="CF81" s="8"/>
      <c r="CG81" s="8"/>
      <c r="CH81" s="154"/>
      <c r="CI81" s="154"/>
      <c r="CJ81" s="8"/>
      <c r="CK81" s="154"/>
      <c r="CL81" s="154"/>
      <c r="CN81" s="152"/>
      <c r="CO81" s="8"/>
      <c r="CP81" s="154"/>
      <c r="CQ81" s="8"/>
      <c r="CR81" s="8"/>
      <c r="CS81" s="154"/>
      <c r="CT81" s="154"/>
      <c r="CU81" s="8"/>
      <c r="CV81" s="154"/>
      <c r="CW81" s="154"/>
      <c r="CY81" s="152"/>
      <c r="CZ81" s="8"/>
      <c r="DA81" s="154"/>
      <c r="DB81" s="8"/>
      <c r="DC81" s="8"/>
      <c r="DD81" s="154"/>
      <c r="DE81" s="154"/>
      <c r="DF81" s="8"/>
      <c r="DG81" s="154"/>
      <c r="DH81" s="154"/>
      <c r="DJ81" s="152"/>
      <c r="DK81" s="8"/>
      <c r="DL81" s="154"/>
      <c r="DM81" s="8"/>
      <c r="DN81" s="8"/>
      <c r="DO81" s="154"/>
      <c r="DP81" s="21"/>
      <c r="DQ81" s="1"/>
      <c r="DR81" s="1"/>
      <c r="DS81" s="110"/>
      <c r="DT81" s="110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24"/>
    </row>
  </sheetData>
  <sortState ref="A1:EL1">
    <sortCondition ref="DZ1" customList="VODAFONE,MOVISTAR,ORANGE,YOIGO"/>
  </sortState>
  <pageMargins left="0.7" right="0.7" top="0.75" bottom="0.75" header="0.3" footer="0.3"/>
  <pageSetup paperSize="9" scale="5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>
    <tabColor rgb="FFFF0000"/>
    <pageSetUpPr fitToPage="1"/>
  </sheetPr>
  <dimension ref="A1:EM97"/>
  <sheetViews>
    <sheetView showGridLines="0" zoomScale="70" zoomScaleNormal="70" workbookViewId="0">
      <selection sqref="A1:XFD1048576"/>
    </sheetView>
  </sheetViews>
  <sheetFormatPr baseColWidth="10" defaultColWidth="9.140625" defaultRowHeight="15"/>
  <cols>
    <col min="1" max="1" width="23.7109375" style="1" bestFit="1" customWidth="1"/>
    <col min="2" max="3" width="5.42578125" style="2" bestFit="1" customWidth="1"/>
    <col min="4" max="4" width="17.85546875" style="1" bestFit="1" customWidth="1"/>
    <col min="5" max="5" width="26.7109375" style="10" bestFit="1" customWidth="1"/>
    <col min="6" max="8" width="5.42578125" style="1" bestFit="1" customWidth="1"/>
    <col min="9" max="9" width="12.5703125" style="1" customWidth="1"/>
    <col min="10" max="10" width="12.140625" style="1" customWidth="1"/>
    <col min="11" max="11" width="7.28515625" style="1" bestFit="1" customWidth="1"/>
    <col min="12" max="13" width="7.85546875" style="1" bestFit="1" customWidth="1"/>
    <col min="14" max="14" width="13.42578125" style="1" customWidth="1"/>
    <col min="15" max="15" width="12.5703125" style="1" bestFit="1" customWidth="1"/>
    <col min="16" max="17" width="12.140625" style="1" bestFit="1" customWidth="1"/>
    <col min="18" max="18" width="12.5703125" style="1" customWidth="1"/>
    <col min="19" max="20" width="12.5703125" style="1" bestFit="1" customWidth="1"/>
    <col min="21" max="23" width="5.42578125" style="1" bestFit="1" customWidth="1"/>
    <col min="24" max="24" width="12.140625" style="22" bestFit="1" customWidth="1"/>
    <col min="25" max="25" width="11.42578125" style="22" customWidth="1"/>
    <col min="26" max="26" width="12.5703125" style="22" bestFit="1" customWidth="1"/>
    <col min="27" max="27" width="12.140625" style="22" bestFit="1" customWidth="1"/>
    <col min="28" max="29" width="11.42578125" style="22" bestFit="1" customWidth="1"/>
    <col min="30" max="31" width="12.5703125" style="22" bestFit="1" customWidth="1"/>
    <col min="32" max="32" width="12.5703125" style="1" bestFit="1" customWidth="1"/>
    <col min="33" max="36" width="5.42578125" style="1" bestFit="1" customWidth="1"/>
    <col min="37" max="38" width="12.5703125" style="22" customWidth="1"/>
    <col min="39" max="39" width="13.85546875" style="22" bestFit="1" customWidth="1"/>
    <col min="40" max="41" width="12.5703125" style="22" bestFit="1" customWidth="1"/>
    <col min="42" max="42" width="12.140625" style="22" bestFit="1" customWidth="1"/>
    <col min="43" max="44" width="13.42578125" style="22" bestFit="1" customWidth="1"/>
    <col min="45" max="45" width="12.5703125" style="1" bestFit="1" customWidth="1"/>
    <col min="46" max="49" width="5.42578125" style="1" bestFit="1" customWidth="1"/>
    <col min="50" max="50" width="12.5703125" style="22" customWidth="1"/>
    <col min="51" max="51" width="12.140625" style="22" customWidth="1"/>
    <col min="52" max="52" width="12.5703125" style="22" customWidth="1"/>
    <col min="53" max="53" width="12.140625" style="22" customWidth="1"/>
    <col min="54" max="55" width="11.42578125" style="22" bestFit="1" customWidth="1"/>
    <col min="56" max="56" width="12.5703125" style="22" customWidth="1"/>
    <col min="57" max="57" width="12.5703125" style="22" bestFit="1" customWidth="1"/>
    <col min="58" max="58" width="12.5703125" style="1" bestFit="1" customWidth="1"/>
    <col min="59" max="64" width="5.42578125" style="1" bestFit="1" customWidth="1"/>
    <col min="65" max="66" width="5.42578125" style="3" bestFit="1" customWidth="1"/>
    <col min="67" max="69" width="14.85546875" style="1" bestFit="1" customWidth="1"/>
    <col min="70" max="72" width="5.42578125" style="1" bestFit="1" customWidth="1"/>
    <col min="73" max="73" width="14.85546875" bestFit="1" customWidth="1"/>
    <col min="74" max="75" width="14.85546875" style="1" bestFit="1" customWidth="1"/>
    <col min="76" max="76" width="6.28515625" style="1" customWidth="1"/>
    <col min="77" max="77" width="5.42578125" style="1" bestFit="1" customWidth="1"/>
    <col min="78" max="78" width="14.85546875" style="1" bestFit="1" customWidth="1"/>
    <col min="79" max="79" width="5.42578125" style="166" bestFit="1" customWidth="1"/>
    <col min="80" max="80" width="14.85546875" bestFit="1" customWidth="1"/>
    <col min="81" max="81" width="5.42578125" style="1" bestFit="1" customWidth="1"/>
    <col min="82" max="82" width="14.85546875" style="1" bestFit="1" customWidth="1"/>
    <col min="83" max="84" width="5.42578125" style="1" bestFit="1" customWidth="1"/>
    <col min="85" max="85" width="14.85546875" style="1" bestFit="1" customWidth="1"/>
    <col min="86" max="86" width="7.85546875" style="1" customWidth="1"/>
    <col min="87" max="87" width="6.28515625" style="124" customWidth="1"/>
    <col min="88" max="88" width="5.42578125" style="124" bestFit="1" customWidth="1"/>
    <col min="89" max="89" width="14.85546875" style="124" bestFit="1" customWidth="1"/>
    <col min="90" max="90" width="5.42578125" style="166" bestFit="1" customWidth="1"/>
    <col min="91" max="91" width="14.85546875" style="181" bestFit="1" customWidth="1"/>
    <col min="92" max="92" width="5.42578125" style="124" bestFit="1" customWidth="1"/>
    <col min="93" max="93" width="14.85546875" style="124" bestFit="1" customWidth="1"/>
    <col min="94" max="95" width="5.42578125" style="124" bestFit="1" customWidth="1"/>
    <col min="96" max="96" width="14.85546875" style="124" bestFit="1" customWidth="1"/>
    <col min="97" max="97" width="7.42578125" style="124" customWidth="1"/>
    <col min="98" max="98" width="6.28515625" style="124" customWidth="1"/>
    <col min="99" max="99" width="5.42578125" style="124" bestFit="1" customWidth="1"/>
    <col min="100" max="100" width="14.85546875" style="124" bestFit="1" customWidth="1"/>
    <col min="101" max="101" width="5.42578125" style="166" bestFit="1" customWidth="1"/>
    <col min="102" max="102" width="14.85546875" style="181" bestFit="1" customWidth="1"/>
    <col min="103" max="103" width="5.42578125" style="124" bestFit="1" customWidth="1"/>
    <col min="104" max="104" width="14.85546875" style="124" bestFit="1" customWidth="1"/>
    <col min="105" max="106" width="5.42578125" style="124" bestFit="1" customWidth="1"/>
    <col min="107" max="107" width="14.85546875" style="124" bestFit="1" customWidth="1"/>
    <col min="108" max="108" width="7.42578125" style="124" customWidth="1"/>
    <col min="109" max="109" width="6.28515625" style="124" customWidth="1"/>
    <col min="110" max="110" width="5.42578125" style="124" bestFit="1" customWidth="1"/>
    <col min="111" max="111" width="14.85546875" style="124" bestFit="1" customWidth="1"/>
    <col min="112" max="112" width="5.42578125" style="166" bestFit="1" customWidth="1"/>
    <col min="113" max="113" width="14.85546875" style="181" bestFit="1" customWidth="1"/>
    <col min="114" max="114" width="5.42578125" style="124" bestFit="1" customWidth="1"/>
    <col min="115" max="115" width="14.85546875" style="124" bestFit="1" customWidth="1"/>
    <col min="116" max="117" width="5.42578125" style="124" bestFit="1" customWidth="1"/>
    <col min="118" max="118" width="14.85546875" style="124" bestFit="1" customWidth="1"/>
    <col min="119" max="119" width="7.42578125" style="124" customWidth="1"/>
    <col min="120" max="120" width="7.42578125" style="1" customWidth="1"/>
    <col min="121" max="121" width="9.140625" bestFit="1" customWidth="1"/>
    <col min="122" max="122" width="14.85546875" bestFit="1" customWidth="1"/>
    <col min="123" max="123" width="14.85546875" style="157" bestFit="1" customWidth="1"/>
    <col min="124" max="124" width="5.42578125" style="157" bestFit="1" customWidth="1"/>
    <col min="125" max="125" width="7.140625" bestFit="1" customWidth="1"/>
    <col min="126" max="126" width="18.28515625" bestFit="1" customWidth="1"/>
    <col min="127" max="127" width="8.140625" customWidth="1"/>
    <col min="128" max="128" width="5.42578125" bestFit="1" customWidth="1"/>
    <col min="129" max="129" width="9.5703125" bestFit="1" customWidth="1"/>
    <col min="130" max="130" width="10.7109375" bestFit="1" customWidth="1"/>
    <col min="131" max="131" width="5.42578125" bestFit="1" customWidth="1"/>
    <col min="132" max="132" width="5.42578125" style="25" bestFit="1" customWidth="1"/>
    <col min="133" max="133" width="7.7109375" bestFit="1" customWidth="1"/>
    <col min="134" max="134" width="9.28515625" bestFit="1" customWidth="1"/>
    <col min="135" max="135" width="26.28515625" style="181" customWidth="1"/>
    <col min="136" max="137" width="14.85546875" style="124" bestFit="1" customWidth="1"/>
    <col min="138" max="138" width="15.42578125" style="1" bestFit="1" customWidth="1"/>
    <col min="139" max="139" width="27.28515625" style="1" bestFit="1" customWidth="1"/>
    <col min="140" max="140" width="7.42578125" style="1" customWidth="1"/>
    <col min="141" max="141" width="5.42578125" style="1" customWidth="1"/>
    <col min="142" max="142" width="5.7109375" style="1" customWidth="1"/>
    <col min="143" max="143" width="7.85546875" style="1" customWidth="1"/>
    <col min="144" max="16384" width="9.140625" style="1"/>
  </cols>
  <sheetData>
    <row r="1" spans="1:143" s="7" customFormat="1" ht="409.6" thickBot="1">
      <c r="A1" s="217" t="s">
        <v>0</v>
      </c>
      <c r="B1" s="217" t="s">
        <v>1</v>
      </c>
      <c r="C1" s="218" t="s">
        <v>40</v>
      </c>
      <c r="D1" s="217" t="s">
        <v>2</v>
      </c>
      <c r="E1" s="6" t="s">
        <v>3</v>
      </c>
      <c r="F1" s="4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44</v>
      </c>
      <c r="P1" s="5" t="s">
        <v>54</v>
      </c>
      <c r="Q1" s="5" t="s">
        <v>42</v>
      </c>
      <c r="R1" s="5" t="s">
        <v>45</v>
      </c>
      <c r="S1" s="5" t="s">
        <v>55</v>
      </c>
      <c r="T1" s="6" t="s">
        <v>43</v>
      </c>
      <c r="U1" s="4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46</v>
      </c>
      <c r="AB1" s="5" t="s">
        <v>56</v>
      </c>
      <c r="AC1" s="5" t="s">
        <v>47</v>
      </c>
      <c r="AD1" s="5" t="s">
        <v>48</v>
      </c>
      <c r="AE1" s="5" t="s">
        <v>57</v>
      </c>
      <c r="AF1" s="6" t="s">
        <v>49</v>
      </c>
      <c r="AG1" s="200" t="s">
        <v>128</v>
      </c>
      <c r="AH1" s="201" t="s">
        <v>129</v>
      </c>
      <c r="AI1" s="201" t="s">
        <v>130</v>
      </c>
      <c r="AJ1" s="223" t="s">
        <v>166</v>
      </c>
      <c r="AK1" s="201" t="s">
        <v>131</v>
      </c>
      <c r="AL1" s="201" t="s">
        <v>132</v>
      </c>
      <c r="AM1" s="201" t="s">
        <v>133</v>
      </c>
      <c r="AN1" s="201" t="s">
        <v>134</v>
      </c>
      <c r="AO1" s="201" t="s">
        <v>135</v>
      </c>
      <c r="AP1" s="201" t="s">
        <v>136</v>
      </c>
      <c r="AQ1" s="201" t="s">
        <v>137</v>
      </c>
      <c r="AR1" s="201" t="s">
        <v>138</v>
      </c>
      <c r="AS1" s="202" t="s">
        <v>139</v>
      </c>
      <c r="AT1" s="200" t="s">
        <v>140</v>
      </c>
      <c r="AU1" s="201" t="s">
        <v>141</v>
      </c>
      <c r="AV1" s="201" t="s">
        <v>142</v>
      </c>
      <c r="AW1" s="223" t="s">
        <v>167</v>
      </c>
      <c r="AX1" s="201" t="s">
        <v>143</v>
      </c>
      <c r="AY1" s="201" t="s">
        <v>144</v>
      </c>
      <c r="AZ1" s="201" t="s">
        <v>145</v>
      </c>
      <c r="BA1" s="201" t="s">
        <v>146</v>
      </c>
      <c r="BB1" s="201" t="s">
        <v>147</v>
      </c>
      <c r="BC1" s="201" t="s">
        <v>148</v>
      </c>
      <c r="BD1" s="201" t="s">
        <v>149</v>
      </c>
      <c r="BE1" s="201" t="s">
        <v>150</v>
      </c>
      <c r="BF1" s="202" t="s">
        <v>151</v>
      </c>
      <c r="BG1" s="4" t="s">
        <v>31</v>
      </c>
      <c r="BH1" s="5" t="s">
        <v>32</v>
      </c>
      <c r="BI1" s="5" t="s">
        <v>37</v>
      </c>
      <c r="BJ1" s="5" t="s">
        <v>58</v>
      </c>
      <c r="BK1" s="6" t="s">
        <v>38</v>
      </c>
      <c r="BL1" s="4" t="s">
        <v>152</v>
      </c>
      <c r="BM1" s="5" t="s">
        <v>50</v>
      </c>
      <c r="BN1" s="5" t="s">
        <v>51</v>
      </c>
      <c r="BO1" s="5" t="s">
        <v>36</v>
      </c>
      <c r="BP1" s="5" t="s">
        <v>52</v>
      </c>
      <c r="BQ1" s="5" t="s">
        <v>53</v>
      </c>
      <c r="BR1" s="182" t="s">
        <v>153</v>
      </c>
      <c r="BS1" s="183" t="s">
        <v>154</v>
      </c>
      <c r="BT1" s="183" t="s">
        <v>155</v>
      </c>
      <c r="BU1" s="183" t="s">
        <v>156</v>
      </c>
      <c r="BV1" s="183" t="s">
        <v>157</v>
      </c>
      <c r="BW1" s="184" t="s">
        <v>158</v>
      </c>
      <c r="BX1" s="224" t="s">
        <v>168</v>
      </c>
      <c r="BY1" s="223" t="s">
        <v>169</v>
      </c>
      <c r="BZ1" s="223" t="s">
        <v>170</v>
      </c>
      <c r="CA1" s="223" t="s">
        <v>171</v>
      </c>
      <c r="CB1" s="223" t="s">
        <v>172</v>
      </c>
      <c r="CC1" s="223" t="s">
        <v>173</v>
      </c>
      <c r="CD1" s="223" t="s">
        <v>174</v>
      </c>
      <c r="CE1" s="223" t="s">
        <v>175</v>
      </c>
      <c r="CF1" s="223" t="s">
        <v>176</v>
      </c>
      <c r="CG1" s="223" t="s">
        <v>177</v>
      </c>
      <c r="CH1" s="225" t="s">
        <v>178</v>
      </c>
      <c r="CI1" s="224" t="s">
        <v>179</v>
      </c>
      <c r="CJ1" s="223" t="s">
        <v>180</v>
      </c>
      <c r="CK1" s="223" t="s">
        <v>181</v>
      </c>
      <c r="CL1" s="223" t="s">
        <v>182</v>
      </c>
      <c r="CM1" s="223" t="s">
        <v>183</v>
      </c>
      <c r="CN1" s="223" t="s">
        <v>184</v>
      </c>
      <c r="CO1" s="223" t="s">
        <v>185</v>
      </c>
      <c r="CP1" s="223" t="s">
        <v>186</v>
      </c>
      <c r="CQ1" s="223" t="s">
        <v>187</v>
      </c>
      <c r="CR1" s="223" t="s">
        <v>188</v>
      </c>
      <c r="CS1" s="225" t="s">
        <v>189</v>
      </c>
      <c r="CT1" s="200" t="s">
        <v>190</v>
      </c>
      <c r="CU1" s="201" t="s">
        <v>191</v>
      </c>
      <c r="CV1" s="201" t="s">
        <v>192</v>
      </c>
      <c r="CW1" s="201" t="s">
        <v>193</v>
      </c>
      <c r="CX1" s="201" t="s">
        <v>194</v>
      </c>
      <c r="CY1" s="201" t="s">
        <v>195</v>
      </c>
      <c r="CZ1" s="201" t="s">
        <v>196</v>
      </c>
      <c r="DA1" s="201" t="s">
        <v>197</v>
      </c>
      <c r="DB1" s="201" t="s">
        <v>198</v>
      </c>
      <c r="DC1" s="201" t="s">
        <v>199</v>
      </c>
      <c r="DD1" s="202" t="s">
        <v>200</v>
      </c>
      <c r="DE1" s="200" t="s">
        <v>201</v>
      </c>
      <c r="DF1" s="201" t="s">
        <v>202</v>
      </c>
      <c r="DG1" s="201" t="s">
        <v>203</v>
      </c>
      <c r="DH1" s="201" t="s">
        <v>204</v>
      </c>
      <c r="DI1" s="201" t="s">
        <v>205</v>
      </c>
      <c r="DJ1" s="201" t="s">
        <v>206</v>
      </c>
      <c r="DK1" s="201" t="s">
        <v>207</v>
      </c>
      <c r="DL1" s="201" t="s">
        <v>208</v>
      </c>
      <c r="DM1" s="201" t="s">
        <v>209</v>
      </c>
      <c r="DN1" s="201" t="s">
        <v>210</v>
      </c>
      <c r="DO1" s="202" t="s">
        <v>211</v>
      </c>
      <c r="DP1" s="5" t="s">
        <v>9</v>
      </c>
      <c r="DQ1" s="5" t="s">
        <v>10</v>
      </c>
      <c r="DR1" s="5" t="s">
        <v>11</v>
      </c>
      <c r="DS1" s="5" t="s">
        <v>33</v>
      </c>
      <c r="DT1" s="6" t="s">
        <v>12</v>
      </c>
      <c r="DU1" s="4" t="s">
        <v>13</v>
      </c>
      <c r="DV1" s="5" t="s">
        <v>14</v>
      </c>
      <c r="DW1" s="5" t="s">
        <v>34</v>
      </c>
      <c r="DX1" s="5" t="s">
        <v>35</v>
      </c>
      <c r="DY1" s="6" t="s">
        <v>15</v>
      </c>
      <c r="DZ1" s="4" t="s">
        <v>4</v>
      </c>
      <c r="EA1" s="5" t="s">
        <v>5</v>
      </c>
      <c r="EB1" s="5" t="s">
        <v>6</v>
      </c>
      <c r="EC1" s="5" t="s">
        <v>7</v>
      </c>
      <c r="ED1" s="196" t="s">
        <v>39</v>
      </c>
      <c r="EE1" s="196" t="s">
        <v>161</v>
      </c>
      <c r="EF1" s="185" t="s">
        <v>159</v>
      </c>
      <c r="EG1" s="186" t="s">
        <v>160</v>
      </c>
      <c r="EH1" s="193" t="s">
        <v>162</v>
      </c>
      <c r="EI1" s="194" t="s">
        <v>163</v>
      </c>
      <c r="EJ1" s="195" t="s">
        <v>164</v>
      </c>
    </row>
    <row r="2" spans="1:143" ht="15.75">
      <c r="A2" s="128" t="s">
        <v>212</v>
      </c>
      <c r="B2" s="143" t="s">
        <v>8</v>
      </c>
      <c r="C2" s="126" t="s">
        <v>127</v>
      </c>
      <c r="D2" s="144" t="s">
        <v>126</v>
      </c>
      <c r="E2" s="216" t="s">
        <v>67</v>
      </c>
      <c r="F2" s="145">
        <v>166</v>
      </c>
      <c r="G2" s="177">
        <v>0</v>
      </c>
      <c r="H2" s="177">
        <v>0</v>
      </c>
      <c r="I2" s="146">
        <v>37667.23671862264</v>
      </c>
      <c r="J2" s="146">
        <v>18818.062059011529</v>
      </c>
      <c r="K2" s="146">
        <v>0.99397590361445787</v>
      </c>
      <c r="L2" s="147">
        <v>165</v>
      </c>
      <c r="M2" s="147">
        <v>166</v>
      </c>
      <c r="N2" s="146">
        <v>95373.974454309602</v>
      </c>
      <c r="O2" s="146">
        <v>14400</v>
      </c>
      <c r="P2" s="20">
        <v>14352.409638554218</v>
      </c>
      <c r="Q2" s="20">
        <v>15348.087431693988</v>
      </c>
      <c r="R2" s="146">
        <v>64933.333333333336</v>
      </c>
      <c r="S2" s="146">
        <v>58243.24324324324</v>
      </c>
      <c r="T2" s="146">
        <v>64535.992217898834</v>
      </c>
      <c r="U2" s="145">
        <v>179</v>
      </c>
      <c r="V2" s="177">
        <v>0</v>
      </c>
      <c r="W2" s="177">
        <v>0</v>
      </c>
      <c r="X2" s="146">
        <v>13304.504842026074</v>
      </c>
      <c r="Y2" s="146">
        <v>6540.7888591711453</v>
      </c>
      <c r="Z2" s="146">
        <v>27154.858278897202</v>
      </c>
      <c r="AA2" s="146">
        <v>4316.666666666667</v>
      </c>
      <c r="AB2" s="146">
        <v>4281.1059907834106</v>
      </c>
      <c r="AC2" s="146">
        <v>4528.2442748091598</v>
      </c>
      <c r="AD2" s="146">
        <v>22775</v>
      </c>
      <c r="AE2" s="146">
        <v>21457.142857142859</v>
      </c>
      <c r="AF2" s="146">
        <v>22843.227665706054</v>
      </c>
      <c r="AG2" s="145">
        <v>180</v>
      </c>
      <c r="AH2" s="177">
        <v>0</v>
      </c>
      <c r="AI2" s="177">
        <v>1</v>
      </c>
      <c r="AJ2" s="177">
        <v>179</v>
      </c>
      <c r="AK2" s="146">
        <v>48260.546338517706</v>
      </c>
      <c r="AL2" s="146">
        <v>32830.088108394499</v>
      </c>
      <c r="AM2" s="146">
        <v>210771.292065204</v>
      </c>
      <c r="AN2" s="146">
        <v>14831.25</v>
      </c>
      <c r="AO2" s="146">
        <v>19079.71014492754</v>
      </c>
      <c r="AP2" s="146">
        <v>20153.794037940381</v>
      </c>
      <c r="AQ2" s="146">
        <v>87587.499999999985</v>
      </c>
      <c r="AR2" s="146">
        <v>103339.62264150944</v>
      </c>
      <c r="AS2" s="146">
        <v>111772.72727272731</v>
      </c>
      <c r="AT2" s="145">
        <v>179</v>
      </c>
      <c r="AU2" s="177">
        <v>0</v>
      </c>
      <c r="AV2" s="177">
        <v>0</v>
      </c>
      <c r="AW2" s="177">
        <v>179</v>
      </c>
      <c r="AX2" s="146">
        <v>23187.848748990007</v>
      </c>
      <c r="AY2" s="146">
        <v>13587.65885058883</v>
      </c>
      <c r="AZ2" s="146">
        <v>47348.687278837038</v>
      </c>
      <c r="BA2" s="146">
        <v>6380</v>
      </c>
      <c r="BB2" s="20">
        <v>7505.8252427184461</v>
      </c>
      <c r="BC2" s="20">
        <v>7322.150735294118</v>
      </c>
      <c r="BD2" s="146">
        <v>43746.666666666672</v>
      </c>
      <c r="BE2" s="146">
        <v>43909.924487594399</v>
      </c>
      <c r="BF2" s="146">
        <v>44681.861575178998</v>
      </c>
      <c r="BG2" s="145">
        <v>284</v>
      </c>
      <c r="BH2" s="177">
        <v>31</v>
      </c>
      <c r="BI2" s="177">
        <v>31</v>
      </c>
      <c r="BJ2" s="177">
        <v>41</v>
      </c>
      <c r="BK2" s="148">
        <v>35</v>
      </c>
      <c r="BL2" s="145">
        <v>578</v>
      </c>
      <c r="BM2" s="177">
        <v>0</v>
      </c>
      <c r="BN2" s="177">
        <v>0</v>
      </c>
      <c r="BO2" s="177">
        <v>1.2813892733564016</v>
      </c>
      <c r="BP2" s="177">
        <v>0.23449480968858133</v>
      </c>
      <c r="BQ2" s="177">
        <v>1.0468944636678201</v>
      </c>
      <c r="BR2" s="145">
        <v>563</v>
      </c>
      <c r="BS2" s="177">
        <v>0</v>
      </c>
      <c r="BT2" s="177">
        <v>0</v>
      </c>
      <c r="BU2" s="177">
        <v>2.7281136767317933</v>
      </c>
      <c r="BV2" s="177">
        <v>0.2569413854351687</v>
      </c>
      <c r="BW2" s="148">
        <v>2.4711722912966261</v>
      </c>
      <c r="BX2" s="145">
        <v>1080</v>
      </c>
      <c r="BY2" s="177">
        <v>71</v>
      </c>
      <c r="BZ2" s="177">
        <v>4</v>
      </c>
      <c r="CA2" s="177">
        <v>71</v>
      </c>
      <c r="CB2" s="177">
        <v>2.1503521126760563</v>
      </c>
      <c r="CC2" s="177">
        <v>0</v>
      </c>
      <c r="CD2" s="177">
        <v>1</v>
      </c>
      <c r="CE2" s="177">
        <v>71</v>
      </c>
      <c r="CF2" s="177">
        <v>71</v>
      </c>
      <c r="CG2" s="177">
        <v>1</v>
      </c>
      <c r="CH2" s="159">
        <v>71</v>
      </c>
      <c r="CI2" s="145">
        <v>1077</v>
      </c>
      <c r="CJ2" s="177">
        <v>72</v>
      </c>
      <c r="CK2" s="177">
        <v>3.9930555588669248</v>
      </c>
      <c r="CL2" s="177">
        <v>72</v>
      </c>
      <c r="CM2" s="177">
        <v>2.3171944444444441</v>
      </c>
      <c r="CN2" s="177">
        <v>0</v>
      </c>
      <c r="CO2" s="177">
        <v>1</v>
      </c>
      <c r="CP2" s="177">
        <v>69</v>
      </c>
      <c r="CQ2" s="177">
        <v>72</v>
      </c>
      <c r="CR2" s="177">
        <v>0.95833333333333337</v>
      </c>
      <c r="CS2" s="159">
        <v>72</v>
      </c>
      <c r="CT2" s="145">
        <v>1080</v>
      </c>
      <c r="CU2" s="177">
        <v>70</v>
      </c>
      <c r="CV2" s="177">
        <v>3.9000000953674316</v>
      </c>
      <c r="CW2" s="177">
        <v>72</v>
      </c>
      <c r="CX2" s="177">
        <v>2.3131250000000012</v>
      </c>
      <c r="CY2" s="177">
        <v>0</v>
      </c>
      <c r="CZ2" s="177">
        <v>1</v>
      </c>
      <c r="DA2" s="177">
        <v>71</v>
      </c>
      <c r="DB2" s="177">
        <v>70</v>
      </c>
      <c r="DC2" s="177">
        <v>0.98611111111111116</v>
      </c>
      <c r="DD2" s="159">
        <v>71</v>
      </c>
      <c r="DE2" s="145">
        <v>1080</v>
      </c>
      <c r="DF2" s="177">
        <v>72</v>
      </c>
      <c r="DG2" s="177">
        <v>4.0999999046325684</v>
      </c>
      <c r="DH2" s="177">
        <v>72</v>
      </c>
      <c r="DI2" s="177">
        <v>2.1432361111111109</v>
      </c>
      <c r="DJ2" s="177">
        <v>0</v>
      </c>
      <c r="DK2" s="177">
        <v>1</v>
      </c>
      <c r="DL2" s="177">
        <v>72</v>
      </c>
      <c r="DM2" s="177">
        <v>72</v>
      </c>
      <c r="DN2" s="177">
        <v>1</v>
      </c>
      <c r="DO2" s="159">
        <v>72</v>
      </c>
      <c r="DP2" s="109">
        <v>20</v>
      </c>
      <c r="DQ2" s="215">
        <v>172693</v>
      </c>
      <c r="DR2" s="189">
        <v>0.95</v>
      </c>
      <c r="DS2" s="189">
        <v>8.7368421052631593</v>
      </c>
      <c r="DT2" s="149" t="s">
        <v>213</v>
      </c>
      <c r="DU2" s="150" t="s">
        <v>214</v>
      </c>
      <c r="DV2" s="190" t="s">
        <v>215</v>
      </c>
      <c r="DW2" s="177" t="s">
        <v>216</v>
      </c>
      <c r="DX2" s="191" t="s">
        <v>217</v>
      </c>
      <c r="DY2" s="172" t="s">
        <v>238</v>
      </c>
      <c r="DZ2" s="132" t="s">
        <v>119</v>
      </c>
      <c r="EA2" s="125">
        <v>214</v>
      </c>
      <c r="EB2" s="125" t="s">
        <v>219</v>
      </c>
      <c r="EC2" s="133" t="s">
        <v>220</v>
      </c>
      <c r="ED2" s="133" t="s">
        <v>221</v>
      </c>
      <c r="EE2" s="125" t="s">
        <v>252</v>
      </c>
      <c r="EF2" s="17">
        <v>1.1263554189578597</v>
      </c>
      <c r="EG2" s="8">
        <v>1.1655474769669538</v>
      </c>
      <c r="EH2" s="17" t="s">
        <v>67</v>
      </c>
      <c r="EI2" s="8" t="s">
        <v>253</v>
      </c>
      <c r="EJ2" s="18" t="s">
        <v>239</v>
      </c>
      <c r="EK2" s="124" t="s">
        <v>225</v>
      </c>
      <c r="EL2" s="124" t="s">
        <v>226</v>
      </c>
      <c r="EM2" s="124" t="s">
        <v>227</v>
      </c>
    </row>
    <row r="3" spans="1:143" ht="15.75">
      <c r="A3" s="128" t="s">
        <v>212</v>
      </c>
      <c r="B3" s="143" t="s">
        <v>8</v>
      </c>
      <c r="C3" s="126" t="s">
        <v>127</v>
      </c>
      <c r="D3" s="144" t="s">
        <v>126</v>
      </c>
      <c r="E3" s="216" t="s">
        <v>67</v>
      </c>
      <c r="F3" s="145">
        <v>320</v>
      </c>
      <c r="G3" s="177">
        <v>0</v>
      </c>
      <c r="H3" s="177">
        <v>0</v>
      </c>
      <c r="I3" s="146">
        <v>37239.363225678433</v>
      </c>
      <c r="J3" s="146">
        <v>15570.569457436042</v>
      </c>
      <c r="K3" s="146">
        <v>0.99687499999999996</v>
      </c>
      <c r="L3" s="147">
        <v>319</v>
      </c>
      <c r="M3" s="147">
        <v>319</v>
      </c>
      <c r="N3" s="146">
        <v>69232.567134022713</v>
      </c>
      <c r="O3" s="146">
        <v>14923.076923076924</v>
      </c>
      <c r="P3" s="20">
        <v>15369.341563786009</v>
      </c>
      <c r="Q3" s="20">
        <v>15000.856164383562</v>
      </c>
      <c r="R3" s="146">
        <v>57000</v>
      </c>
      <c r="S3" s="146">
        <v>59871.747211895912</v>
      </c>
      <c r="T3" s="146">
        <v>62152.542372881362</v>
      </c>
      <c r="U3" s="145">
        <v>338</v>
      </c>
      <c r="V3" s="177">
        <v>0</v>
      </c>
      <c r="W3" s="177">
        <v>1</v>
      </c>
      <c r="X3" s="146">
        <v>12224.702494908248</v>
      </c>
      <c r="Y3" s="146">
        <v>5117.558752761026</v>
      </c>
      <c r="Z3" s="146">
        <v>20332.804327581362</v>
      </c>
      <c r="AA3" s="146">
        <v>5293.75</v>
      </c>
      <c r="AB3" s="146">
        <v>5245.2404809619247</v>
      </c>
      <c r="AC3" s="146">
        <v>5331.1724137931033</v>
      </c>
      <c r="AD3" s="146">
        <v>18321.875</v>
      </c>
      <c r="AE3" s="146">
        <v>20492.275280898881</v>
      </c>
      <c r="AF3" s="146">
        <v>22068.972332015812</v>
      </c>
      <c r="AG3" s="145">
        <v>340</v>
      </c>
      <c r="AH3" s="177">
        <v>0</v>
      </c>
      <c r="AI3" s="177">
        <v>1</v>
      </c>
      <c r="AJ3" s="177">
        <v>339</v>
      </c>
      <c r="AK3" s="146">
        <v>53064.213424188558</v>
      </c>
      <c r="AL3" s="146">
        <v>27506.983868849613</v>
      </c>
      <c r="AM3" s="146">
        <v>126545.4765910984</v>
      </c>
      <c r="AN3" s="146">
        <v>19191.666666666668</v>
      </c>
      <c r="AO3" s="146">
        <v>20684.426229508197</v>
      </c>
      <c r="AP3" s="146">
        <v>18577.968526466382</v>
      </c>
      <c r="AQ3" s="146">
        <v>89872.222222222234</v>
      </c>
      <c r="AR3" s="146">
        <v>92259.124087591263</v>
      </c>
      <c r="AS3" s="146">
        <v>93838.274932614571</v>
      </c>
      <c r="AT3" s="145">
        <v>339</v>
      </c>
      <c r="AU3" s="177">
        <v>0</v>
      </c>
      <c r="AV3" s="177">
        <v>0</v>
      </c>
      <c r="AW3" s="177">
        <v>337</v>
      </c>
      <c r="AX3" s="146">
        <v>22344.352450605489</v>
      </c>
      <c r="AY3" s="146">
        <v>12458.196640156708</v>
      </c>
      <c r="AZ3" s="146">
        <v>43419.857091630802</v>
      </c>
      <c r="BA3" s="146">
        <v>5180</v>
      </c>
      <c r="BB3" s="20">
        <v>8264.8305084745753</v>
      </c>
      <c r="BC3" s="20">
        <v>8277.2600186393302</v>
      </c>
      <c r="BD3" s="146">
        <v>37825.454545454551</v>
      </c>
      <c r="BE3" s="146">
        <v>37799.328295549953</v>
      </c>
      <c r="BF3" s="146">
        <v>38137.080536912756</v>
      </c>
      <c r="BG3" s="145">
        <v>204</v>
      </c>
      <c r="BH3" s="177">
        <v>53</v>
      </c>
      <c r="BI3" s="177">
        <v>53</v>
      </c>
      <c r="BJ3" s="177">
        <v>47</v>
      </c>
      <c r="BK3" s="148">
        <v>44</v>
      </c>
      <c r="BL3" s="145">
        <v>580</v>
      </c>
      <c r="BM3" s="177">
        <v>0</v>
      </c>
      <c r="BN3" s="177">
        <v>0</v>
      </c>
      <c r="BO3" s="177">
        <v>1.0848862068965512</v>
      </c>
      <c r="BP3" s="177">
        <v>0.20384999999999998</v>
      </c>
      <c r="BQ3" s="177">
        <v>0.88094827586206881</v>
      </c>
      <c r="BR3" s="145">
        <v>574</v>
      </c>
      <c r="BS3" s="177">
        <v>0</v>
      </c>
      <c r="BT3" s="177">
        <v>0</v>
      </c>
      <c r="BU3" s="177">
        <v>2.9038484320557494</v>
      </c>
      <c r="BV3" s="177">
        <v>0.31014982578397216</v>
      </c>
      <c r="BW3" s="148">
        <v>2.5936986062717757</v>
      </c>
      <c r="BX3" s="145">
        <v>1069</v>
      </c>
      <c r="BY3" s="177">
        <v>69</v>
      </c>
      <c r="BZ3" s="177">
        <v>3.9942857129233222</v>
      </c>
      <c r="CA3" s="177">
        <v>70</v>
      </c>
      <c r="CB3" s="177">
        <v>2.2634142857142856</v>
      </c>
      <c r="CC3" s="177">
        <v>0</v>
      </c>
      <c r="CD3" s="177">
        <v>1</v>
      </c>
      <c r="CE3" s="177">
        <v>69</v>
      </c>
      <c r="CF3" s="177">
        <v>69</v>
      </c>
      <c r="CG3" s="177">
        <v>0.98571428571428577</v>
      </c>
      <c r="CH3" s="159">
        <v>70</v>
      </c>
      <c r="CI3" s="145">
        <v>1058</v>
      </c>
      <c r="CJ3" s="177">
        <v>70</v>
      </c>
      <c r="CK3" s="177">
        <v>3.9583333366447024</v>
      </c>
      <c r="CL3" s="177">
        <v>72</v>
      </c>
      <c r="CM3" s="177">
        <v>2.7798611111111104</v>
      </c>
      <c r="CN3" s="177">
        <v>0</v>
      </c>
      <c r="CO3" s="177">
        <v>1</v>
      </c>
      <c r="CP3" s="177">
        <v>65</v>
      </c>
      <c r="CQ3" s="177">
        <v>70</v>
      </c>
      <c r="CR3" s="177">
        <v>0.90277777777777779</v>
      </c>
      <c r="CS3" s="159">
        <v>72</v>
      </c>
      <c r="CT3" s="145">
        <v>1067</v>
      </c>
      <c r="CU3" s="177">
        <v>70</v>
      </c>
      <c r="CV3" s="177">
        <v>3.8708334234025745</v>
      </c>
      <c r="CW3" s="177">
        <v>74</v>
      </c>
      <c r="CX3" s="177">
        <v>2.6738378378378376</v>
      </c>
      <c r="CY3" s="177">
        <v>0</v>
      </c>
      <c r="CZ3" s="177">
        <v>1</v>
      </c>
      <c r="DA3" s="177">
        <v>70</v>
      </c>
      <c r="DB3" s="177">
        <v>70</v>
      </c>
      <c r="DC3" s="177">
        <v>0.94594594594594594</v>
      </c>
      <c r="DD3" s="159">
        <v>73</v>
      </c>
      <c r="DE3" s="145">
        <v>1078</v>
      </c>
      <c r="DF3" s="177">
        <v>72</v>
      </c>
      <c r="DG3" s="177">
        <v>4.0972221295038862</v>
      </c>
      <c r="DH3" s="177">
        <v>72</v>
      </c>
      <c r="DI3" s="177">
        <v>2.2855138888888895</v>
      </c>
      <c r="DJ3" s="177">
        <v>0</v>
      </c>
      <c r="DK3" s="177">
        <v>1</v>
      </c>
      <c r="DL3" s="177">
        <v>71</v>
      </c>
      <c r="DM3" s="177">
        <v>72</v>
      </c>
      <c r="DN3" s="177">
        <v>0.98611111111111116</v>
      </c>
      <c r="DO3" s="159">
        <v>72</v>
      </c>
      <c r="DP3" s="109">
        <v>20</v>
      </c>
      <c r="DQ3" s="215">
        <v>172693</v>
      </c>
      <c r="DR3" s="189">
        <v>0.95</v>
      </c>
      <c r="DS3" s="189">
        <v>16.842105263157894</v>
      </c>
      <c r="DT3" s="149" t="s">
        <v>213</v>
      </c>
      <c r="DU3" s="150" t="s">
        <v>214</v>
      </c>
      <c r="DV3" s="190" t="s">
        <v>215</v>
      </c>
      <c r="DW3" s="177" t="s">
        <v>216</v>
      </c>
      <c r="DX3" s="191" t="s">
        <v>217</v>
      </c>
      <c r="DY3" s="172" t="s">
        <v>238</v>
      </c>
      <c r="DZ3" s="132" t="s">
        <v>120</v>
      </c>
      <c r="EA3" s="125">
        <v>214</v>
      </c>
      <c r="EB3" s="125" t="s">
        <v>228</v>
      </c>
      <c r="EC3" s="133" t="s">
        <v>220</v>
      </c>
      <c r="ED3" s="133" t="s">
        <v>229</v>
      </c>
      <c r="EE3" s="125" t="s">
        <v>252</v>
      </c>
      <c r="EF3" s="17">
        <v>1.2075656278058886</v>
      </c>
      <c r="EG3" s="8">
        <v>1.0446361007069696</v>
      </c>
      <c r="EH3" s="17" t="s">
        <v>67</v>
      </c>
      <c r="EI3" s="8" t="s">
        <v>253</v>
      </c>
      <c r="EJ3" s="18" t="s">
        <v>239</v>
      </c>
      <c r="EK3" s="1" t="s">
        <v>225</v>
      </c>
      <c r="EL3" s="1" t="s">
        <v>226</v>
      </c>
      <c r="EM3" s="1" t="s">
        <v>227</v>
      </c>
    </row>
    <row r="4" spans="1:143" s="124" customFormat="1" ht="15.75">
      <c r="A4" s="128" t="s">
        <v>212</v>
      </c>
      <c r="B4" s="143" t="s">
        <v>8</v>
      </c>
      <c r="C4" s="126" t="s">
        <v>127</v>
      </c>
      <c r="D4" s="144" t="s">
        <v>126</v>
      </c>
      <c r="E4" s="216" t="s">
        <v>67</v>
      </c>
      <c r="F4" s="145">
        <v>314</v>
      </c>
      <c r="G4" s="177">
        <v>0</v>
      </c>
      <c r="H4" s="177">
        <v>0</v>
      </c>
      <c r="I4" s="146">
        <v>18879.882869243407</v>
      </c>
      <c r="J4" s="146">
        <v>6487.7328740773301</v>
      </c>
      <c r="K4" s="146">
        <v>0.98407643312101911</v>
      </c>
      <c r="L4" s="147">
        <v>309</v>
      </c>
      <c r="M4" s="147">
        <v>314</v>
      </c>
      <c r="N4" s="146">
        <v>38262.753521873361</v>
      </c>
      <c r="O4" s="146">
        <v>10200</v>
      </c>
      <c r="P4" s="20">
        <v>7091.3926499032877</v>
      </c>
      <c r="Q4" s="20">
        <v>7725.8919961427191</v>
      </c>
      <c r="R4" s="146">
        <v>26894.117647058829</v>
      </c>
      <c r="S4" s="146">
        <v>24514.59034792368</v>
      </c>
      <c r="T4" s="146">
        <v>27489.225589225593</v>
      </c>
      <c r="U4" s="145">
        <v>336</v>
      </c>
      <c r="V4" s="177">
        <v>0</v>
      </c>
      <c r="W4" s="177">
        <v>4</v>
      </c>
      <c r="X4" s="146">
        <v>10866.214976484718</v>
      </c>
      <c r="Y4" s="146">
        <v>5858.2926973645444</v>
      </c>
      <c r="Z4" s="146">
        <v>21620.395882986722</v>
      </c>
      <c r="AA4" s="146">
        <v>2788.8888888888891</v>
      </c>
      <c r="AB4" s="146">
        <v>2625.8795934323689</v>
      </c>
      <c r="AC4" s="146">
        <v>2911.3372093023258</v>
      </c>
      <c r="AD4" s="146">
        <v>19036.363636363636</v>
      </c>
      <c r="AE4" s="146">
        <v>16017.755681818184</v>
      </c>
      <c r="AF4" s="146">
        <v>18279.004415897231</v>
      </c>
      <c r="AG4" s="145">
        <v>337</v>
      </c>
      <c r="AH4" s="177">
        <v>0</v>
      </c>
      <c r="AI4" s="177">
        <v>0</v>
      </c>
      <c r="AJ4" s="177">
        <v>337</v>
      </c>
      <c r="AK4" s="146">
        <v>49014.35482907042</v>
      </c>
      <c r="AL4" s="146">
        <v>26101.135757545646</v>
      </c>
      <c r="AM4" s="146">
        <v>133352.54170991681</v>
      </c>
      <c r="AN4" s="146">
        <v>16030.000000000002</v>
      </c>
      <c r="AO4" s="146">
        <v>14979.220779220781</v>
      </c>
      <c r="AP4" s="146">
        <v>14632.35294117647</v>
      </c>
      <c r="AQ4" s="146">
        <v>81943.750000000015</v>
      </c>
      <c r="AR4" s="146">
        <v>80350.364963503671</v>
      </c>
      <c r="AS4" s="146">
        <v>85284.256559766756</v>
      </c>
      <c r="AT4" s="145">
        <v>336</v>
      </c>
      <c r="AU4" s="177">
        <v>0</v>
      </c>
      <c r="AV4" s="177">
        <v>0</v>
      </c>
      <c r="AW4" s="177">
        <v>334</v>
      </c>
      <c r="AX4" s="146">
        <v>17549.773221435415</v>
      </c>
      <c r="AY4" s="146">
        <v>11295.694344840163</v>
      </c>
      <c r="AZ4" s="146">
        <v>40404.056043852004</v>
      </c>
      <c r="BA4" s="146">
        <v>2448</v>
      </c>
      <c r="BB4" s="20">
        <v>4081.325301204819</v>
      </c>
      <c r="BC4" s="20">
        <v>4297.3838761345442</v>
      </c>
      <c r="BD4" s="146">
        <v>33813.333333333343</v>
      </c>
      <c r="BE4" s="146">
        <v>37705.696202531646</v>
      </c>
      <c r="BF4" s="146">
        <v>37089.711417816812</v>
      </c>
      <c r="BG4" s="145">
        <v>281</v>
      </c>
      <c r="BH4" s="177">
        <v>37</v>
      </c>
      <c r="BI4" s="177">
        <v>38</v>
      </c>
      <c r="BJ4" s="177">
        <v>47</v>
      </c>
      <c r="BK4" s="148">
        <v>42</v>
      </c>
      <c r="BL4" s="145">
        <v>581</v>
      </c>
      <c r="BM4" s="177">
        <v>0</v>
      </c>
      <c r="BN4" s="177">
        <v>1</v>
      </c>
      <c r="BO4" s="177">
        <v>1.3032086206896549</v>
      </c>
      <c r="BP4" s="177">
        <v>0.24152586206896554</v>
      </c>
      <c r="BQ4" s="177">
        <v>1.0616827586206898</v>
      </c>
      <c r="BR4" s="145">
        <v>566</v>
      </c>
      <c r="BS4" s="177">
        <v>0</v>
      </c>
      <c r="BT4" s="177">
        <v>2</v>
      </c>
      <c r="BU4" s="177">
        <v>2.8254840425531915</v>
      </c>
      <c r="BV4" s="177">
        <v>0.30036879432624108</v>
      </c>
      <c r="BW4" s="148">
        <v>2.5251152482269501</v>
      </c>
      <c r="BX4" s="145">
        <v>1074</v>
      </c>
      <c r="BY4" s="177">
        <v>72</v>
      </c>
      <c r="BZ4" s="177">
        <v>3.9916666646798453</v>
      </c>
      <c r="CA4" s="177">
        <v>72</v>
      </c>
      <c r="CB4" s="177">
        <v>2.2236805555555552</v>
      </c>
      <c r="CC4" s="177">
        <v>0</v>
      </c>
      <c r="CD4" s="177">
        <v>1</v>
      </c>
      <c r="CE4" s="177">
        <v>71</v>
      </c>
      <c r="CF4" s="177">
        <v>72</v>
      </c>
      <c r="CG4" s="177">
        <v>0.98611111111111116</v>
      </c>
      <c r="CH4" s="159">
        <v>72</v>
      </c>
      <c r="CI4" s="145">
        <v>1078</v>
      </c>
      <c r="CJ4" s="177">
        <v>70</v>
      </c>
      <c r="CK4" s="177">
        <v>3.9900000027247837</v>
      </c>
      <c r="CL4" s="177">
        <v>70</v>
      </c>
      <c r="CM4" s="177">
        <v>2.2981428571428575</v>
      </c>
      <c r="CN4" s="177">
        <v>0</v>
      </c>
      <c r="CO4" s="177">
        <v>1</v>
      </c>
      <c r="CP4" s="177">
        <v>67</v>
      </c>
      <c r="CQ4" s="177">
        <v>70</v>
      </c>
      <c r="CR4" s="177">
        <v>0.95714285714285718</v>
      </c>
      <c r="CS4" s="159">
        <v>70</v>
      </c>
      <c r="CT4" s="145">
        <v>1080</v>
      </c>
      <c r="CU4" s="177">
        <v>70</v>
      </c>
      <c r="CV4" s="177">
        <v>3.9000000953674316</v>
      </c>
      <c r="CW4" s="177">
        <v>72</v>
      </c>
      <c r="CX4" s="177">
        <v>2.3214999999999999</v>
      </c>
      <c r="CY4" s="177">
        <v>0</v>
      </c>
      <c r="CZ4" s="177">
        <v>1</v>
      </c>
      <c r="DA4" s="177">
        <v>71</v>
      </c>
      <c r="DB4" s="177">
        <v>70</v>
      </c>
      <c r="DC4" s="177">
        <v>0.98611111111111116</v>
      </c>
      <c r="DD4" s="159">
        <v>71</v>
      </c>
      <c r="DE4" s="145">
        <v>1080</v>
      </c>
      <c r="DF4" s="177">
        <v>70</v>
      </c>
      <c r="DG4" s="177">
        <v>4.0999999046325684</v>
      </c>
      <c r="DH4" s="177">
        <v>70</v>
      </c>
      <c r="DI4" s="177">
        <v>2.1278571428571427</v>
      </c>
      <c r="DJ4" s="177">
        <v>0</v>
      </c>
      <c r="DK4" s="177">
        <v>1</v>
      </c>
      <c r="DL4" s="177">
        <v>70</v>
      </c>
      <c r="DM4" s="177">
        <v>70</v>
      </c>
      <c r="DN4" s="177">
        <v>1</v>
      </c>
      <c r="DO4" s="159">
        <v>70</v>
      </c>
      <c r="DP4" s="108">
        <v>20</v>
      </c>
      <c r="DQ4" s="215">
        <v>172693</v>
      </c>
      <c r="DR4" s="189">
        <v>0.95</v>
      </c>
      <c r="DS4" s="189">
        <v>16.526315789473685</v>
      </c>
      <c r="DT4" s="149" t="s">
        <v>213</v>
      </c>
      <c r="DU4" s="150" t="s">
        <v>214</v>
      </c>
      <c r="DV4" s="190" t="s">
        <v>215</v>
      </c>
      <c r="DW4" s="177" t="s">
        <v>216</v>
      </c>
      <c r="DX4" s="191" t="s">
        <v>217</v>
      </c>
      <c r="DY4" s="172" t="s">
        <v>238</v>
      </c>
      <c r="DZ4" s="132" t="s">
        <v>121</v>
      </c>
      <c r="EA4" s="125">
        <v>214</v>
      </c>
      <c r="EB4" s="125" t="s">
        <v>230</v>
      </c>
      <c r="EC4" s="133" t="s">
        <v>220</v>
      </c>
      <c r="ED4" s="133" t="s">
        <v>221</v>
      </c>
      <c r="EE4" s="125" t="s">
        <v>252</v>
      </c>
      <c r="EF4" s="17">
        <v>1.857907657790336</v>
      </c>
      <c r="EG4" s="8">
        <v>1.483881698034349</v>
      </c>
      <c r="EH4" s="17" t="s">
        <v>67</v>
      </c>
      <c r="EI4" s="8" t="s">
        <v>253</v>
      </c>
      <c r="EJ4" s="18" t="s">
        <v>239</v>
      </c>
      <c r="EK4" s="124" t="s">
        <v>225</v>
      </c>
      <c r="EL4" s="124" t="s">
        <v>226</v>
      </c>
      <c r="EM4" s="124" t="s">
        <v>227</v>
      </c>
    </row>
    <row r="5" spans="1:143" s="124" customFormat="1" ht="15.75">
      <c r="A5" s="128" t="s">
        <v>212</v>
      </c>
      <c r="B5" s="143" t="s">
        <v>8</v>
      </c>
      <c r="C5" s="126" t="s">
        <v>127</v>
      </c>
      <c r="D5" s="144" t="s">
        <v>126</v>
      </c>
      <c r="E5" s="216" t="s">
        <v>67</v>
      </c>
      <c r="F5" s="145">
        <v>175</v>
      </c>
      <c r="G5" s="177">
        <v>0</v>
      </c>
      <c r="H5" s="177">
        <v>0</v>
      </c>
      <c r="I5" s="146">
        <v>10562.487637379776</v>
      </c>
      <c r="J5" s="146">
        <v>5312.6363596911078</v>
      </c>
      <c r="K5" s="146">
        <v>0.96</v>
      </c>
      <c r="L5" s="147">
        <v>168</v>
      </c>
      <c r="M5" s="147">
        <v>174</v>
      </c>
      <c r="N5" s="146">
        <v>35880.587573017357</v>
      </c>
      <c r="O5" s="146">
        <v>4250</v>
      </c>
      <c r="P5" s="20">
        <v>4310.4477611940292</v>
      </c>
      <c r="Q5" s="20">
        <v>5095.8771741464461</v>
      </c>
      <c r="R5" s="146">
        <v>15720</v>
      </c>
      <c r="S5" s="146">
        <v>14788.653096578606</v>
      </c>
      <c r="T5" s="146">
        <v>16729.044313934868</v>
      </c>
      <c r="U5" s="145">
        <v>179</v>
      </c>
      <c r="V5" s="177">
        <v>1</v>
      </c>
      <c r="W5" s="177">
        <v>4</v>
      </c>
      <c r="X5" s="146">
        <v>6129.8374486882949</v>
      </c>
      <c r="Y5" s="146">
        <v>3348.4541765418417</v>
      </c>
      <c r="Z5" s="146">
        <v>12396.533822448</v>
      </c>
      <c r="AA5" s="146">
        <v>1308.3333333333333</v>
      </c>
      <c r="AB5" s="146">
        <v>1820.3914141414141</v>
      </c>
      <c r="AC5" s="146">
        <v>1995.3987730061353</v>
      </c>
      <c r="AD5" s="146">
        <v>10483.333333333332</v>
      </c>
      <c r="AE5" s="146">
        <v>10288.398692810459</v>
      </c>
      <c r="AF5" s="146">
        <v>11792.693859255938</v>
      </c>
      <c r="AG5" s="145">
        <v>181</v>
      </c>
      <c r="AH5" s="177">
        <v>0</v>
      </c>
      <c r="AI5" s="177">
        <v>0</v>
      </c>
      <c r="AJ5" s="177">
        <v>181</v>
      </c>
      <c r="AK5" s="146">
        <v>31959.141363486186</v>
      </c>
      <c r="AL5" s="146">
        <v>21215.912247035489</v>
      </c>
      <c r="AM5" s="146">
        <v>86494.81237007759</v>
      </c>
      <c r="AN5" s="146">
        <v>8667.6470588235297</v>
      </c>
      <c r="AO5" s="146">
        <v>7965.1162790697672</v>
      </c>
      <c r="AP5" s="146">
        <v>8485.4333576110712</v>
      </c>
      <c r="AQ5" s="146">
        <v>62450</v>
      </c>
      <c r="AR5" s="146">
        <v>46875</v>
      </c>
      <c r="AS5" s="146">
        <v>52419</v>
      </c>
      <c r="AT5" s="145">
        <v>182</v>
      </c>
      <c r="AU5" s="177">
        <v>0</v>
      </c>
      <c r="AV5" s="177">
        <v>0</v>
      </c>
      <c r="AW5" s="177">
        <v>181</v>
      </c>
      <c r="AX5" s="146">
        <v>13225.999402800249</v>
      </c>
      <c r="AY5" s="146">
        <v>9465.7235480261679</v>
      </c>
      <c r="AZ5" s="146">
        <v>38421.649866765918</v>
      </c>
      <c r="BA5" s="146">
        <v>1920</v>
      </c>
      <c r="BB5" s="20">
        <v>2913.5188866799203</v>
      </c>
      <c r="BC5" s="20">
        <v>3035.8640939597317</v>
      </c>
      <c r="BD5" s="146">
        <v>26906.666666666668</v>
      </c>
      <c r="BE5" s="146">
        <v>26895.390070921989</v>
      </c>
      <c r="BF5" s="146">
        <v>27550.632911392404</v>
      </c>
      <c r="BG5" s="145">
        <v>127</v>
      </c>
      <c r="BH5" s="177">
        <v>84</v>
      </c>
      <c r="BI5" s="177">
        <v>87</v>
      </c>
      <c r="BJ5" s="177">
        <v>78</v>
      </c>
      <c r="BK5" s="148">
        <v>76</v>
      </c>
      <c r="BL5" s="145">
        <v>264</v>
      </c>
      <c r="BM5" s="177">
        <v>2</v>
      </c>
      <c r="BN5" s="177">
        <v>1</v>
      </c>
      <c r="BO5" s="177">
        <v>2.1697203065134101</v>
      </c>
      <c r="BP5" s="177">
        <v>0.39267432950191561</v>
      </c>
      <c r="BQ5" s="177">
        <v>1.7770459770114946</v>
      </c>
      <c r="BR5" s="145">
        <v>268</v>
      </c>
      <c r="BS5" s="177">
        <v>0</v>
      </c>
      <c r="BT5" s="177">
        <v>0</v>
      </c>
      <c r="BU5" s="177">
        <v>3.5738432835820895</v>
      </c>
      <c r="BV5" s="177">
        <v>0.41823880597014917</v>
      </c>
      <c r="BW5" s="148">
        <v>3.1556044776119401</v>
      </c>
      <c r="BX5" s="145">
        <v>1072</v>
      </c>
      <c r="BY5" s="177">
        <v>35</v>
      </c>
      <c r="BZ5" s="177">
        <v>3.9857142857142858</v>
      </c>
      <c r="CA5" s="177">
        <v>35</v>
      </c>
      <c r="CB5" s="177">
        <v>2.2398571428571423</v>
      </c>
      <c r="CC5" s="177">
        <v>0</v>
      </c>
      <c r="CD5" s="177">
        <v>1</v>
      </c>
      <c r="CE5" s="177">
        <v>34</v>
      </c>
      <c r="CF5" s="177">
        <v>35</v>
      </c>
      <c r="CG5" s="177">
        <v>0.97142857142857142</v>
      </c>
      <c r="CH5" s="159">
        <v>35</v>
      </c>
      <c r="CI5" s="145">
        <v>1080</v>
      </c>
      <c r="CJ5" s="177">
        <v>34</v>
      </c>
      <c r="CK5" s="177">
        <v>4</v>
      </c>
      <c r="CL5" s="177">
        <v>34</v>
      </c>
      <c r="CM5" s="177">
        <v>2.3717352941176473</v>
      </c>
      <c r="CN5" s="177">
        <v>0</v>
      </c>
      <c r="CO5" s="177">
        <v>1</v>
      </c>
      <c r="CP5" s="177">
        <v>34</v>
      </c>
      <c r="CQ5" s="177">
        <v>34</v>
      </c>
      <c r="CR5" s="177">
        <v>1</v>
      </c>
      <c r="CS5" s="159">
        <v>34</v>
      </c>
      <c r="CT5" s="145">
        <v>1064</v>
      </c>
      <c r="CU5" s="177">
        <v>33</v>
      </c>
      <c r="CV5" s="177">
        <v>3.9090909885637686</v>
      </c>
      <c r="CW5" s="177">
        <v>33</v>
      </c>
      <c r="CX5" s="177">
        <v>2.5694242424242426</v>
      </c>
      <c r="CY5" s="177">
        <v>0</v>
      </c>
      <c r="CZ5" s="177">
        <v>1</v>
      </c>
      <c r="DA5" s="177">
        <v>33</v>
      </c>
      <c r="DB5" s="177">
        <v>33</v>
      </c>
      <c r="DC5" s="177">
        <v>1</v>
      </c>
      <c r="DD5" s="159">
        <v>33</v>
      </c>
      <c r="DE5" s="145">
        <v>1047</v>
      </c>
      <c r="DF5" s="177">
        <v>32</v>
      </c>
      <c r="DG5" s="177">
        <v>4.0515150662624473</v>
      </c>
      <c r="DH5" s="177">
        <v>33</v>
      </c>
      <c r="DI5" s="177">
        <v>2.4701818181818185</v>
      </c>
      <c r="DJ5" s="177">
        <v>0</v>
      </c>
      <c r="DK5" s="177">
        <v>1</v>
      </c>
      <c r="DL5" s="177">
        <v>29</v>
      </c>
      <c r="DM5" s="177">
        <v>32</v>
      </c>
      <c r="DN5" s="177">
        <v>0.87878787878787878</v>
      </c>
      <c r="DO5" s="159">
        <v>33</v>
      </c>
      <c r="DP5" s="109">
        <v>20</v>
      </c>
      <c r="DQ5" s="215">
        <v>172693</v>
      </c>
      <c r="DR5" s="189">
        <v>0.95</v>
      </c>
      <c r="DS5" s="189">
        <v>9.2105263157894743</v>
      </c>
      <c r="DT5" s="149" t="s">
        <v>213</v>
      </c>
      <c r="DU5" s="150" t="s">
        <v>214</v>
      </c>
      <c r="DV5" s="190" t="s">
        <v>215</v>
      </c>
      <c r="DW5" s="177" t="s">
        <v>216</v>
      </c>
      <c r="DX5" s="191" t="s">
        <v>217</v>
      </c>
      <c r="DY5" s="172" t="s">
        <v>238</v>
      </c>
      <c r="DZ5" s="132" t="s">
        <v>122</v>
      </c>
      <c r="EA5" s="125">
        <v>214</v>
      </c>
      <c r="EB5" s="125" t="s">
        <v>231</v>
      </c>
      <c r="EC5" s="133" t="s">
        <v>220</v>
      </c>
      <c r="ED5" s="133" t="s">
        <v>229</v>
      </c>
      <c r="EE5" s="125" t="s">
        <v>252</v>
      </c>
      <c r="EF5" s="17">
        <v>3.5216800008501323</v>
      </c>
      <c r="EG5" s="8">
        <v>2.624784339406637</v>
      </c>
      <c r="EH5" s="17" t="s">
        <v>67</v>
      </c>
      <c r="EI5" s="8" t="s">
        <v>253</v>
      </c>
      <c r="EJ5" s="18" t="s">
        <v>239</v>
      </c>
      <c r="EK5" s="124" t="s">
        <v>225</v>
      </c>
      <c r="EL5" s="124" t="s">
        <v>226</v>
      </c>
      <c r="EM5" s="124" t="s">
        <v>227</v>
      </c>
    </row>
    <row r="6" spans="1:143" s="124" customFormat="1" ht="15.75">
      <c r="A6" s="128" t="s">
        <v>212</v>
      </c>
      <c r="B6" s="143" t="s">
        <v>8</v>
      </c>
      <c r="C6" s="126" t="s">
        <v>127</v>
      </c>
      <c r="D6" s="144" t="s">
        <v>126</v>
      </c>
      <c r="E6" s="187" t="s">
        <v>68</v>
      </c>
      <c r="F6" s="145">
        <v>413</v>
      </c>
      <c r="G6" s="177">
        <v>0</v>
      </c>
      <c r="H6" s="177">
        <v>0</v>
      </c>
      <c r="I6" s="146">
        <v>42273.347866813165</v>
      </c>
      <c r="J6" s="146">
        <v>18059.095732290858</v>
      </c>
      <c r="K6" s="146">
        <v>0.98789346246973364</v>
      </c>
      <c r="L6" s="147">
        <v>408</v>
      </c>
      <c r="M6" s="147">
        <v>409</v>
      </c>
      <c r="N6" s="146">
        <v>88646.252351326402</v>
      </c>
      <c r="O6" s="146">
        <v>18942.857142857141</v>
      </c>
      <c r="P6" s="20">
        <v>14352.409638554218</v>
      </c>
      <c r="Q6" s="20">
        <v>15348.087431693988</v>
      </c>
      <c r="R6" s="146">
        <v>65962.5</v>
      </c>
      <c r="S6" s="146">
        <v>58243.24324324324</v>
      </c>
      <c r="T6" s="146">
        <v>64535.992217898834</v>
      </c>
      <c r="U6" s="145">
        <v>413</v>
      </c>
      <c r="V6" s="177">
        <v>0</v>
      </c>
      <c r="W6" s="177">
        <v>0</v>
      </c>
      <c r="X6" s="146">
        <v>16559.11635484458</v>
      </c>
      <c r="Y6" s="146">
        <v>5891.5950106830378</v>
      </c>
      <c r="Z6" s="146">
        <v>27871.087742731521</v>
      </c>
      <c r="AA6" s="146">
        <v>7537.5000000000009</v>
      </c>
      <c r="AB6" s="146">
        <v>4281.1059907834106</v>
      </c>
      <c r="AC6" s="146">
        <v>4528.2442748091598</v>
      </c>
      <c r="AD6" s="146">
        <v>23264.285714285714</v>
      </c>
      <c r="AE6" s="146">
        <v>21457.142857142859</v>
      </c>
      <c r="AF6" s="146">
        <v>22843.227665706054</v>
      </c>
      <c r="AG6" s="145">
        <v>411</v>
      </c>
      <c r="AH6" s="177">
        <v>0</v>
      </c>
      <c r="AI6" s="177">
        <v>0</v>
      </c>
      <c r="AJ6" s="177">
        <v>411</v>
      </c>
      <c r="AK6" s="146">
        <v>60201.591492010339</v>
      </c>
      <c r="AL6" s="146">
        <v>31424.679994062222</v>
      </c>
      <c r="AM6" s="146">
        <v>205451.85695123603</v>
      </c>
      <c r="AN6" s="146">
        <v>23865.625</v>
      </c>
      <c r="AO6" s="146">
        <v>19079.71014492754</v>
      </c>
      <c r="AP6" s="146">
        <v>20153.794037940381</v>
      </c>
      <c r="AQ6" s="146">
        <v>97961.111111111124</v>
      </c>
      <c r="AR6" s="146">
        <v>103339.62264150944</v>
      </c>
      <c r="AS6" s="146">
        <v>111772.72727272731</v>
      </c>
      <c r="AT6" s="145">
        <v>415</v>
      </c>
      <c r="AU6" s="177">
        <v>0</v>
      </c>
      <c r="AV6" s="177">
        <v>0</v>
      </c>
      <c r="AW6" s="177">
        <v>415</v>
      </c>
      <c r="AX6" s="146">
        <v>31771.84052555434</v>
      </c>
      <c r="AY6" s="146">
        <v>11731.763947300242</v>
      </c>
      <c r="AZ6" s="146">
        <v>47899.397799882565</v>
      </c>
      <c r="BA6" s="146">
        <v>14500</v>
      </c>
      <c r="BB6" s="20">
        <v>7505.8252427184461</v>
      </c>
      <c r="BC6" s="20">
        <v>7322.150735294118</v>
      </c>
      <c r="BD6" s="146">
        <v>44833.333333333328</v>
      </c>
      <c r="BE6" s="146">
        <v>43909.924487594399</v>
      </c>
      <c r="BF6" s="146">
        <v>44681.861575178998</v>
      </c>
      <c r="BG6" s="145">
        <v>385</v>
      </c>
      <c r="BH6" s="177">
        <v>31</v>
      </c>
      <c r="BI6" s="177">
        <v>34</v>
      </c>
      <c r="BJ6" s="177">
        <v>41</v>
      </c>
      <c r="BK6" s="148">
        <v>35</v>
      </c>
      <c r="BL6" s="145">
        <v>788</v>
      </c>
      <c r="BM6" s="177">
        <v>0</v>
      </c>
      <c r="BN6" s="177">
        <v>0</v>
      </c>
      <c r="BO6" s="177">
        <v>1.30023730964467</v>
      </c>
      <c r="BP6" s="177">
        <v>0.30680329949238583</v>
      </c>
      <c r="BQ6" s="177">
        <v>0.99343401015228439</v>
      </c>
      <c r="BR6" s="145">
        <v>780</v>
      </c>
      <c r="BS6" s="177">
        <v>0</v>
      </c>
      <c r="BT6" s="177">
        <v>0</v>
      </c>
      <c r="BU6" s="177">
        <v>2.7819512820512822</v>
      </c>
      <c r="BV6" s="177">
        <v>0.28748076923076921</v>
      </c>
      <c r="BW6" s="148">
        <v>2.4944705128205134</v>
      </c>
      <c r="BX6" s="145">
        <v>1080</v>
      </c>
      <c r="BY6" s="177">
        <v>93</v>
      </c>
      <c r="BZ6" s="177">
        <v>4</v>
      </c>
      <c r="CA6" s="177">
        <v>93</v>
      </c>
      <c r="CB6" s="177">
        <v>2.1912258064516128</v>
      </c>
      <c r="CC6" s="177">
        <v>0</v>
      </c>
      <c r="CD6" s="177">
        <v>1</v>
      </c>
      <c r="CE6" s="177">
        <v>93</v>
      </c>
      <c r="CF6" s="177">
        <v>93</v>
      </c>
      <c r="CG6" s="177">
        <v>1</v>
      </c>
      <c r="CH6" s="159">
        <v>93</v>
      </c>
      <c r="CI6" s="145">
        <v>1080</v>
      </c>
      <c r="CJ6" s="177">
        <v>91</v>
      </c>
      <c r="CK6" s="177">
        <v>3.9923076944036797</v>
      </c>
      <c r="CL6" s="177">
        <v>94</v>
      </c>
      <c r="CM6" s="177">
        <v>2.353559139784946</v>
      </c>
      <c r="CN6" s="177">
        <v>1</v>
      </c>
      <c r="CO6" s="177">
        <v>0.98936170212765961</v>
      </c>
      <c r="CP6" s="177">
        <v>89</v>
      </c>
      <c r="CQ6" s="177">
        <v>91</v>
      </c>
      <c r="CR6" s="177">
        <v>0.94680851063829785</v>
      </c>
      <c r="CS6" s="159">
        <v>93</v>
      </c>
      <c r="CT6" s="145">
        <v>1075</v>
      </c>
      <c r="CU6" s="177">
        <v>96</v>
      </c>
      <c r="CV6" s="177">
        <v>3.9062500894069672</v>
      </c>
      <c r="CW6" s="177">
        <v>96</v>
      </c>
      <c r="CX6" s="177">
        <v>2.317135416666666</v>
      </c>
      <c r="CY6" s="177">
        <v>0</v>
      </c>
      <c r="CZ6" s="177">
        <v>1</v>
      </c>
      <c r="DA6" s="177">
        <v>96</v>
      </c>
      <c r="DB6" s="177">
        <v>96</v>
      </c>
      <c r="DC6" s="177">
        <v>1</v>
      </c>
      <c r="DD6" s="159">
        <v>96</v>
      </c>
      <c r="DE6" s="145">
        <v>1078</v>
      </c>
      <c r="DF6" s="177">
        <v>90</v>
      </c>
      <c r="DG6" s="177">
        <v>4.0977776845296221</v>
      </c>
      <c r="DH6" s="177">
        <v>90</v>
      </c>
      <c r="DI6" s="177">
        <v>2.2093333333333338</v>
      </c>
      <c r="DJ6" s="177">
        <v>0</v>
      </c>
      <c r="DK6" s="177">
        <v>1</v>
      </c>
      <c r="DL6" s="177">
        <v>89</v>
      </c>
      <c r="DM6" s="177">
        <v>90</v>
      </c>
      <c r="DN6" s="177">
        <v>0.98888888888888893</v>
      </c>
      <c r="DO6" s="159">
        <v>90</v>
      </c>
      <c r="DP6" s="108">
        <v>24</v>
      </c>
      <c r="DQ6" s="215">
        <v>334757</v>
      </c>
      <c r="DR6" s="189">
        <v>0.95833333333300008</v>
      </c>
      <c r="DS6" s="189">
        <v>17.956521739136679</v>
      </c>
      <c r="DT6" s="149" t="s">
        <v>213</v>
      </c>
      <c r="DU6" s="150" t="s">
        <v>214</v>
      </c>
      <c r="DV6" s="190" t="s">
        <v>215</v>
      </c>
      <c r="DW6" s="177" t="s">
        <v>216</v>
      </c>
      <c r="DX6" s="191" t="s">
        <v>217</v>
      </c>
      <c r="DY6" s="172" t="s">
        <v>238</v>
      </c>
      <c r="DZ6" s="132" t="s">
        <v>119</v>
      </c>
      <c r="EA6" s="125">
        <v>214</v>
      </c>
      <c r="EB6" s="125" t="s">
        <v>219</v>
      </c>
      <c r="EC6" s="133" t="s">
        <v>220</v>
      </c>
      <c r="ED6" s="133" t="s">
        <v>221</v>
      </c>
      <c r="EE6" s="125" t="s">
        <v>252</v>
      </c>
      <c r="EF6" s="17">
        <v>0.97418644714009095</v>
      </c>
      <c r="EG6" s="8">
        <v>0.71952057628019672</v>
      </c>
      <c r="EH6" s="17" t="s">
        <v>68</v>
      </c>
      <c r="EI6" s="8" t="s">
        <v>242</v>
      </c>
      <c r="EJ6" s="18" t="s">
        <v>243</v>
      </c>
      <c r="EK6" s="124" t="s">
        <v>225</v>
      </c>
      <c r="EL6" s="124" t="s">
        <v>226</v>
      </c>
      <c r="EM6" s="124" t="s">
        <v>227</v>
      </c>
    </row>
    <row r="7" spans="1:143" s="124" customFormat="1" ht="15.75">
      <c r="A7" s="128" t="s">
        <v>212</v>
      </c>
      <c r="B7" s="143" t="s">
        <v>8</v>
      </c>
      <c r="C7" s="126" t="s">
        <v>127</v>
      </c>
      <c r="D7" s="144" t="s">
        <v>126</v>
      </c>
      <c r="E7" s="216" t="s">
        <v>68</v>
      </c>
      <c r="F7" s="145">
        <v>596</v>
      </c>
      <c r="G7" s="177">
        <v>0</v>
      </c>
      <c r="H7" s="177">
        <v>0</v>
      </c>
      <c r="I7" s="146">
        <v>46604.633703056745</v>
      </c>
      <c r="J7" s="146">
        <v>19972.50182171668</v>
      </c>
      <c r="K7" s="146">
        <v>0.97142857142857142</v>
      </c>
      <c r="L7" s="147">
        <v>578</v>
      </c>
      <c r="M7" s="147">
        <v>579</v>
      </c>
      <c r="N7" s="146">
        <v>99506.875285308794</v>
      </c>
      <c r="O7" s="146">
        <v>20700</v>
      </c>
      <c r="P7" s="20">
        <v>15369.341563786009</v>
      </c>
      <c r="Q7" s="20">
        <v>15000.856164383562</v>
      </c>
      <c r="R7" s="146">
        <v>71750</v>
      </c>
      <c r="S7" s="146">
        <v>59871.747211895912</v>
      </c>
      <c r="T7" s="146">
        <v>62152.542372881362</v>
      </c>
      <c r="U7" s="145">
        <v>590</v>
      </c>
      <c r="V7" s="177">
        <v>0</v>
      </c>
      <c r="W7" s="177">
        <v>7</v>
      </c>
      <c r="X7" s="146">
        <v>17282.173764891824</v>
      </c>
      <c r="Y7" s="146">
        <v>6405.8757401344483</v>
      </c>
      <c r="Z7" s="146">
        <v>26690.875501835279</v>
      </c>
      <c r="AA7" s="146">
        <v>6787.5000000000009</v>
      </c>
      <c r="AB7" s="146">
        <v>5245.2404809619247</v>
      </c>
      <c r="AC7" s="146">
        <v>5331.1724137931033</v>
      </c>
      <c r="AD7" s="146">
        <v>23255.882352941178</v>
      </c>
      <c r="AE7" s="146">
        <v>20492.275280898881</v>
      </c>
      <c r="AF7" s="146">
        <v>22068.972332015812</v>
      </c>
      <c r="AG7" s="145">
        <v>600</v>
      </c>
      <c r="AH7" s="177">
        <v>0</v>
      </c>
      <c r="AI7" s="177">
        <v>0</v>
      </c>
      <c r="AJ7" s="177">
        <v>600</v>
      </c>
      <c r="AK7" s="146">
        <v>63862.060922470468</v>
      </c>
      <c r="AL7" s="146">
        <v>29654.323384309257</v>
      </c>
      <c r="AM7" s="146">
        <v>157867.22262323281</v>
      </c>
      <c r="AN7" s="146">
        <v>28250</v>
      </c>
      <c r="AO7" s="146">
        <v>20684.426229508197</v>
      </c>
      <c r="AP7" s="146">
        <v>18577.968526466382</v>
      </c>
      <c r="AQ7" s="146">
        <v>105500</v>
      </c>
      <c r="AR7" s="146">
        <v>92259.124087591263</v>
      </c>
      <c r="AS7" s="146">
        <v>93838.274932614571</v>
      </c>
      <c r="AT7" s="145">
        <v>596</v>
      </c>
      <c r="AU7" s="177">
        <v>0</v>
      </c>
      <c r="AV7" s="177">
        <v>0</v>
      </c>
      <c r="AW7" s="177">
        <v>596</v>
      </c>
      <c r="AX7" s="146">
        <v>28871.004527631714</v>
      </c>
      <c r="AY7" s="146">
        <v>10138.303168389266</v>
      </c>
      <c r="AZ7" s="146">
        <v>43281.619724404794</v>
      </c>
      <c r="BA7" s="146">
        <v>12096</v>
      </c>
      <c r="BB7" s="20">
        <v>8264.8305084745753</v>
      </c>
      <c r="BC7" s="20">
        <v>8277.2600186393302</v>
      </c>
      <c r="BD7" s="146">
        <v>39100.952380952382</v>
      </c>
      <c r="BE7" s="146">
        <v>37799.328295549953</v>
      </c>
      <c r="BF7" s="146">
        <v>38137.080536912756</v>
      </c>
      <c r="BG7" s="145">
        <v>112</v>
      </c>
      <c r="BH7" s="177">
        <v>43</v>
      </c>
      <c r="BI7" s="177">
        <v>43</v>
      </c>
      <c r="BJ7" s="177">
        <v>47</v>
      </c>
      <c r="BK7" s="148">
        <v>44</v>
      </c>
      <c r="BL7" s="145">
        <v>741</v>
      </c>
      <c r="BM7" s="177">
        <v>0</v>
      </c>
      <c r="BN7" s="177">
        <v>1</v>
      </c>
      <c r="BO7" s="177">
        <v>0.93699999999999994</v>
      </c>
      <c r="BP7" s="177">
        <v>0.16084864864864865</v>
      </c>
      <c r="BQ7" s="177">
        <v>0.77615135135135116</v>
      </c>
      <c r="BR7" s="145">
        <v>727</v>
      </c>
      <c r="BS7" s="177">
        <v>0</v>
      </c>
      <c r="BT7" s="177">
        <v>0</v>
      </c>
      <c r="BU7" s="177">
        <v>2.8796409903713891</v>
      </c>
      <c r="BV7" s="177">
        <v>0.28924896836313629</v>
      </c>
      <c r="BW7" s="148">
        <v>2.5903920220082535</v>
      </c>
      <c r="BX7" s="145">
        <v>1080</v>
      </c>
      <c r="BY7" s="177">
        <v>91</v>
      </c>
      <c r="BZ7" s="177">
        <v>3.997802197278201</v>
      </c>
      <c r="CA7" s="177">
        <v>91</v>
      </c>
      <c r="CB7" s="177">
        <v>2.2238131868131874</v>
      </c>
      <c r="CC7" s="177">
        <v>0</v>
      </c>
      <c r="CD7" s="177">
        <v>1</v>
      </c>
      <c r="CE7" s="177">
        <v>90</v>
      </c>
      <c r="CF7" s="177">
        <v>91</v>
      </c>
      <c r="CG7" s="177">
        <v>0.98901098901098905</v>
      </c>
      <c r="CH7" s="159">
        <v>91</v>
      </c>
      <c r="CI7" s="145">
        <v>1080</v>
      </c>
      <c r="CJ7" s="177">
        <v>88</v>
      </c>
      <c r="CK7" s="177">
        <v>3.9988636374473572</v>
      </c>
      <c r="CL7" s="177">
        <v>90</v>
      </c>
      <c r="CM7" s="177">
        <v>2.4919555555555561</v>
      </c>
      <c r="CN7" s="177">
        <v>0</v>
      </c>
      <c r="CO7" s="177">
        <v>1</v>
      </c>
      <c r="CP7" s="177">
        <v>87</v>
      </c>
      <c r="CQ7" s="177">
        <v>88</v>
      </c>
      <c r="CR7" s="177">
        <v>0.96666666666666667</v>
      </c>
      <c r="CS7" s="159">
        <v>88</v>
      </c>
      <c r="CT7" s="145">
        <v>1078</v>
      </c>
      <c r="CU7" s="177">
        <v>95</v>
      </c>
      <c r="CV7" s="177">
        <v>3.9021053565175912</v>
      </c>
      <c r="CW7" s="177">
        <v>95</v>
      </c>
      <c r="CX7" s="177">
        <v>2.3485684210526321</v>
      </c>
      <c r="CY7" s="177">
        <v>0</v>
      </c>
      <c r="CZ7" s="177">
        <v>1</v>
      </c>
      <c r="DA7" s="177">
        <v>95</v>
      </c>
      <c r="DB7" s="177">
        <v>95</v>
      </c>
      <c r="DC7" s="177">
        <v>1</v>
      </c>
      <c r="DD7" s="159">
        <v>95</v>
      </c>
      <c r="DE7" s="145">
        <v>1069</v>
      </c>
      <c r="DF7" s="177">
        <v>89</v>
      </c>
      <c r="DG7" s="177">
        <v>4.0822221332126194</v>
      </c>
      <c r="DH7" s="177">
        <v>90</v>
      </c>
      <c r="DI7" s="177">
        <v>2.3528555555555548</v>
      </c>
      <c r="DJ7" s="177">
        <v>0</v>
      </c>
      <c r="DK7" s="177">
        <v>1</v>
      </c>
      <c r="DL7" s="177">
        <v>86</v>
      </c>
      <c r="DM7" s="177">
        <v>89</v>
      </c>
      <c r="DN7" s="177">
        <v>0.9555555555555556</v>
      </c>
      <c r="DO7" s="159">
        <v>90</v>
      </c>
      <c r="DP7" s="109">
        <v>24</v>
      </c>
      <c r="DQ7" s="215">
        <v>334757</v>
      </c>
      <c r="DR7" s="189">
        <v>0.95833333333300008</v>
      </c>
      <c r="DS7" s="189">
        <v>25.913043478269881</v>
      </c>
      <c r="DT7" s="149" t="s">
        <v>213</v>
      </c>
      <c r="DU7" s="150" t="s">
        <v>214</v>
      </c>
      <c r="DV7" s="190" t="s">
        <v>215</v>
      </c>
      <c r="DW7" s="177" t="s">
        <v>216</v>
      </c>
      <c r="DX7" s="191" t="s">
        <v>217</v>
      </c>
      <c r="DY7" s="172" t="s">
        <v>238</v>
      </c>
      <c r="DZ7" s="132" t="s">
        <v>120</v>
      </c>
      <c r="EA7" s="125">
        <v>214</v>
      </c>
      <c r="EB7" s="125" t="s">
        <v>228</v>
      </c>
      <c r="EC7" s="133" t="s">
        <v>220</v>
      </c>
      <c r="ED7" s="133" t="s">
        <v>237</v>
      </c>
      <c r="EE7" s="125" t="s">
        <v>252</v>
      </c>
      <c r="EF7" s="17">
        <v>0.90498993855794807</v>
      </c>
      <c r="EG7" s="8">
        <v>0.76343642725782879</v>
      </c>
      <c r="EH7" s="17" t="s">
        <v>68</v>
      </c>
      <c r="EI7" s="8" t="s">
        <v>242</v>
      </c>
      <c r="EJ7" s="18" t="s">
        <v>243</v>
      </c>
      <c r="EK7" s="124" t="s">
        <v>225</v>
      </c>
      <c r="EL7" s="124" t="s">
        <v>226</v>
      </c>
      <c r="EM7" s="124" t="s">
        <v>227</v>
      </c>
    </row>
    <row r="8" spans="1:143" s="124" customFormat="1" ht="15.75">
      <c r="A8" s="128" t="s">
        <v>212</v>
      </c>
      <c r="B8" s="143" t="s">
        <v>8</v>
      </c>
      <c r="C8" s="126" t="s">
        <v>127</v>
      </c>
      <c r="D8" s="144" t="s">
        <v>126</v>
      </c>
      <c r="E8" s="216" t="s">
        <v>68</v>
      </c>
      <c r="F8" s="145">
        <v>638</v>
      </c>
      <c r="G8" s="177">
        <v>0</v>
      </c>
      <c r="H8" s="177">
        <v>0</v>
      </c>
      <c r="I8" s="146">
        <v>18036.257777068891</v>
      </c>
      <c r="J8" s="146">
        <v>7509.5429153542664</v>
      </c>
      <c r="K8" s="146">
        <v>0.96389324960753531</v>
      </c>
      <c r="L8" s="147">
        <v>614</v>
      </c>
      <c r="M8" s="147">
        <v>619</v>
      </c>
      <c r="N8" s="146">
        <v>40815.578133786723</v>
      </c>
      <c r="O8" s="146">
        <v>7725.0000000000009</v>
      </c>
      <c r="P8" s="20">
        <v>7091.3926499032877</v>
      </c>
      <c r="Q8" s="20">
        <v>7725.8919961427191</v>
      </c>
      <c r="R8" s="146">
        <v>27617.142857142859</v>
      </c>
      <c r="S8" s="146">
        <v>24514.59034792368</v>
      </c>
      <c r="T8" s="146">
        <v>27489.225589225593</v>
      </c>
      <c r="U8" s="145">
        <v>641</v>
      </c>
      <c r="V8" s="177">
        <v>0</v>
      </c>
      <c r="W8" s="177">
        <v>2</v>
      </c>
      <c r="X8" s="146">
        <v>10718.823776072013</v>
      </c>
      <c r="Y8" s="146">
        <v>5025.6121359654262</v>
      </c>
      <c r="Z8" s="146">
        <v>23820.167746039599</v>
      </c>
      <c r="AA8" s="146">
        <v>3263.3333333333335</v>
      </c>
      <c r="AB8" s="146">
        <v>2625.8795934323689</v>
      </c>
      <c r="AC8" s="146">
        <v>2911.3372093023258</v>
      </c>
      <c r="AD8" s="146">
        <v>17003.333333333332</v>
      </c>
      <c r="AE8" s="146">
        <v>16017.755681818184</v>
      </c>
      <c r="AF8" s="146">
        <v>18279.004415897231</v>
      </c>
      <c r="AG8" s="145">
        <v>636</v>
      </c>
      <c r="AH8" s="177">
        <v>0</v>
      </c>
      <c r="AI8" s="177">
        <v>0</v>
      </c>
      <c r="AJ8" s="177">
        <v>636</v>
      </c>
      <c r="AK8" s="146">
        <v>50864.221095394038</v>
      </c>
      <c r="AL8" s="146">
        <v>28669.994766063337</v>
      </c>
      <c r="AM8" s="146">
        <v>130900.24663595679</v>
      </c>
      <c r="AN8" s="146">
        <v>16234.615384615385</v>
      </c>
      <c r="AO8" s="146">
        <v>14979.220779220781</v>
      </c>
      <c r="AP8" s="146">
        <v>14632.35294117647</v>
      </c>
      <c r="AQ8" s="146">
        <v>93100</v>
      </c>
      <c r="AR8" s="146">
        <v>80350.364963503671</v>
      </c>
      <c r="AS8" s="146">
        <v>85284.256559766756</v>
      </c>
      <c r="AT8" s="145">
        <v>639</v>
      </c>
      <c r="AU8" s="177">
        <v>0</v>
      </c>
      <c r="AV8" s="177">
        <v>0</v>
      </c>
      <c r="AW8" s="177">
        <v>637</v>
      </c>
      <c r="AX8" s="146">
        <v>21922.715430165361</v>
      </c>
      <c r="AY8" s="146">
        <v>12089.22995152445</v>
      </c>
      <c r="AZ8" s="146">
        <v>44475.021865166564</v>
      </c>
      <c r="BA8" s="146">
        <v>4593.3333333333339</v>
      </c>
      <c r="BB8" s="20">
        <v>4081.325301204819</v>
      </c>
      <c r="BC8" s="20">
        <v>4297.3838761345442</v>
      </c>
      <c r="BD8" s="146">
        <v>37712</v>
      </c>
      <c r="BE8" s="146">
        <v>37705.696202531646</v>
      </c>
      <c r="BF8" s="146">
        <v>37089.711417816812</v>
      </c>
      <c r="BG8" s="145">
        <v>420</v>
      </c>
      <c r="BH8" s="177">
        <v>51</v>
      </c>
      <c r="BI8" s="177">
        <v>53</v>
      </c>
      <c r="BJ8" s="177">
        <v>47</v>
      </c>
      <c r="BK8" s="148">
        <v>42</v>
      </c>
      <c r="BL8" s="145">
        <v>855</v>
      </c>
      <c r="BM8" s="177">
        <v>0</v>
      </c>
      <c r="BN8" s="177">
        <v>0</v>
      </c>
      <c r="BO8" s="177">
        <v>1.5263450292397656</v>
      </c>
      <c r="BP8" s="177">
        <v>0.27560467836257313</v>
      </c>
      <c r="BQ8" s="177">
        <v>1.2507403508771926</v>
      </c>
      <c r="BR8" s="145">
        <v>839</v>
      </c>
      <c r="BS8" s="177">
        <v>0</v>
      </c>
      <c r="BT8" s="177">
        <v>1</v>
      </c>
      <c r="BU8" s="177">
        <v>2.9397171837708815</v>
      </c>
      <c r="BV8" s="177">
        <v>0.29923747016706448</v>
      </c>
      <c r="BW8" s="148">
        <v>2.6404797136038183</v>
      </c>
      <c r="BX8" s="145">
        <v>1080</v>
      </c>
      <c r="BY8" s="177">
        <v>96</v>
      </c>
      <c r="BZ8" s="177">
        <v>4</v>
      </c>
      <c r="CA8" s="177">
        <v>96</v>
      </c>
      <c r="CB8" s="177">
        <v>2.3342604166666665</v>
      </c>
      <c r="CC8" s="177">
        <v>0</v>
      </c>
      <c r="CD8" s="177">
        <v>1</v>
      </c>
      <c r="CE8" s="177">
        <v>96</v>
      </c>
      <c r="CF8" s="177">
        <v>96</v>
      </c>
      <c r="CG8" s="177">
        <v>1</v>
      </c>
      <c r="CH8" s="159">
        <v>96</v>
      </c>
      <c r="CI8" s="145">
        <v>1080</v>
      </c>
      <c r="CJ8" s="177">
        <v>101</v>
      </c>
      <c r="CK8" s="177">
        <v>3.995049509671655</v>
      </c>
      <c r="CL8" s="177">
        <v>101</v>
      </c>
      <c r="CM8" s="177">
        <v>2.5526930693069305</v>
      </c>
      <c r="CN8" s="177">
        <v>0</v>
      </c>
      <c r="CO8" s="177">
        <v>1</v>
      </c>
      <c r="CP8" s="177">
        <v>93</v>
      </c>
      <c r="CQ8" s="177">
        <v>101</v>
      </c>
      <c r="CR8" s="177">
        <v>0.92079207920792083</v>
      </c>
      <c r="CS8" s="159">
        <v>101</v>
      </c>
      <c r="CT8" s="145">
        <v>1074</v>
      </c>
      <c r="CU8" s="177">
        <v>100</v>
      </c>
      <c r="CV8" s="177">
        <v>3.9010000896453856</v>
      </c>
      <c r="CW8" s="177">
        <v>103</v>
      </c>
      <c r="CX8" s="177">
        <v>2.5497128712871282</v>
      </c>
      <c r="CY8" s="177">
        <v>2</v>
      </c>
      <c r="CZ8" s="177">
        <v>0.98058252427184467</v>
      </c>
      <c r="DA8" s="177">
        <v>99</v>
      </c>
      <c r="DB8" s="177">
        <v>100</v>
      </c>
      <c r="DC8" s="177">
        <v>0.96116504854368934</v>
      </c>
      <c r="DD8" s="159">
        <v>101</v>
      </c>
      <c r="DE8" s="145">
        <v>1078</v>
      </c>
      <c r="DF8" s="177">
        <v>100</v>
      </c>
      <c r="DG8" s="177">
        <v>4.0989999055862425</v>
      </c>
      <c r="DH8" s="177">
        <v>100</v>
      </c>
      <c r="DI8" s="177">
        <v>2.3289400000000002</v>
      </c>
      <c r="DJ8" s="177">
        <v>0</v>
      </c>
      <c r="DK8" s="177">
        <v>1</v>
      </c>
      <c r="DL8" s="177">
        <v>100</v>
      </c>
      <c r="DM8" s="177">
        <v>100</v>
      </c>
      <c r="DN8" s="177">
        <v>1</v>
      </c>
      <c r="DO8" s="159">
        <v>100</v>
      </c>
      <c r="DP8" s="108">
        <v>24</v>
      </c>
      <c r="DQ8" s="215">
        <v>334757</v>
      </c>
      <c r="DR8" s="189">
        <v>0.95833333333300008</v>
      </c>
      <c r="DS8" s="189">
        <v>27.739130434792255</v>
      </c>
      <c r="DT8" s="149" t="s">
        <v>213</v>
      </c>
      <c r="DU8" s="150" t="s">
        <v>214</v>
      </c>
      <c r="DV8" s="190" t="s">
        <v>215</v>
      </c>
      <c r="DW8" s="177" t="s">
        <v>216</v>
      </c>
      <c r="DX8" s="191" t="s">
        <v>217</v>
      </c>
      <c r="DY8" s="172" t="s">
        <v>238</v>
      </c>
      <c r="DZ8" s="132" t="s">
        <v>121</v>
      </c>
      <c r="EA8" s="125">
        <v>214</v>
      </c>
      <c r="EB8" s="125" t="s">
        <v>230</v>
      </c>
      <c r="EC8" s="133" t="s">
        <v>220</v>
      </c>
      <c r="ED8" s="133" t="s">
        <v>221</v>
      </c>
      <c r="EE8" s="125" t="s">
        <v>252</v>
      </c>
      <c r="EF8" s="17">
        <v>1.860326048535613</v>
      </c>
      <c r="EG8" s="8">
        <v>1.3639451336935047</v>
      </c>
      <c r="EH8" s="17" t="s">
        <v>68</v>
      </c>
      <c r="EI8" s="8" t="s">
        <v>242</v>
      </c>
      <c r="EJ8" s="18" t="s">
        <v>243</v>
      </c>
      <c r="EK8" s="124" t="s">
        <v>225</v>
      </c>
      <c r="EL8" s="124" t="s">
        <v>226</v>
      </c>
      <c r="EM8" s="124" t="s">
        <v>227</v>
      </c>
    </row>
    <row r="9" spans="1:143" s="124" customFormat="1" ht="15.75">
      <c r="A9" s="128" t="s">
        <v>212</v>
      </c>
      <c r="B9" s="143" t="s">
        <v>8</v>
      </c>
      <c r="C9" s="126" t="s">
        <v>127</v>
      </c>
      <c r="D9" s="144" t="s">
        <v>126</v>
      </c>
      <c r="E9" s="216" t="s">
        <v>68</v>
      </c>
      <c r="F9" s="145">
        <v>632</v>
      </c>
      <c r="G9" s="177">
        <v>6</v>
      </c>
      <c r="H9" s="177">
        <v>0</v>
      </c>
      <c r="I9" s="146">
        <v>11526.24796038121</v>
      </c>
      <c r="J9" s="146">
        <v>3736.0203322951397</v>
      </c>
      <c r="K9" s="146">
        <v>0.99041533546325877</v>
      </c>
      <c r="L9" s="147">
        <v>620</v>
      </c>
      <c r="M9" s="147">
        <v>623</v>
      </c>
      <c r="N9" s="146">
        <v>36128.304496126722</v>
      </c>
      <c r="O9" s="146">
        <v>6096.969696969697</v>
      </c>
      <c r="P9" s="20">
        <v>4310.4477611940292</v>
      </c>
      <c r="Q9" s="20">
        <v>5095.8771741464461</v>
      </c>
      <c r="R9" s="146">
        <v>15646.043165467627</v>
      </c>
      <c r="S9" s="146">
        <v>14788.653096578606</v>
      </c>
      <c r="T9" s="146">
        <v>16729.044313934868</v>
      </c>
      <c r="U9" s="145">
        <v>633</v>
      </c>
      <c r="V9" s="177">
        <v>0</v>
      </c>
      <c r="W9" s="177">
        <v>6</v>
      </c>
      <c r="X9" s="146">
        <v>8735.288758477016</v>
      </c>
      <c r="Y9" s="146">
        <v>2425.0327929659566</v>
      </c>
      <c r="Z9" s="146">
        <v>12285.01343506904</v>
      </c>
      <c r="AA9" s="146">
        <v>5304.545454545455</v>
      </c>
      <c r="AB9" s="146">
        <v>1820.3914141414141</v>
      </c>
      <c r="AC9" s="146">
        <v>1995.3987730061353</v>
      </c>
      <c r="AD9" s="146">
        <v>11322.656250000002</v>
      </c>
      <c r="AE9" s="146">
        <v>10288.398692810459</v>
      </c>
      <c r="AF9" s="146">
        <v>11792.693859255938</v>
      </c>
      <c r="AG9" s="145">
        <v>633</v>
      </c>
      <c r="AH9" s="177">
        <v>7</v>
      </c>
      <c r="AI9" s="177">
        <v>0</v>
      </c>
      <c r="AJ9" s="177">
        <v>626</v>
      </c>
      <c r="AK9" s="146">
        <v>35380.501859068754</v>
      </c>
      <c r="AL9" s="146">
        <v>15983.536677732951</v>
      </c>
      <c r="AM9" s="146">
        <v>86543.883755661605</v>
      </c>
      <c r="AN9" s="146">
        <v>16610.81081081081</v>
      </c>
      <c r="AO9" s="146">
        <v>7965.1162790697672</v>
      </c>
      <c r="AP9" s="146">
        <v>8485.4333576110712</v>
      </c>
      <c r="AQ9" s="146">
        <v>57224.999999999993</v>
      </c>
      <c r="AR9" s="146">
        <v>46875</v>
      </c>
      <c r="AS9" s="146">
        <v>52419</v>
      </c>
      <c r="AT9" s="145">
        <v>638</v>
      </c>
      <c r="AU9" s="177">
        <v>0</v>
      </c>
      <c r="AV9" s="177">
        <v>8</v>
      </c>
      <c r="AW9" s="177">
        <v>630</v>
      </c>
      <c r="AX9" s="146">
        <v>20491.784493378058</v>
      </c>
      <c r="AY9" s="146">
        <v>7966.3079358857467</v>
      </c>
      <c r="AZ9" s="146">
        <v>31807.550161940642</v>
      </c>
      <c r="BA9" s="146">
        <v>7933.3333333333339</v>
      </c>
      <c r="BB9" s="20">
        <v>2913.5188866799203</v>
      </c>
      <c r="BC9" s="20">
        <v>3035.8640939597317</v>
      </c>
      <c r="BD9" s="146">
        <v>29818.18181818182</v>
      </c>
      <c r="BE9" s="146">
        <v>26895.390070921989</v>
      </c>
      <c r="BF9" s="146">
        <v>27550.632911392404</v>
      </c>
      <c r="BG9" s="145">
        <v>416</v>
      </c>
      <c r="BH9" s="177">
        <v>82</v>
      </c>
      <c r="BI9" s="177">
        <v>84</v>
      </c>
      <c r="BJ9" s="177">
        <v>78</v>
      </c>
      <c r="BK9" s="148">
        <v>76</v>
      </c>
      <c r="BL9" s="145">
        <v>843</v>
      </c>
      <c r="BM9" s="177">
        <v>10</v>
      </c>
      <c r="BN9" s="177">
        <v>2</v>
      </c>
      <c r="BO9" s="177">
        <v>1.9851768953068587</v>
      </c>
      <c r="BP9" s="177">
        <v>0.37644885679903733</v>
      </c>
      <c r="BQ9" s="177">
        <v>1.6087280385078218</v>
      </c>
      <c r="BR9" s="145">
        <v>821</v>
      </c>
      <c r="BS9" s="177">
        <v>0</v>
      </c>
      <c r="BT9" s="177">
        <v>17</v>
      </c>
      <c r="BU9" s="177">
        <v>3.5310796019900486</v>
      </c>
      <c r="BV9" s="177">
        <v>0.41589054726368146</v>
      </c>
      <c r="BW9" s="148">
        <v>3.1151890547263679</v>
      </c>
      <c r="BX9" s="145">
        <v>1080</v>
      </c>
      <c r="BY9" s="177">
        <v>105</v>
      </c>
      <c r="BZ9" s="177">
        <v>4</v>
      </c>
      <c r="CA9" s="177">
        <v>105</v>
      </c>
      <c r="CB9" s="177">
        <v>1.959828571428571</v>
      </c>
      <c r="CC9" s="177">
        <v>0</v>
      </c>
      <c r="CD9" s="177">
        <v>1</v>
      </c>
      <c r="CE9" s="177">
        <v>105</v>
      </c>
      <c r="CF9" s="177">
        <v>105</v>
      </c>
      <c r="CG9" s="177">
        <v>1</v>
      </c>
      <c r="CH9" s="159">
        <v>105</v>
      </c>
      <c r="CI9" s="145">
        <v>1077</v>
      </c>
      <c r="CJ9" s="177">
        <v>100</v>
      </c>
      <c r="CK9" s="177">
        <v>3.9970000028610229</v>
      </c>
      <c r="CL9" s="177">
        <v>101</v>
      </c>
      <c r="CM9" s="177">
        <v>2.1552376237623765</v>
      </c>
      <c r="CN9" s="177">
        <v>0</v>
      </c>
      <c r="CO9" s="177">
        <v>1</v>
      </c>
      <c r="CP9" s="177">
        <v>97</v>
      </c>
      <c r="CQ9" s="177">
        <v>100</v>
      </c>
      <c r="CR9" s="177">
        <v>0.96039603960396036</v>
      </c>
      <c r="CS9" s="159">
        <v>100</v>
      </c>
      <c r="CT9" s="145">
        <v>1080</v>
      </c>
      <c r="CU9" s="177">
        <v>107</v>
      </c>
      <c r="CV9" s="177">
        <v>3.9000000953674316</v>
      </c>
      <c r="CW9" s="177">
        <v>108</v>
      </c>
      <c r="CX9" s="177">
        <v>2.1574722222222213</v>
      </c>
      <c r="CY9" s="177">
        <v>0</v>
      </c>
      <c r="CZ9" s="177">
        <v>1</v>
      </c>
      <c r="DA9" s="177">
        <v>108</v>
      </c>
      <c r="DB9" s="177">
        <v>107</v>
      </c>
      <c r="DC9" s="177">
        <v>1</v>
      </c>
      <c r="DD9" s="159">
        <v>108</v>
      </c>
      <c r="DE9" s="145">
        <v>1078</v>
      </c>
      <c r="DF9" s="177">
        <v>101</v>
      </c>
      <c r="DG9" s="177">
        <v>4.0990098065668992</v>
      </c>
      <c r="DH9" s="177">
        <v>102</v>
      </c>
      <c r="DI9" s="177">
        <v>1.9386274509803922</v>
      </c>
      <c r="DJ9" s="177">
        <v>0</v>
      </c>
      <c r="DK9" s="177">
        <v>1</v>
      </c>
      <c r="DL9" s="177">
        <v>102</v>
      </c>
      <c r="DM9" s="177">
        <v>101</v>
      </c>
      <c r="DN9" s="177">
        <v>1</v>
      </c>
      <c r="DO9" s="159">
        <v>102</v>
      </c>
      <c r="DP9" s="109">
        <v>24</v>
      </c>
      <c r="DQ9" s="215">
        <v>334757</v>
      </c>
      <c r="DR9" s="189">
        <v>0.95833333333300008</v>
      </c>
      <c r="DS9" s="189">
        <v>27.478260869574772</v>
      </c>
      <c r="DT9" s="149" t="s">
        <v>213</v>
      </c>
      <c r="DU9" s="150" t="s">
        <v>214</v>
      </c>
      <c r="DV9" s="190" t="s">
        <v>215</v>
      </c>
      <c r="DW9" s="177" t="s">
        <v>216</v>
      </c>
      <c r="DX9" s="191" t="s">
        <v>217</v>
      </c>
      <c r="DY9" s="172" t="s">
        <v>238</v>
      </c>
      <c r="DZ9" s="132" t="s">
        <v>122</v>
      </c>
      <c r="EA9" s="125">
        <v>214</v>
      </c>
      <c r="EB9" s="125" t="s">
        <v>231</v>
      </c>
      <c r="EC9" s="133" t="s">
        <v>220</v>
      </c>
      <c r="ED9" s="133" t="s">
        <v>229</v>
      </c>
      <c r="EE9" s="125" t="s">
        <v>252</v>
      </c>
      <c r="EF9" s="17">
        <v>2.7218650590769853</v>
      </c>
      <c r="EG9" s="8">
        <v>1.1907355532073673</v>
      </c>
      <c r="EH9" s="17" t="s">
        <v>68</v>
      </c>
      <c r="EI9" s="8" t="s">
        <v>242</v>
      </c>
      <c r="EJ9" s="18" t="s">
        <v>243</v>
      </c>
      <c r="EK9" s="124" t="s">
        <v>225</v>
      </c>
      <c r="EL9" s="124" t="s">
        <v>226</v>
      </c>
      <c r="EM9" s="124" t="s">
        <v>227</v>
      </c>
    </row>
    <row r="10" spans="1:143" s="124" customFormat="1" ht="15.75">
      <c r="A10" s="128" t="s">
        <v>212</v>
      </c>
      <c r="B10" s="143" t="s">
        <v>8</v>
      </c>
      <c r="C10" s="126" t="s">
        <v>127</v>
      </c>
      <c r="D10" s="144" t="s">
        <v>126</v>
      </c>
      <c r="E10" s="187" t="s">
        <v>69</v>
      </c>
      <c r="F10" s="145">
        <v>150</v>
      </c>
      <c r="G10" s="177">
        <v>0</v>
      </c>
      <c r="H10" s="177">
        <v>0</v>
      </c>
      <c r="I10" s="146">
        <v>28633.256800093608</v>
      </c>
      <c r="J10" s="146">
        <v>9052.9142971030906</v>
      </c>
      <c r="K10" s="146">
        <v>0.99333333333333329</v>
      </c>
      <c r="L10" s="147">
        <v>149</v>
      </c>
      <c r="M10" s="147">
        <v>149</v>
      </c>
      <c r="N10" s="146">
        <v>52079.470008374723</v>
      </c>
      <c r="O10" s="146">
        <v>18153.846153846152</v>
      </c>
      <c r="P10" s="20">
        <v>14352.409638554218</v>
      </c>
      <c r="Q10" s="20">
        <v>15348.087431693988</v>
      </c>
      <c r="R10" s="146">
        <v>41142.857142857145</v>
      </c>
      <c r="S10" s="146">
        <v>58243.24324324324</v>
      </c>
      <c r="T10" s="146">
        <v>64535.992217898834</v>
      </c>
      <c r="U10" s="145">
        <v>143</v>
      </c>
      <c r="V10" s="177">
        <v>0</v>
      </c>
      <c r="W10" s="177">
        <v>0</v>
      </c>
      <c r="X10" s="146">
        <v>8814.674977937213</v>
      </c>
      <c r="Y10" s="146">
        <v>2546.470492054902</v>
      </c>
      <c r="Z10" s="146">
        <v>13027.13277426232</v>
      </c>
      <c r="AA10" s="146">
        <v>5825</v>
      </c>
      <c r="AB10" s="146">
        <v>4281.1059907834106</v>
      </c>
      <c r="AC10" s="146">
        <v>4528.2442748091598</v>
      </c>
      <c r="AD10" s="146">
        <v>11793.750000000002</v>
      </c>
      <c r="AE10" s="146">
        <v>21457.142857142859</v>
      </c>
      <c r="AF10" s="146">
        <v>22843.227665706054</v>
      </c>
      <c r="AG10" s="145">
        <v>151</v>
      </c>
      <c r="AH10" s="177">
        <v>0</v>
      </c>
      <c r="AI10" s="177">
        <v>0</v>
      </c>
      <c r="AJ10" s="177"/>
      <c r="AK10" s="146">
        <v>43882.825959639711</v>
      </c>
      <c r="AL10" s="146">
        <v>23019.74150367999</v>
      </c>
      <c r="AM10" s="146">
        <v>152081.62933306082</v>
      </c>
      <c r="AN10" s="146">
        <v>21256.666666666668</v>
      </c>
      <c r="AO10" s="146">
        <v>19079.71014492754</v>
      </c>
      <c r="AP10" s="146">
        <v>20153.794037940381</v>
      </c>
      <c r="AQ10" s="146">
        <v>73450</v>
      </c>
      <c r="AR10" s="146">
        <v>103339.62264150944</v>
      </c>
      <c r="AS10" s="146">
        <v>111772.72727272731</v>
      </c>
      <c r="AT10" s="145">
        <v>147</v>
      </c>
      <c r="AU10" s="177">
        <v>0</v>
      </c>
      <c r="AV10" s="177">
        <v>0</v>
      </c>
      <c r="AW10" s="177"/>
      <c r="AX10" s="146">
        <v>31029.47361564649</v>
      </c>
      <c r="AY10" s="146">
        <v>12533.201679864176</v>
      </c>
      <c r="AZ10" s="146">
        <v>47745.072414364644</v>
      </c>
      <c r="BA10" s="146">
        <v>13072.000000000002</v>
      </c>
      <c r="BB10" s="20">
        <v>7505.8252427184461</v>
      </c>
      <c r="BC10" s="20">
        <v>7322.150735294118</v>
      </c>
      <c r="BD10" s="146">
        <v>45519.999999999993</v>
      </c>
      <c r="BE10" s="146">
        <v>43909.924487594399</v>
      </c>
      <c r="BF10" s="146">
        <v>44681.861575178998</v>
      </c>
      <c r="BG10" s="145">
        <v>161</v>
      </c>
      <c r="BH10" s="177">
        <v>47</v>
      </c>
      <c r="BI10" s="177">
        <v>48</v>
      </c>
      <c r="BJ10" s="177">
        <v>41</v>
      </c>
      <c r="BK10" s="148">
        <v>35</v>
      </c>
      <c r="BL10" s="145">
        <v>288</v>
      </c>
      <c r="BM10" s="177">
        <v>0</v>
      </c>
      <c r="BN10" s="177">
        <v>0</v>
      </c>
      <c r="BO10" s="177">
        <v>1.5594861111111114</v>
      </c>
      <c r="BP10" s="177">
        <v>0.25861805555555556</v>
      </c>
      <c r="BQ10" s="177">
        <v>1.2887847222222222</v>
      </c>
      <c r="BR10" s="145">
        <v>298</v>
      </c>
      <c r="BS10" s="177">
        <v>0</v>
      </c>
      <c r="BT10" s="177">
        <v>1</v>
      </c>
      <c r="BU10" s="177">
        <v>3.1176531986531986</v>
      </c>
      <c r="BV10" s="177">
        <v>0.53207744107744115</v>
      </c>
      <c r="BW10" s="148">
        <v>2.5831245791245792</v>
      </c>
      <c r="BX10" s="145">
        <v>646</v>
      </c>
      <c r="BY10" s="177">
        <v>0</v>
      </c>
      <c r="BZ10" s="177">
        <v>3.1958620548248291</v>
      </c>
      <c r="CA10" s="177">
        <v>146</v>
      </c>
      <c r="CB10" s="177">
        <v>1.2125958904109593</v>
      </c>
      <c r="CC10" s="177">
        <v>0</v>
      </c>
      <c r="CD10" s="177">
        <v>1</v>
      </c>
      <c r="CE10" s="177">
        <v>146</v>
      </c>
      <c r="CF10" s="177">
        <v>0</v>
      </c>
      <c r="CG10" s="177">
        <v>1</v>
      </c>
      <c r="CH10" s="159">
        <v>146</v>
      </c>
      <c r="CI10" s="145"/>
      <c r="CJ10" s="177"/>
      <c r="CK10" s="177"/>
      <c r="CL10" s="177"/>
      <c r="CM10" s="177"/>
      <c r="CN10" s="177"/>
      <c r="CO10" s="177"/>
      <c r="CP10" s="177"/>
      <c r="CQ10" s="177"/>
      <c r="CR10" s="177"/>
      <c r="CS10" s="159"/>
      <c r="CT10" s="145"/>
      <c r="CU10" s="177"/>
      <c r="CV10" s="177"/>
      <c r="CW10" s="177"/>
      <c r="CX10" s="177"/>
      <c r="CY10" s="177"/>
      <c r="CZ10" s="177"/>
      <c r="DA10" s="177"/>
      <c r="DB10" s="177"/>
      <c r="DC10" s="177"/>
      <c r="DD10" s="159"/>
      <c r="DE10" s="145"/>
      <c r="DF10" s="177"/>
      <c r="DG10" s="177"/>
      <c r="DH10" s="177"/>
      <c r="DI10" s="177"/>
      <c r="DJ10" s="177"/>
      <c r="DK10" s="177"/>
      <c r="DL10" s="177"/>
      <c r="DM10" s="177"/>
      <c r="DN10" s="177"/>
      <c r="DO10" s="159"/>
      <c r="DP10" s="108">
        <v>23.5</v>
      </c>
      <c r="DQ10" s="215">
        <v>150621</v>
      </c>
      <c r="DR10" s="189">
        <v>0.91489361702100003</v>
      </c>
      <c r="DS10" s="189">
        <v>6.9767441860486201</v>
      </c>
      <c r="DT10" s="149" t="s">
        <v>213</v>
      </c>
      <c r="DU10" s="150" t="s">
        <v>214</v>
      </c>
      <c r="DV10" s="190" t="s">
        <v>215</v>
      </c>
      <c r="DW10" s="177" t="s">
        <v>216</v>
      </c>
      <c r="DX10" s="191" t="s">
        <v>217</v>
      </c>
      <c r="DY10" s="172" t="s">
        <v>254</v>
      </c>
      <c r="DZ10" s="132" t="s">
        <v>119</v>
      </c>
      <c r="EA10" s="125">
        <v>214</v>
      </c>
      <c r="EB10" s="125" t="s">
        <v>219</v>
      </c>
      <c r="EC10" s="133" t="s">
        <v>220</v>
      </c>
      <c r="ED10" s="133" t="s">
        <v>229</v>
      </c>
      <c r="EE10" s="125" t="s">
        <v>252</v>
      </c>
      <c r="EF10" s="17">
        <v>1.4423799979686738</v>
      </c>
      <c r="EG10" s="8">
        <v>1.2782237821525626</v>
      </c>
      <c r="EH10" s="17" t="s">
        <v>69</v>
      </c>
      <c r="EI10" s="8" t="s">
        <v>255</v>
      </c>
      <c r="EJ10" s="18" t="s">
        <v>241</v>
      </c>
      <c r="EK10" s="124" t="s">
        <v>225</v>
      </c>
      <c r="EL10" s="124" t="s">
        <v>226</v>
      </c>
      <c r="EM10" s="124" t="s">
        <v>227</v>
      </c>
    </row>
    <row r="11" spans="1:143" s="124" customFormat="1" ht="15.75">
      <c r="A11" s="128" t="s">
        <v>212</v>
      </c>
      <c r="B11" s="143" t="s">
        <v>8</v>
      </c>
      <c r="C11" s="126" t="s">
        <v>127</v>
      </c>
      <c r="D11" s="144" t="s">
        <v>126</v>
      </c>
      <c r="E11" s="216" t="s">
        <v>69</v>
      </c>
      <c r="F11" s="145">
        <v>152</v>
      </c>
      <c r="G11" s="177">
        <v>0</v>
      </c>
      <c r="H11" s="177">
        <v>0</v>
      </c>
      <c r="I11" s="146">
        <v>28684.405081142952</v>
      </c>
      <c r="J11" s="146">
        <v>8866.2656026757195</v>
      </c>
      <c r="K11" s="146">
        <v>1</v>
      </c>
      <c r="L11" s="147">
        <v>152</v>
      </c>
      <c r="M11" s="147">
        <v>152</v>
      </c>
      <c r="N11" s="146">
        <v>51232.571453954566</v>
      </c>
      <c r="O11" s="146">
        <v>16133.333333333332</v>
      </c>
      <c r="P11" s="20">
        <v>15369.341563786009</v>
      </c>
      <c r="Q11" s="20">
        <v>15000.856164383562</v>
      </c>
      <c r="R11" s="146">
        <v>39800.000000000007</v>
      </c>
      <c r="S11" s="146">
        <v>59871.747211895912</v>
      </c>
      <c r="T11" s="146">
        <v>62152.542372881362</v>
      </c>
      <c r="U11" s="145">
        <v>158</v>
      </c>
      <c r="V11" s="177">
        <v>1</v>
      </c>
      <c r="W11" s="177">
        <v>1</v>
      </c>
      <c r="X11" s="146">
        <v>8126.1715989476352</v>
      </c>
      <c r="Y11" s="146">
        <v>2206.5490161775342</v>
      </c>
      <c r="Z11" s="146">
        <v>15697.44711411696</v>
      </c>
      <c r="AA11" s="146">
        <v>5900</v>
      </c>
      <c r="AB11" s="146">
        <v>5245.2404809619247</v>
      </c>
      <c r="AC11" s="146">
        <v>5331.1724137931033</v>
      </c>
      <c r="AD11" s="146">
        <v>10814.285714285716</v>
      </c>
      <c r="AE11" s="146">
        <v>20492.275280898881</v>
      </c>
      <c r="AF11" s="146">
        <v>22068.972332015812</v>
      </c>
      <c r="AG11" s="145">
        <v>153</v>
      </c>
      <c r="AH11" s="177">
        <v>0</v>
      </c>
      <c r="AI11" s="177">
        <v>0</v>
      </c>
      <c r="AJ11" s="177"/>
      <c r="AK11" s="146">
        <v>47851.326042259585</v>
      </c>
      <c r="AL11" s="146">
        <v>22440.976264874804</v>
      </c>
      <c r="AM11" s="146">
        <v>129047.87808065761</v>
      </c>
      <c r="AN11" s="146">
        <v>22505</v>
      </c>
      <c r="AO11" s="146">
        <v>20684.426229508197</v>
      </c>
      <c r="AP11" s="146">
        <v>18577.968526466382</v>
      </c>
      <c r="AQ11" s="146">
        <v>80150.000000000015</v>
      </c>
      <c r="AR11" s="146">
        <v>92259.124087591263</v>
      </c>
      <c r="AS11" s="146">
        <v>93838.274932614571</v>
      </c>
      <c r="AT11" s="145">
        <v>155</v>
      </c>
      <c r="AU11" s="177">
        <v>0</v>
      </c>
      <c r="AV11" s="177">
        <v>0</v>
      </c>
      <c r="AW11" s="177"/>
      <c r="AX11" s="146">
        <v>27451.240114505872</v>
      </c>
      <c r="AY11" s="146">
        <v>10662.305210829476</v>
      </c>
      <c r="AZ11" s="146">
        <v>41270.006414015515</v>
      </c>
      <c r="BA11" s="146">
        <v>10320</v>
      </c>
      <c r="BB11" s="20">
        <v>8264.8305084745753</v>
      </c>
      <c r="BC11" s="20">
        <v>8277.2600186393302</v>
      </c>
      <c r="BD11" s="146">
        <v>38200</v>
      </c>
      <c r="BE11" s="146">
        <v>37799.328295549953</v>
      </c>
      <c r="BF11" s="146">
        <v>38137.080536912756</v>
      </c>
      <c r="BG11" s="145">
        <v>161</v>
      </c>
      <c r="BH11" s="177">
        <v>56</v>
      </c>
      <c r="BI11" s="177">
        <v>58</v>
      </c>
      <c r="BJ11" s="177">
        <v>47</v>
      </c>
      <c r="BK11" s="148">
        <v>44</v>
      </c>
      <c r="BL11" s="145">
        <v>307</v>
      </c>
      <c r="BM11" s="177">
        <v>0</v>
      </c>
      <c r="BN11" s="177">
        <v>0</v>
      </c>
      <c r="BO11" s="177">
        <v>1.4906579804560263</v>
      </c>
      <c r="BP11" s="177">
        <v>0.23690228013029316</v>
      </c>
      <c r="BQ11" s="177">
        <v>1.2409641693811073</v>
      </c>
      <c r="BR11" s="145">
        <v>309</v>
      </c>
      <c r="BS11" s="177">
        <v>0</v>
      </c>
      <c r="BT11" s="177">
        <v>0</v>
      </c>
      <c r="BU11" s="177">
        <v>3.1504530744336572</v>
      </c>
      <c r="BV11" s="177">
        <v>0.46392556634304211</v>
      </c>
      <c r="BW11" s="148">
        <v>2.6865275080906152</v>
      </c>
      <c r="BX11" s="145">
        <v>655</v>
      </c>
      <c r="BY11" s="177">
        <v>2</v>
      </c>
      <c r="BZ11" s="177">
        <v>3.2201298506228957</v>
      </c>
      <c r="CA11" s="177">
        <v>154</v>
      </c>
      <c r="CB11" s="177">
        <v>1.16688961038961</v>
      </c>
      <c r="CC11" s="177">
        <v>0</v>
      </c>
      <c r="CD11" s="177">
        <v>1</v>
      </c>
      <c r="CE11" s="177">
        <v>154</v>
      </c>
      <c r="CF11" s="177">
        <v>2</v>
      </c>
      <c r="CG11" s="177">
        <v>1</v>
      </c>
      <c r="CH11" s="159">
        <v>154</v>
      </c>
      <c r="CI11" s="145"/>
      <c r="CJ11" s="177"/>
      <c r="CK11" s="177"/>
      <c r="CL11" s="177"/>
      <c r="CM11" s="177"/>
      <c r="CN11" s="177"/>
      <c r="CO11" s="177"/>
      <c r="CP11" s="177"/>
      <c r="CQ11" s="177"/>
      <c r="CR11" s="177"/>
      <c r="CS11" s="159"/>
      <c r="CT11" s="145"/>
      <c r="CU11" s="177"/>
      <c r="CV11" s="177"/>
      <c r="CW11" s="177"/>
      <c r="CX11" s="177"/>
      <c r="CY11" s="177"/>
      <c r="CZ11" s="177"/>
      <c r="DA11" s="177"/>
      <c r="DB11" s="177"/>
      <c r="DC11" s="177"/>
      <c r="DD11" s="159"/>
      <c r="DE11" s="145"/>
      <c r="DF11" s="177"/>
      <c r="DG11" s="177"/>
      <c r="DH11" s="177"/>
      <c r="DI11" s="177"/>
      <c r="DJ11" s="177"/>
      <c r="DK11" s="177"/>
      <c r="DL11" s="177"/>
      <c r="DM11" s="177"/>
      <c r="DN11" s="177"/>
      <c r="DO11" s="159"/>
      <c r="DP11" s="109">
        <v>23.5</v>
      </c>
      <c r="DQ11" s="215">
        <v>150621</v>
      </c>
      <c r="DR11" s="189">
        <v>0.91489361702100003</v>
      </c>
      <c r="DS11" s="189">
        <v>7.0697674418626022</v>
      </c>
      <c r="DT11" s="149" t="s">
        <v>213</v>
      </c>
      <c r="DU11" s="150" t="s">
        <v>214</v>
      </c>
      <c r="DV11" s="190" t="s">
        <v>215</v>
      </c>
      <c r="DW11" s="177" t="s">
        <v>216</v>
      </c>
      <c r="DX11" s="191" t="s">
        <v>217</v>
      </c>
      <c r="DY11" s="172" t="s">
        <v>254</v>
      </c>
      <c r="DZ11" s="132" t="s">
        <v>120</v>
      </c>
      <c r="EA11" s="125">
        <v>214</v>
      </c>
      <c r="EB11" s="125" t="s">
        <v>228</v>
      </c>
      <c r="EC11" s="133" t="s">
        <v>220</v>
      </c>
      <c r="ED11" s="133" t="s">
        <v>229</v>
      </c>
      <c r="EE11" s="125" t="s">
        <v>252</v>
      </c>
      <c r="EF11" s="17">
        <v>1.2851710539115102</v>
      </c>
      <c r="EG11" s="8">
        <v>1.2121202609961546</v>
      </c>
      <c r="EH11" s="17" t="s">
        <v>69</v>
      </c>
      <c r="EI11" s="8" t="s">
        <v>255</v>
      </c>
      <c r="EJ11" s="18" t="s">
        <v>241</v>
      </c>
      <c r="EK11" s="124" t="s">
        <v>225</v>
      </c>
      <c r="EL11" s="124" t="s">
        <v>226</v>
      </c>
      <c r="EM11" s="124" t="s">
        <v>227</v>
      </c>
    </row>
    <row r="12" spans="1:143" s="124" customFormat="1" ht="15.75">
      <c r="A12" s="128" t="s">
        <v>212</v>
      </c>
      <c r="B12" s="143" t="s">
        <v>8</v>
      </c>
      <c r="C12" s="126" t="s">
        <v>127</v>
      </c>
      <c r="D12" s="144" t="s">
        <v>126</v>
      </c>
      <c r="E12" s="216" t="s">
        <v>69</v>
      </c>
      <c r="F12" s="145">
        <v>146</v>
      </c>
      <c r="G12" s="177">
        <v>0</v>
      </c>
      <c r="H12" s="177">
        <v>0</v>
      </c>
      <c r="I12" s="146">
        <v>10775.025187113693</v>
      </c>
      <c r="J12" s="146">
        <v>3087.0537415184635</v>
      </c>
      <c r="K12" s="146">
        <v>0.9726027397260274</v>
      </c>
      <c r="L12" s="147">
        <v>142</v>
      </c>
      <c r="M12" s="147">
        <v>146</v>
      </c>
      <c r="N12" s="146">
        <v>18409.829458832319</v>
      </c>
      <c r="O12" s="146">
        <v>6720.0000000000009</v>
      </c>
      <c r="P12" s="20">
        <v>7091.3926499032877</v>
      </c>
      <c r="Q12" s="20">
        <v>7725.8919961427191</v>
      </c>
      <c r="R12" s="146">
        <v>13967.567567567567</v>
      </c>
      <c r="S12" s="146">
        <v>24514.59034792368</v>
      </c>
      <c r="T12" s="146">
        <v>27489.225589225593</v>
      </c>
      <c r="U12" s="145">
        <v>149</v>
      </c>
      <c r="V12" s="177">
        <v>1</v>
      </c>
      <c r="W12" s="177">
        <v>0</v>
      </c>
      <c r="X12" s="146">
        <v>5784.3667580571664</v>
      </c>
      <c r="Y12" s="146">
        <v>1894.013269715314</v>
      </c>
      <c r="Z12" s="146">
        <v>8717.0888397048802</v>
      </c>
      <c r="AA12" s="146">
        <v>2580</v>
      </c>
      <c r="AB12" s="146">
        <v>2625.8795934323689</v>
      </c>
      <c r="AC12" s="146">
        <v>2911.3372093023258</v>
      </c>
      <c r="AD12" s="146">
        <v>7554.5454545454559</v>
      </c>
      <c r="AE12" s="146">
        <v>16017.755681818184</v>
      </c>
      <c r="AF12" s="146">
        <v>18279.004415897231</v>
      </c>
      <c r="AG12" s="145">
        <v>149</v>
      </c>
      <c r="AH12" s="177">
        <v>1</v>
      </c>
      <c r="AI12" s="177">
        <v>0</v>
      </c>
      <c r="AJ12" s="177"/>
      <c r="AK12" s="146">
        <v>33517.094302804224</v>
      </c>
      <c r="AL12" s="146">
        <v>17417.550303029377</v>
      </c>
      <c r="AM12" s="146">
        <v>87423.465836743213</v>
      </c>
      <c r="AN12" s="146">
        <v>13883.333333333334</v>
      </c>
      <c r="AO12" s="146">
        <v>14979.220779220781</v>
      </c>
      <c r="AP12" s="146">
        <v>14632.35294117647</v>
      </c>
      <c r="AQ12" s="146">
        <v>56840.000000000007</v>
      </c>
      <c r="AR12" s="146">
        <v>80350.364963503671</v>
      </c>
      <c r="AS12" s="146">
        <v>85284.256559766756</v>
      </c>
      <c r="AT12" s="145">
        <v>149</v>
      </c>
      <c r="AU12" s="177">
        <v>0</v>
      </c>
      <c r="AV12" s="177">
        <v>0</v>
      </c>
      <c r="AW12" s="177"/>
      <c r="AX12" s="146">
        <v>20035.966716360854</v>
      </c>
      <c r="AY12" s="146">
        <v>12188.211424677207</v>
      </c>
      <c r="AZ12" s="146">
        <v>42138.270345642159</v>
      </c>
      <c r="BA12" s="146">
        <v>3973.3333333333335</v>
      </c>
      <c r="BB12" s="20">
        <v>4081.325301204819</v>
      </c>
      <c r="BC12" s="20">
        <v>4297.3838761345442</v>
      </c>
      <c r="BD12" s="146">
        <v>36976</v>
      </c>
      <c r="BE12" s="146">
        <v>37705.696202531646</v>
      </c>
      <c r="BF12" s="146">
        <v>37089.711417816812</v>
      </c>
      <c r="BG12" s="145">
        <v>161</v>
      </c>
      <c r="BH12" s="177">
        <v>48</v>
      </c>
      <c r="BI12" s="177">
        <v>54</v>
      </c>
      <c r="BJ12" s="177">
        <v>47</v>
      </c>
      <c r="BK12" s="148">
        <v>42</v>
      </c>
      <c r="BL12" s="145">
        <v>293</v>
      </c>
      <c r="BM12" s="177">
        <v>0</v>
      </c>
      <c r="BN12" s="177">
        <v>1</v>
      </c>
      <c r="BO12" s="177">
        <v>1.7214554794520549</v>
      </c>
      <c r="BP12" s="177">
        <v>0.26446917808219172</v>
      </c>
      <c r="BQ12" s="177">
        <v>1.4506986301369864</v>
      </c>
      <c r="BR12" s="145">
        <v>293</v>
      </c>
      <c r="BS12" s="177">
        <v>0</v>
      </c>
      <c r="BT12" s="177">
        <v>2</v>
      </c>
      <c r="BU12" s="177">
        <v>3.1542027491408935</v>
      </c>
      <c r="BV12" s="177">
        <v>0.42258762886597928</v>
      </c>
      <c r="BW12" s="148">
        <v>2.7316151202749142</v>
      </c>
      <c r="BX12" s="145">
        <v>644</v>
      </c>
      <c r="BY12" s="177">
        <v>0</v>
      </c>
      <c r="BZ12" s="177">
        <v>3.1912751549842375</v>
      </c>
      <c r="CA12" s="177">
        <v>150</v>
      </c>
      <c r="CB12" s="177">
        <v>1.2206466666666664</v>
      </c>
      <c r="CC12" s="177">
        <v>0</v>
      </c>
      <c r="CD12" s="177">
        <v>1</v>
      </c>
      <c r="CE12" s="177">
        <v>149</v>
      </c>
      <c r="CF12" s="177">
        <v>0</v>
      </c>
      <c r="CG12" s="177">
        <v>0.99333333333333329</v>
      </c>
      <c r="CH12" s="159">
        <v>149</v>
      </c>
      <c r="CI12" s="145"/>
      <c r="CJ12" s="177"/>
      <c r="CK12" s="177"/>
      <c r="CL12" s="177"/>
      <c r="CM12" s="177"/>
      <c r="CN12" s="177"/>
      <c r="CO12" s="177"/>
      <c r="CP12" s="177"/>
      <c r="CQ12" s="177"/>
      <c r="CR12" s="177"/>
      <c r="CS12" s="159"/>
      <c r="CT12" s="145"/>
      <c r="CU12" s="177"/>
      <c r="CV12" s="177"/>
      <c r="CW12" s="177"/>
      <c r="CX12" s="177"/>
      <c r="CY12" s="177"/>
      <c r="CZ12" s="177"/>
      <c r="DA12" s="177"/>
      <c r="DB12" s="177"/>
      <c r="DC12" s="177"/>
      <c r="DD12" s="159"/>
      <c r="DE12" s="145"/>
      <c r="DF12" s="177"/>
      <c r="DG12" s="177"/>
      <c r="DH12" s="177"/>
      <c r="DI12" s="177"/>
      <c r="DJ12" s="177"/>
      <c r="DK12" s="177"/>
      <c r="DL12" s="177"/>
      <c r="DM12" s="177"/>
      <c r="DN12" s="177"/>
      <c r="DO12" s="159"/>
      <c r="DP12" s="108">
        <v>23.5</v>
      </c>
      <c r="DQ12" s="215">
        <v>150621</v>
      </c>
      <c r="DR12" s="189">
        <v>0.91489361702100003</v>
      </c>
      <c r="DS12" s="189">
        <v>6.7906976744206569</v>
      </c>
      <c r="DT12" s="149" t="s">
        <v>213</v>
      </c>
      <c r="DU12" s="150" t="s">
        <v>214</v>
      </c>
      <c r="DV12" s="190" t="s">
        <v>215</v>
      </c>
      <c r="DW12" s="177" t="s">
        <v>216</v>
      </c>
      <c r="DX12" s="191" t="s">
        <v>217</v>
      </c>
      <c r="DY12" s="172" t="s">
        <v>254</v>
      </c>
      <c r="DZ12" s="132" t="s">
        <v>121</v>
      </c>
      <c r="EA12" s="125">
        <v>214</v>
      </c>
      <c r="EB12" s="125" t="s">
        <v>230</v>
      </c>
      <c r="EC12" s="133" t="s">
        <v>220</v>
      </c>
      <c r="ED12" s="133" t="s">
        <v>221</v>
      </c>
      <c r="EE12" s="125" t="s">
        <v>252</v>
      </c>
      <c r="EF12" s="17">
        <v>2.9924862931852472</v>
      </c>
      <c r="EG12" s="8">
        <v>2.0290604069728979</v>
      </c>
      <c r="EH12" s="17" t="s">
        <v>69</v>
      </c>
      <c r="EI12" s="8" t="s">
        <v>255</v>
      </c>
      <c r="EJ12" s="18" t="s">
        <v>241</v>
      </c>
      <c r="EK12" s="124" t="s">
        <v>225</v>
      </c>
      <c r="EL12" s="124" t="s">
        <v>226</v>
      </c>
      <c r="EM12" s="124" t="s">
        <v>227</v>
      </c>
    </row>
    <row r="13" spans="1:143" s="124" customFormat="1" ht="15.75">
      <c r="A13" s="128" t="s">
        <v>212</v>
      </c>
      <c r="B13" s="143" t="s">
        <v>8</v>
      </c>
      <c r="C13" s="126" t="s">
        <v>127</v>
      </c>
      <c r="D13" s="144" t="s">
        <v>126</v>
      </c>
      <c r="E13" s="216" t="s">
        <v>69</v>
      </c>
      <c r="F13" s="145">
        <v>135</v>
      </c>
      <c r="G13" s="177">
        <v>0</v>
      </c>
      <c r="H13" s="177">
        <v>0</v>
      </c>
      <c r="I13" s="146">
        <v>8630.0037732085311</v>
      </c>
      <c r="J13" s="146">
        <v>3020.3291310222289</v>
      </c>
      <c r="K13" s="146">
        <v>0.93333333333333335</v>
      </c>
      <c r="L13" s="147">
        <v>126</v>
      </c>
      <c r="M13" s="147">
        <v>135</v>
      </c>
      <c r="N13" s="146">
        <v>16123.093131592959</v>
      </c>
      <c r="O13" s="146">
        <v>4230.7692307692305</v>
      </c>
      <c r="P13" s="20">
        <v>4310.4477611940292</v>
      </c>
      <c r="Q13" s="20">
        <v>5095.8771741464461</v>
      </c>
      <c r="R13" s="146">
        <v>11973.684210526315</v>
      </c>
      <c r="S13" s="146">
        <v>14788.653096578606</v>
      </c>
      <c r="T13" s="146">
        <v>16729.044313934868</v>
      </c>
      <c r="U13" s="145">
        <v>145</v>
      </c>
      <c r="V13" s="177">
        <v>0</v>
      </c>
      <c r="W13" s="177">
        <v>0</v>
      </c>
      <c r="X13" s="146">
        <v>5924.0690961011751</v>
      </c>
      <c r="Y13" s="146">
        <v>2098.1827112182518</v>
      </c>
      <c r="Z13" s="146">
        <v>11058.126043714161</v>
      </c>
      <c r="AA13" s="146">
        <v>2450</v>
      </c>
      <c r="AB13" s="146">
        <v>1820.3914141414141</v>
      </c>
      <c r="AC13" s="146">
        <v>1995.3987730061353</v>
      </c>
      <c r="AD13" s="146">
        <v>7989.583333333333</v>
      </c>
      <c r="AE13" s="146">
        <v>10288.398692810459</v>
      </c>
      <c r="AF13" s="146">
        <v>11792.693859255938</v>
      </c>
      <c r="AG13" s="145">
        <v>136</v>
      </c>
      <c r="AH13" s="177">
        <v>0</v>
      </c>
      <c r="AI13" s="177">
        <v>0</v>
      </c>
      <c r="AJ13" s="177"/>
      <c r="AK13" s="146">
        <v>15412.220010262556</v>
      </c>
      <c r="AL13" s="146">
        <v>11885.789445415088</v>
      </c>
      <c r="AM13" s="146">
        <v>71418.070776514724</v>
      </c>
      <c r="AN13" s="146">
        <v>4523.0769230769229</v>
      </c>
      <c r="AO13" s="146">
        <v>7965.1162790697672</v>
      </c>
      <c r="AP13" s="146">
        <v>8485.4333576110712</v>
      </c>
      <c r="AQ13" s="146">
        <v>27700.000000000004</v>
      </c>
      <c r="AR13" s="146">
        <v>46875</v>
      </c>
      <c r="AS13" s="146">
        <v>52419</v>
      </c>
      <c r="AT13" s="145">
        <v>140</v>
      </c>
      <c r="AU13" s="177">
        <v>1</v>
      </c>
      <c r="AV13" s="177">
        <v>0</v>
      </c>
      <c r="AW13" s="177"/>
      <c r="AX13" s="146">
        <v>12452.425643996894</v>
      </c>
      <c r="AY13" s="146">
        <v>7547.6579166724787</v>
      </c>
      <c r="AZ13" s="146">
        <v>38545.912097844637</v>
      </c>
      <c r="BA13" s="146">
        <v>2960</v>
      </c>
      <c r="BB13" s="20">
        <v>2913.5188866799203</v>
      </c>
      <c r="BC13" s="20">
        <v>3035.8640939597317</v>
      </c>
      <c r="BD13" s="146">
        <v>21020.000000000004</v>
      </c>
      <c r="BE13" s="146">
        <v>26895.390070921989</v>
      </c>
      <c r="BF13" s="146">
        <v>27550.632911392404</v>
      </c>
      <c r="BG13" s="145">
        <v>150</v>
      </c>
      <c r="BH13" s="177">
        <v>47</v>
      </c>
      <c r="BI13" s="177">
        <v>48</v>
      </c>
      <c r="BJ13" s="177">
        <v>78</v>
      </c>
      <c r="BK13" s="148">
        <v>76</v>
      </c>
      <c r="BL13" s="145">
        <v>275</v>
      </c>
      <c r="BM13" s="177">
        <v>1</v>
      </c>
      <c r="BN13" s="177">
        <v>0</v>
      </c>
      <c r="BO13" s="177">
        <v>1.9343467153284679</v>
      </c>
      <c r="BP13" s="177">
        <v>0.34900729927007307</v>
      </c>
      <c r="BQ13" s="177">
        <v>1.5537591240875908</v>
      </c>
      <c r="BR13" s="145">
        <v>285</v>
      </c>
      <c r="BS13" s="177">
        <v>0</v>
      </c>
      <c r="BT13" s="177">
        <v>1</v>
      </c>
      <c r="BU13" s="177">
        <v>3.3978485915492969</v>
      </c>
      <c r="BV13" s="177">
        <v>0.55352464788732392</v>
      </c>
      <c r="BW13" s="148">
        <v>2.8417957746478875</v>
      </c>
      <c r="BX13" s="145">
        <v>561</v>
      </c>
      <c r="BY13" s="177">
        <v>0</v>
      </c>
      <c r="BZ13" s="177">
        <v>3.0615942288136138</v>
      </c>
      <c r="CA13" s="177">
        <v>138</v>
      </c>
      <c r="CB13" s="177">
        <v>1.172478260869565</v>
      </c>
      <c r="CC13" s="177">
        <v>0</v>
      </c>
      <c r="CD13" s="177">
        <v>1</v>
      </c>
      <c r="CE13" s="177">
        <v>138</v>
      </c>
      <c r="CF13" s="177">
        <v>0</v>
      </c>
      <c r="CG13" s="177">
        <v>1</v>
      </c>
      <c r="CH13" s="159">
        <v>138</v>
      </c>
      <c r="CI13" s="145"/>
      <c r="CJ13" s="177"/>
      <c r="CK13" s="177"/>
      <c r="CL13" s="177"/>
      <c r="CM13" s="177"/>
      <c r="CN13" s="177"/>
      <c r="CO13" s="177"/>
      <c r="CP13" s="177"/>
      <c r="CQ13" s="177"/>
      <c r="CR13" s="177"/>
      <c r="CS13" s="159"/>
      <c r="CT13" s="145"/>
      <c r="CU13" s="177"/>
      <c r="CV13" s="177"/>
      <c r="CW13" s="177"/>
      <c r="CX13" s="177"/>
      <c r="CY13" s="177"/>
      <c r="CZ13" s="177"/>
      <c r="DA13" s="177"/>
      <c r="DB13" s="177"/>
      <c r="DC13" s="177"/>
      <c r="DD13" s="159"/>
      <c r="DE13" s="145"/>
      <c r="DF13" s="177"/>
      <c r="DG13" s="177"/>
      <c r="DH13" s="177"/>
      <c r="DI13" s="177"/>
      <c r="DJ13" s="177"/>
      <c r="DK13" s="177"/>
      <c r="DL13" s="177"/>
      <c r="DM13" s="177"/>
      <c r="DN13" s="177"/>
      <c r="DO13" s="159"/>
      <c r="DP13" s="109">
        <v>23.5</v>
      </c>
      <c r="DQ13" s="215">
        <v>150621</v>
      </c>
      <c r="DR13" s="189">
        <v>0.91489361702100003</v>
      </c>
      <c r="DS13" s="189">
        <v>6.279069767443759</v>
      </c>
      <c r="DT13" s="149" t="s">
        <v>213</v>
      </c>
      <c r="DU13" s="150" t="s">
        <v>214</v>
      </c>
      <c r="DV13" s="190" t="s">
        <v>215</v>
      </c>
      <c r="DW13" s="177" t="s">
        <v>216</v>
      </c>
      <c r="DX13" s="191" t="s">
        <v>217</v>
      </c>
      <c r="DY13" s="172" t="s">
        <v>254</v>
      </c>
      <c r="DZ13" s="132" t="s">
        <v>122</v>
      </c>
      <c r="EA13" s="125">
        <v>214</v>
      </c>
      <c r="EB13" s="125" t="s">
        <v>231</v>
      </c>
      <c r="EC13" s="133" t="s">
        <v>220</v>
      </c>
      <c r="ED13" s="133" t="s">
        <v>229</v>
      </c>
      <c r="EE13" s="125" t="s">
        <v>252</v>
      </c>
      <c r="EF13" s="17">
        <v>3.6648592763476904</v>
      </c>
      <c r="EG13" s="8">
        <v>1.8771999827746688</v>
      </c>
      <c r="EH13" s="17" t="s">
        <v>69</v>
      </c>
      <c r="EI13" s="8" t="s">
        <v>255</v>
      </c>
      <c r="EJ13" s="18" t="s">
        <v>241</v>
      </c>
      <c r="EK13" s="124" t="s">
        <v>225</v>
      </c>
      <c r="EL13" s="124" t="s">
        <v>226</v>
      </c>
      <c r="EM13" s="124" t="s">
        <v>227</v>
      </c>
    </row>
    <row r="14" spans="1:143" s="124" customFormat="1" ht="15.75">
      <c r="A14" s="128" t="s">
        <v>212</v>
      </c>
      <c r="B14" s="143" t="s">
        <v>8</v>
      </c>
      <c r="C14" s="126" t="s">
        <v>127</v>
      </c>
      <c r="D14" s="144" t="s">
        <v>126</v>
      </c>
      <c r="E14" s="187" t="s">
        <v>70</v>
      </c>
      <c r="F14" s="145">
        <v>144</v>
      </c>
      <c r="G14" s="177">
        <v>0</v>
      </c>
      <c r="H14" s="177">
        <v>0</v>
      </c>
      <c r="I14" s="146">
        <v>39119.18859036221</v>
      </c>
      <c r="J14" s="146">
        <v>19678.45642426375</v>
      </c>
      <c r="K14" s="146">
        <v>0.95833333333333337</v>
      </c>
      <c r="L14" s="147">
        <v>138</v>
      </c>
      <c r="M14" s="147">
        <v>138</v>
      </c>
      <c r="N14" s="146">
        <v>109795.6644851936</v>
      </c>
      <c r="O14" s="146">
        <v>15360</v>
      </c>
      <c r="P14" s="20">
        <v>14352.409638554218</v>
      </c>
      <c r="Q14" s="20">
        <v>15348.087431693988</v>
      </c>
      <c r="R14" s="146">
        <v>66800</v>
      </c>
      <c r="S14" s="146">
        <v>58243.24324324324</v>
      </c>
      <c r="T14" s="146">
        <v>64535.992217898834</v>
      </c>
      <c r="U14" s="145">
        <v>146</v>
      </c>
      <c r="V14" s="177">
        <v>0</v>
      </c>
      <c r="W14" s="177">
        <v>0</v>
      </c>
      <c r="X14" s="146">
        <v>19213.389087439835</v>
      </c>
      <c r="Y14" s="146">
        <v>5411.9710640670919</v>
      </c>
      <c r="Z14" s="146">
        <v>27497.0008982912</v>
      </c>
      <c r="AA14" s="146">
        <v>11075</v>
      </c>
      <c r="AB14" s="146">
        <v>4281.1059907834106</v>
      </c>
      <c r="AC14" s="146">
        <v>4528.2442748091598</v>
      </c>
      <c r="AD14" s="146">
        <v>25094.444444444445</v>
      </c>
      <c r="AE14" s="146">
        <v>21457.142857142859</v>
      </c>
      <c r="AF14" s="146">
        <v>22843.227665706054</v>
      </c>
      <c r="AG14" s="145">
        <v>135</v>
      </c>
      <c r="AH14" s="177">
        <v>0</v>
      </c>
      <c r="AI14" s="177">
        <v>0</v>
      </c>
      <c r="AJ14" s="177">
        <v>135</v>
      </c>
      <c r="AK14" s="146">
        <v>72894.021352683951</v>
      </c>
      <c r="AL14" s="146">
        <v>32398.67267582631</v>
      </c>
      <c r="AM14" s="146">
        <v>181905.25306993921</v>
      </c>
      <c r="AN14" s="146">
        <v>33541.666666666664</v>
      </c>
      <c r="AO14" s="146">
        <v>19079.71014492754</v>
      </c>
      <c r="AP14" s="146">
        <v>20153.794037940381</v>
      </c>
      <c r="AQ14" s="146">
        <v>120750</v>
      </c>
      <c r="AR14" s="146">
        <v>103339.62264150944</v>
      </c>
      <c r="AS14" s="146">
        <v>111772.72727272731</v>
      </c>
      <c r="AT14" s="145">
        <v>140</v>
      </c>
      <c r="AU14" s="177">
        <v>0</v>
      </c>
      <c r="AV14" s="177">
        <v>0</v>
      </c>
      <c r="AW14" s="177">
        <v>140</v>
      </c>
      <c r="AX14" s="146">
        <v>33299.087897593381</v>
      </c>
      <c r="AY14" s="146">
        <v>10399.911455074092</v>
      </c>
      <c r="AZ14" s="146">
        <v>47611.887095095764</v>
      </c>
      <c r="BA14" s="146">
        <v>18080.000000000004</v>
      </c>
      <c r="BB14" s="20">
        <v>7505.8252427184461</v>
      </c>
      <c r="BC14" s="20">
        <v>7322.150735294118</v>
      </c>
      <c r="BD14" s="146">
        <v>44800</v>
      </c>
      <c r="BE14" s="146">
        <v>43909.924487594399</v>
      </c>
      <c r="BF14" s="146">
        <v>44681.861575178998</v>
      </c>
      <c r="BG14" s="145">
        <v>145</v>
      </c>
      <c r="BH14" s="177">
        <v>28</v>
      </c>
      <c r="BI14" s="177">
        <v>29</v>
      </c>
      <c r="BJ14" s="177">
        <v>41</v>
      </c>
      <c r="BK14" s="148">
        <v>35</v>
      </c>
      <c r="BL14" s="145">
        <v>277</v>
      </c>
      <c r="BM14" s="177">
        <v>0</v>
      </c>
      <c r="BN14" s="177">
        <v>0</v>
      </c>
      <c r="BO14" s="177">
        <v>1.1566173285198558</v>
      </c>
      <c r="BP14" s="177">
        <v>0.26028519855595672</v>
      </c>
      <c r="BQ14" s="177">
        <v>0.89633212996389855</v>
      </c>
      <c r="BR14" s="145">
        <v>286</v>
      </c>
      <c r="BS14" s="177">
        <v>0</v>
      </c>
      <c r="BT14" s="177">
        <v>0</v>
      </c>
      <c r="BU14" s="177">
        <v>2.6192552447552448</v>
      </c>
      <c r="BV14" s="177">
        <v>0.27755594405594408</v>
      </c>
      <c r="BW14" s="148">
        <v>2.3416993006993003</v>
      </c>
      <c r="BX14" s="145">
        <v>1080</v>
      </c>
      <c r="BY14" s="177">
        <v>38</v>
      </c>
      <c r="BZ14" s="177">
        <v>4</v>
      </c>
      <c r="CA14" s="177">
        <v>38</v>
      </c>
      <c r="CB14" s="177">
        <v>2.0808684210526316</v>
      </c>
      <c r="CC14" s="177">
        <v>0</v>
      </c>
      <c r="CD14" s="177">
        <v>1</v>
      </c>
      <c r="CE14" s="177">
        <v>38</v>
      </c>
      <c r="CF14" s="177">
        <v>38</v>
      </c>
      <c r="CG14" s="177">
        <v>1</v>
      </c>
      <c r="CH14" s="159">
        <v>38</v>
      </c>
      <c r="CI14" s="145">
        <v>1080</v>
      </c>
      <c r="CJ14" s="177">
        <v>39</v>
      </c>
      <c r="CK14" s="177">
        <v>3.9948717997624326</v>
      </c>
      <c r="CL14" s="177">
        <v>39</v>
      </c>
      <c r="CM14" s="177">
        <v>2.201948717948718</v>
      </c>
      <c r="CN14" s="177">
        <v>0</v>
      </c>
      <c r="CO14" s="177">
        <v>1</v>
      </c>
      <c r="CP14" s="177">
        <v>38</v>
      </c>
      <c r="CQ14" s="177">
        <v>39</v>
      </c>
      <c r="CR14" s="177">
        <v>0.97435897435897434</v>
      </c>
      <c r="CS14" s="159">
        <v>39</v>
      </c>
      <c r="CT14" s="145">
        <v>1080</v>
      </c>
      <c r="CU14" s="177">
        <v>40</v>
      </c>
      <c r="CV14" s="177">
        <v>3.9000000953674316</v>
      </c>
      <c r="CW14" s="177">
        <v>40</v>
      </c>
      <c r="CX14" s="177">
        <v>2.2611749999999993</v>
      </c>
      <c r="CY14" s="177">
        <v>0</v>
      </c>
      <c r="CZ14" s="177">
        <v>1</v>
      </c>
      <c r="DA14" s="177">
        <v>40</v>
      </c>
      <c r="DB14" s="177">
        <v>40</v>
      </c>
      <c r="DC14" s="177">
        <v>1</v>
      </c>
      <c r="DD14" s="159">
        <v>40</v>
      </c>
      <c r="DE14" s="145">
        <v>1080</v>
      </c>
      <c r="DF14" s="177">
        <v>38</v>
      </c>
      <c r="DG14" s="177">
        <v>4.0999999046325684</v>
      </c>
      <c r="DH14" s="177">
        <v>38</v>
      </c>
      <c r="DI14" s="177">
        <v>2.000921052631579</v>
      </c>
      <c r="DJ14" s="177">
        <v>0</v>
      </c>
      <c r="DK14" s="177">
        <v>1</v>
      </c>
      <c r="DL14" s="177">
        <v>38</v>
      </c>
      <c r="DM14" s="177">
        <v>38</v>
      </c>
      <c r="DN14" s="177">
        <v>1</v>
      </c>
      <c r="DO14" s="159">
        <v>38</v>
      </c>
      <c r="DP14" s="108">
        <v>12.25</v>
      </c>
      <c r="DQ14" s="215">
        <v>178966</v>
      </c>
      <c r="DR14" s="189">
        <v>0.93877551020400007</v>
      </c>
      <c r="DS14" s="189">
        <v>12.52173913043587</v>
      </c>
      <c r="DT14" s="149" t="s">
        <v>213</v>
      </c>
      <c r="DU14" s="150" t="s">
        <v>214</v>
      </c>
      <c r="DV14" s="190" t="s">
        <v>215</v>
      </c>
      <c r="DW14" s="177" t="s">
        <v>216</v>
      </c>
      <c r="DX14" s="191" t="s">
        <v>217</v>
      </c>
      <c r="DY14" s="172" t="s">
        <v>256</v>
      </c>
      <c r="DZ14" s="132" t="s">
        <v>119</v>
      </c>
      <c r="EA14" s="125">
        <v>214</v>
      </c>
      <c r="EB14" s="125" t="s">
        <v>219</v>
      </c>
      <c r="EC14" s="133" t="s">
        <v>220</v>
      </c>
      <c r="ED14" s="133" t="s">
        <v>229</v>
      </c>
      <c r="EE14" s="125" t="s">
        <v>252</v>
      </c>
      <c r="EF14" s="17">
        <v>0.87761110729641389</v>
      </c>
      <c r="EG14" s="8">
        <v>0.57267123134168862</v>
      </c>
      <c r="EH14" s="17" t="s">
        <v>70</v>
      </c>
      <c r="EI14" s="8" t="s">
        <v>257</v>
      </c>
      <c r="EJ14" s="18" t="s">
        <v>258</v>
      </c>
      <c r="EK14" s="124" t="s">
        <v>225</v>
      </c>
      <c r="EL14" s="124" t="s">
        <v>226</v>
      </c>
      <c r="EM14" s="124" t="s">
        <v>227</v>
      </c>
    </row>
    <row r="15" spans="1:143" s="124" customFormat="1" ht="15.75">
      <c r="A15" s="128" t="s">
        <v>212</v>
      </c>
      <c r="B15" s="143" t="s">
        <v>8</v>
      </c>
      <c r="C15" s="126" t="s">
        <v>127</v>
      </c>
      <c r="D15" s="144" t="s">
        <v>126</v>
      </c>
      <c r="E15" s="216" t="s">
        <v>70</v>
      </c>
      <c r="F15" s="145">
        <v>138</v>
      </c>
      <c r="G15" s="177">
        <v>0</v>
      </c>
      <c r="H15" s="177">
        <v>0</v>
      </c>
      <c r="I15" s="146">
        <v>39472.746485373922</v>
      </c>
      <c r="J15" s="146">
        <v>19703.332342669641</v>
      </c>
      <c r="K15" s="146">
        <v>0.88405797101449279</v>
      </c>
      <c r="L15" s="147">
        <v>122</v>
      </c>
      <c r="M15" s="147">
        <v>122</v>
      </c>
      <c r="N15" s="146">
        <v>73840.135644642491</v>
      </c>
      <c r="O15" s="146">
        <v>1725</v>
      </c>
      <c r="P15" s="20">
        <v>15369.341563786009</v>
      </c>
      <c r="Q15" s="20">
        <v>15000.856164383562</v>
      </c>
      <c r="R15" s="146">
        <v>63466.666666666672</v>
      </c>
      <c r="S15" s="146">
        <v>59871.747211895912</v>
      </c>
      <c r="T15" s="146">
        <v>62152.542372881362</v>
      </c>
      <c r="U15" s="145">
        <v>138</v>
      </c>
      <c r="V15" s="177">
        <v>0</v>
      </c>
      <c r="W15" s="177">
        <v>0</v>
      </c>
      <c r="X15" s="146">
        <v>16842.394989332191</v>
      </c>
      <c r="Y15" s="146">
        <v>3642.7403535528151</v>
      </c>
      <c r="Z15" s="146">
        <v>22388.27176700432</v>
      </c>
      <c r="AA15" s="146">
        <v>11466.666666666666</v>
      </c>
      <c r="AB15" s="146">
        <v>5245.2404809619247</v>
      </c>
      <c r="AC15" s="146">
        <v>5331.1724137931033</v>
      </c>
      <c r="AD15" s="146">
        <v>20266.666666666664</v>
      </c>
      <c r="AE15" s="146">
        <v>20492.275280898881</v>
      </c>
      <c r="AF15" s="146">
        <v>22068.972332015812</v>
      </c>
      <c r="AG15" s="145">
        <v>134</v>
      </c>
      <c r="AH15" s="177">
        <v>0</v>
      </c>
      <c r="AI15" s="177">
        <v>0</v>
      </c>
      <c r="AJ15" s="177">
        <v>134</v>
      </c>
      <c r="AK15" s="146">
        <v>67796.324392942814</v>
      </c>
      <c r="AL15" s="146">
        <v>24646.278055627117</v>
      </c>
      <c r="AM15" s="146">
        <v>143782.61695769519</v>
      </c>
      <c r="AN15" s="146">
        <v>36225</v>
      </c>
      <c r="AO15" s="146">
        <v>20684.426229508197</v>
      </c>
      <c r="AP15" s="146">
        <v>18577.968526466382</v>
      </c>
      <c r="AQ15" s="146">
        <v>97766.666666666672</v>
      </c>
      <c r="AR15" s="146">
        <v>92259.124087591263</v>
      </c>
      <c r="AS15" s="146">
        <v>93838.274932614571</v>
      </c>
      <c r="AT15" s="145">
        <v>140</v>
      </c>
      <c r="AU15" s="177">
        <v>0</v>
      </c>
      <c r="AV15" s="177">
        <v>0</v>
      </c>
      <c r="AW15" s="177">
        <v>140</v>
      </c>
      <c r="AX15" s="146">
        <v>28960.622461436018</v>
      </c>
      <c r="AY15" s="146">
        <v>7796.9630686264754</v>
      </c>
      <c r="AZ15" s="146">
        <v>37687.613882403595</v>
      </c>
      <c r="BA15" s="146">
        <v>16000</v>
      </c>
      <c r="BB15" s="20">
        <v>8264.8305084745753</v>
      </c>
      <c r="BC15" s="20">
        <v>8277.2600186393302</v>
      </c>
      <c r="BD15" s="146">
        <v>35377.777777777781</v>
      </c>
      <c r="BE15" s="146">
        <v>37799.328295549953</v>
      </c>
      <c r="BF15" s="146">
        <v>38137.080536912756</v>
      </c>
      <c r="BG15" s="145">
        <v>138</v>
      </c>
      <c r="BH15" s="177">
        <v>42</v>
      </c>
      <c r="BI15" s="177">
        <v>42</v>
      </c>
      <c r="BJ15" s="177">
        <v>47</v>
      </c>
      <c r="BK15" s="148">
        <v>44</v>
      </c>
      <c r="BL15" s="145">
        <v>272</v>
      </c>
      <c r="BM15" s="177">
        <v>0</v>
      </c>
      <c r="BN15" s="177">
        <v>0</v>
      </c>
      <c r="BO15" s="177">
        <v>0.96177573529411786</v>
      </c>
      <c r="BP15" s="177">
        <v>0.17074632352941177</v>
      </c>
      <c r="BQ15" s="177">
        <v>0.79102941176470609</v>
      </c>
      <c r="BR15" s="145">
        <v>275</v>
      </c>
      <c r="BS15" s="177">
        <v>0</v>
      </c>
      <c r="BT15" s="177">
        <v>0</v>
      </c>
      <c r="BU15" s="177">
        <v>2.7781963636363627</v>
      </c>
      <c r="BV15" s="177">
        <v>0.26353454545454552</v>
      </c>
      <c r="BW15" s="148">
        <v>2.5146618181818177</v>
      </c>
      <c r="BX15" s="145">
        <v>1076</v>
      </c>
      <c r="BY15" s="177">
        <v>38</v>
      </c>
      <c r="BZ15" s="177">
        <v>3.9921052581385563</v>
      </c>
      <c r="CA15" s="177">
        <v>38</v>
      </c>
      <c r="CB15" s="177">
        <v>2.1311052631578953</v>
      </c>
      <c r="CC15" s="177">
        <v>0</v>
      </c>
      <c r="CD15" s="177">
        <v>1</v>
      </c>
      <c r="CE15" s="177">
        <v>37</v>
      </c>
      <c r="CF15" s="177">
        <v>38</v>
      </c>
      <c r="CG15" s="177">
        <v>0.97368421052631582</v>
      </c>
      <c r="CH15" s="159">
        <v>38</v>
      </c>
      <c r="CI15" s="145">
        <v>1080</v>
      </c>
      <c r="CJ15" s="177">
        <v>41</v>
      </c>
      <c r="CK15" s="177">
        <v>4</v>
      </c>
      <c r="CL15" s="177">
        <v>41</v>
      </c>
      <c r="CM15" s="177">
        <v>2.1880975609756099</v>
      </c>
      <c r="CN15" s="177">
        <v>0</v>
      </c>
      <c r="CO15" s="177">
        <v>1</v>
      </c>
      <c r="CP15" s="177">
        <v>41</v>
      </c>
      <c r="CQ15" s="177">
        <v>41</v>
      </c>
      <c r="CR15" s="177">
        <v>1</v>
      </c>
      <c r="CS15" s="159">
        <v>41</v>
      </c>
      <c r="CT15" s="145">
        <v>1080</v>
      </c>
      <c r="CU15" s="177">
        <v>38</v>
      </c>
      <c r="CV15" s="177">
        <v>3.9000000953674316</v>
      </c>
      <c r="CW15" s="177">
        <v>38</v>
      </c>
      <c r="CX15" s="177">
        <v>2.2316842105263155</v>
      </c>
      <c r="CY15" s="177">
        <v>0</v>
      </c>
      <c r="CZ15" s="177">
        <v>1</v>
      </c>
      <c r="DA15" s="177">
        <v>38</v>
      </c>
      <c r="DB15" s="177">
        <v>38</v>
      </c>
      <c r="DC15" s="177">
        <v>1</v>
      </c>
      <c r="DD15" s="159">
        <v>38</v>
      </c>
      <c r="DE15" s="145">
        <v>1075</v>
      </c>
      <c r="DF15" s="177">
        <v>37</v>
      </c>
      <c r="DG15" s="177">
        <v>4.0972972045073641</v>
      </c>
      <c r="DH15" s="177">
        <v>37</v>
      </c>
      <c r="DI15" s="177">
        <v>2.2037567567567562</v>
      </c>
      <c r="DJ15" s="177">
        <v>0</v>
      </c>
      <c r="DK15" s="177">
        <v>1</v>
      </c>
      <c r="DL15" s="177">
        <v>37</v>
      </c>
      <c r="DM15" s="177">
        <v>37</v>
      </c>
      <c r="DN15" s="177">
        <v>1</v>
      </c>
      <c r="DO15" s="159">
        <v>37</v>
      </c>
      <c r="DP15" s="109">
        <v>12.25</v>
      </c>
      <c r="DQ15" s="215">
        <v>178966</v>
      </c>
      <c r="DR15" s="189">
        <v>0.93877551020400007</v>
      </c>
      <c r="DS15" s="189">
        <v>12.000000000001043</v>
      </c>
      <c r="DT15" s="149" t="s">
        <v>213</v>
      </c>
      <c r="DU15" s="150" t="s">
        <v>214</v>
      </c>
      <c r="DV15" s="190" t="s">
        <v>215</v>
      </c>
      <c r="DW15" s="177" t="s">
        <v>216</v>
      </c>
      <c r="DX15" s="191" t="s">
        <v>217</v>
      </c>
      <c r="DY15" s="172" t="s">
        <v>256</v>
      </c>
      <c r="DZ15" s="132" t="s">
        <v>120</v>
      </c>
      <c r="EA15" s="125">
        <v>214</v>
      </c>
      <c r="EB15" s="125" t="s">
        <v>228</v>
      </c>
      <c r="EC15" s="133" t="s">
        <v>220</v>
      </c>
      <c r="ED15" s="133" t="s">
        <v>237</v>
      </c>
      <c r="EE15" s="125" t="s">
        <v>252</v>
      </c>
      <c r="EF15" s="17">
        <v>0.86616665988728625</v>
      </c>
      <c r="EG15" s="8">
        <v>0.60157246563745581</v>
      </c>
      <c r="EH15" s="17" t="s">
        <v>70</v>
      </c>
      <c r="EI15" s="8" t="s">
        <v>257</v>
      </c>
      <c r="EJ15" s="18" t="s">
        <v>258</v>
      </c>
      <c r="EK15" s="124" t="s">
        <v>225</v>
      </c>
      <c r="EL15" s="124" t="s">
        <v>226</v>
      </c>
      <c r="EM15" s="124" t="s">
        <v>227</v>
      </c>
    </row>
    <row r="16" spans="1:143" s="124" customFormat="1" ht="15.75">
      <c r="A16" s="128" t="s">
        <v>212</v>
      </c>
      <c r="B16" s="143" t="s">
        <v>8</v>
      </c>
      <c r="C16" s="126" t="s">
        <v>127</v>
      </c>
      <c r="D16" s="144" t="s">
        <v>126</v>
      </c>
      <c r="E16" s="216" t="s">
        <v>70</v>
      </c>
      <c r="F16" s="145">
        <v>160</v>
      </c>
      <c r="G16" s="177">
        <v>0</v>
      </c>
      <c r="H16" s="177">
        <v>0</v>
      </c>
      <c r="I16" s="146">
        <v>19661.795216013452</v>
      </c>
      <c r="J16" s="146">
        <v>7627.6454324232518</v>
      </c>
      <c r="K16" s="146">
        <v>0.95</v>
      </c>
      <c r="L16" s="147">
        <v>152</v>
      </c>
      <c r="M16" s="147">
        <v>152</v>
      </c>
      <c r="N16" s="146">
        <v>34471.252583825204</v>
      </c>
      <c r="O16" s="146">
        <v>10571.428571428571</v>
      </c>
      <c r="P16" s="20">
        <v>7091.3926499032877</v>
      </c>
      <c r="Q16" s="20">
        <v>7725.8919961427191</v>
      </c>
      <c r="R16" s="146">
        <v>29272.727272727272</v>
      </c>
      <c r="S16" s="146">
        <v>24514.59034792368</v>
      </c>
      <c r="T16" s="146">
        <v>27489.225589225593</v>
      </c>
      <c r="U16" s="145">
        <v>160</v>
      </c>
      <c r="V16" s="177">
        <v>0</v>
      </c>
      <c r="W16" s="177">
        <v>0</v>
      </c>
      <c r="X16" s="146">
        <v>14484.484493284714</v>
      </c>
      <c r="Y16" s="146">
        <v>5838.4837999056745</v>
      </c>
      <c r="Z16" s="146">
        <v>24242.971038676958</v>
      </c>
      <c r="AA16" s="146">
        <v>6166.666666666667</v>
      </c>
      <c r="AB16" s="146">
        <v>2625.8795934323689</v>
      </c>
      <c r="AC16" s="146">
        <v>2911.3372093023258</v>
      </c>
      <c r="AD16" s="146">
        <v>21357.142857142859</v>
      </c>
      <c r="AE16" s="146">
        <v>16017.755681818184</v>
      </c>
      <c r="AF16" s="146">
        <v>18279.004415897231</v>
      </c>
      <c r="AG16" s="145">
        <v>159</v>
      </c>
      <c r="AH16" s="177">
        <v>0</v>
      </c>
      <c r="AI16" s="177">
        <v>0</v>
      </c>
      <c r="AJ16" s="177">
        <v>159</v>
      </c>
      <c r="AK16" s="146">
        <v>48193.377205124139</v>
      </c>
      <c r="AL16" s="146">
        <v>25689.878301500918</v>
      </c>
      <c r="AM16" s="146">
        <v>121840.51909951361</v>
      </c>
      <c r="AN16" s="146">
        <v>19950</v>
      </c>
      <c r="AO16" s="146">
        <v>14979.220779220781</v>
      </c>
      <c r="AP16" s="146">
        <v>14632.35294117647</v>
      </c>
      <c r="AQ16" s="146">
        <v>89424.999999999985</v>
      </c>
      <c r="AR16" s="146">
        <v>80350.364963503671</v>
      </c>
      <c r="AS16" s="146">
        <v>85284.256559766756</v>
      </c>
      <c r="AT16" s="145">
        <v>162</v>
      </c>
      <c r="AU16" s="177">
        <v>0</v>
      </c>
      <c r="AV16" s="177">
        <v>0</v>
      </c>
      <c r="AW16" s="177">
        <v>162</v>
      </c>
      <c r="AX16" s="146">
        <v>23354.287190055908</v>
      </c>
      <c r="AY16" s="146">
        <v>10767.766796276965</v>
      </c>
      <c r="AZ16" s="146">
        <v>41085.745051606238</v>
      </c>
      <c r="BA16" s="146">
        <v>8080</v>
      </c>
      <c r="BB16" s="20">
        <v>4081.325301204819</v>
      </c>
      <c r="BC16" s="20">
        <v>4297.3838761345442</v>
      </c>
      <c r="BD16" s="146">
        <v>36091.428571428572</v>
      </c>
      <c r="BE16" s="146">
        <v>37705.696202531646</v>
      </c>
      <c r="BF16" s="146">
        <v>37089.711417816812</v>
      </c>
      <c r="BG16" s="145">
        <v>160</v>
      </c>
      <c r="BH16" s="177">
        <v>33</v>
      </c>
      <c r="BI16" s="177">
        <v>33</v>
      </c>
      <c r="BJ16" s="177">
        <v>47</v>
      </c>
      <c r="BK16" s="148">
        <v>42</v>
      </c>
      <c r="BL16" s="145">
        <v>321</v>
      </c>
      <c r="BM16" s="177">
        <v>0</v>
      </c>
      <c r="BN16" s="177">
        <v>0</v>
      </c>
      <c r="BO16" s="177">
        <v>1.2341713395638632</v>
      </c>
      <c r="BP16" s="177">
        <v>0.22549844236760125</v>
      </c>
      <c r="BQ16" s="177">
        <v>1.0086728971962617</v>
      </c>
      <c r="BR16" s="145">
        <v>319</v>
      </c>
      <c r="BS16" s="177">
        <v>0</v>
      </c>
      <c r="BT16" s="177">
        <v>0</v>
      </c>
      <c r="BU16" s="177">
        <v>2.7939435736677112</v>
      </c>
      <c r="BV16" s="177">
        <v>0.30142633228840121</v>
      </c>
      <c r="BW16" s="148">
        <v>2.4925172413793102</v>
      </c>
      <c r="BX16" s="145">
        <v>1076</v>
      </c>
      <c r="BY16" s="177">
        <v>42</v>
      </c>
      <c r="BZ16" s="177">
        <v>4</v>
      </c>
      <c r="CA16" s="177">
        <v>42</v>
      </c>
      <c r="CB16" s="177">
        <v>1.9428333333333332</v>
      </c>
      <c r="CC16" s="177">
        <v>0</v>
      </c>
      <c r="CD16" s="177">
        <v>1</v>
      </c>
      <c r="CE16" s="177">
        <v>42</v>
      </c>
      <c r="CF16" s="177">
        <v>42</v>
      </c>
      <c r="CG16" s="177">
        <v>1</v>
      </c>
      <c r="CH16" s="159">
        <v>42</v>
      </c>
      <c r="CI16" s="145">
        <v>1080</v>
      </c>
      <c r="CJ16" s="177">
        <v>46</v>
      </c>
      <c r="CK16" s="177">
        <v>3.9978260890297266</v>
      </c>
      <c r="CL16" s="177">
        <v>46</v>
      </c>
      <c r="CM16" s="177">
        <v>2.1381521739130434</v>
      </c>
      <c r="CN16" s="177">
        <v>0</v>
      </c>
      <c r="CO16" s="177">
        <v>1</v>
      </c>
      <c r="CP16" s="177">
        <v>45</v>
      </c>
      <c r="CQ16" s="177">
        <v>46</v>
      </c>
      <c r="CR16" s="177">
        <v>0.97826086956521741</v>
      </c>
      <c r="CS16" s="159">
        <v>46</v>
      </c>
      <c r="CT16" s="145">
        <v>1080</v>
      </c>
      <c r="CU16" s="177">
        <v>42</v>
      </c>
      <c r="CV16" s="177">
        <v>3.9000000953674316</v>
      </c>
      <c r="CW16" s="177">
        <v>43</v>
      </c>
      <c r="CX16" s="177">
        <v>2.2102619047619045</v>
      </c>
      <c r="CY16" s="177">
        <v>1</v>
      </c>
      <c r="CZ16" s="177">
        <v>0.97674418604651159</v>
      </c>
      <c r="DA16" s="177">
        <v>41</v>
      </c>
      <c r="DB16" s="177">
        <v>42</v>
      </c>
      <c r="DC16" s="177">
        <v>0.95348837209302328</v>
      </c>
      <c r="DD16" s="159">
        <v>42</v>
      </c>
      <c r="DE16" s="145">
        <v>1080</v>
      </c>
      <c r="DF16" s="177">
        <v>44</v>
      </c>
      <c r="DG16" s="177">
        <v>4.0999999046325684</v>
      </c>
      <c r="DH16" s="177">
        <v>44</v>
      </c>
      <c r="DI16" s="177">
        <v>1.9990454545454548</v>
      </c>
      <c r="DJ16" s="177">
        <v>0</v>
      </c>
      <c r="DK16" s="177">
        <v>1</v>
      </c>
      <c r="DL16" s="177">
        <v>44</v>
      </c>
      <c r="DM16" s="177">
        <v>44</v>
      </c>
      <c r="DN16" s="177">
        <v>1</v>
      </c>
      <c r="DO16" s="159">
        <v>44</v>
      </c>
      <c r="DP16" s="108">
        <v>12.25</v>
      </c>
      <c r="DQ16" s="215">
        <v>178966</v>
      </c>
      <c r="DR16" s="189">
        <v>0.93877551020400007</v>
      </c>
      <c r="DS16" s="189">
        <v>13.913043478262079</v>
      </c>
      <c r="DT16" s="149" t="s">
        <v>213</v>
      </c>
      <c r="DU16" s="150" t="s">
        <v>214</v>
      </c>
      <c r="DV16" s="190" t="s">
        <v>215</v>
      </c>
      <c r="DW16" s="177" t="s">
        <v>216</v>
      </c>
      <c r="DX16" s="191" t="s">
        <v>217</v>
      </c>
      <c r="DY16" s="172" t="s">
        <v>256</v>
      </c>
      <c r="DZ16" s="132" t="s">
        <v>121</v>
      </c>
      <c r="EA16" s="125">
        <v>214</v>
      </c>
      <c r="EB16" s="125" t="s">
        <v>230</v>
      </c>
      <c r="EC16" s="133" t="s">
        <v>220</v>
      </c>
      <c r="ED16" s="133" t="s">
        <v>229</v>
      </c>
      <c r="EE16" s="125" t="s">
        <v>252</v>
      </c>
      <c r="EF16" s="17">
        <v>1.5921687640249729</v>
      </c>
      <c r="EG16" s="8">
        <v>0.84694375451654191</v>
      </c>
      <c r="EH16" s="17" t="s">
        <v>70</v>
      </c>
      <c r="EI16" s="8" t="s">
        <v>257</v>
      </c>
      <c r="EJ16" s="18" t="s">
        <v>258</v>
      </c>
      <c r="EK16" s="124" t="s">
        <v>225</v>
      </c>
      <c r="EL16" s="124" t="s">
        <v>226</v>
      </c>
      <c r="EM16" s="124" t="s">
        <v>227</v>
      </c>
    </row>
    <row r="17" spans="1:143" s="124" customFormat="1" ht="15.75">
      <c r="A17" s="128" t="s">
        <v>212</v>
      </c>
      <c r="B17" s="143" t="s">
        <v>8</v>
      </c>
      <c r="C17" s="126" t="s">
        <v>127</v>
      </c>
      <c r="D17" s="144" t="s">
        <v>126</v>
      </c>
      <c r="E17" s="216" t="s">
        <v>70</v>
      </c>
      <c r="F17" s="145">
        <v>150</v>
      </c>
      <c r="G17" s="177">
        <v>0</v>
      </c>
      <c r="H17" s="177">
        <v>0</v>
      </c>
      <c r="I17" s="146">
        <v>12051.064033827395</v>
      </c>
      <c r="J17" s="146">
        <v>3936.8618761352723</v>
      </c>
      <c r="K17" s="146">
        <v>0.98</v>
      </c>
      <c r="L17" s="147">
        <v>147</v>
      </c>
      <c r="M17" s="147">
        <v>147</v>
      </c>
      <c r="N17" s="146">
        <v>26189.36969091856</v>
      </c>
      <c r="O17" s="146">
        <v>7000</v>
      </c>
      <c r="P17" s="20">
        <v>4310.4477611940292</v>
      </c>
      <c r="Q17" s="20">
        <v>5095.8771741464461</v>
      </c>
      <c r="R17" s="146">
        <v>15900</v>
      </c>
      <c r="S17" s="146">
        <v>14788.653096578606</v>
      </c>
      <c r="T17" s="146">
        <v>16729.044313934868</v>
      </c>
      <c r="U17" s="145">
        <v>149</v>
      </c>
      <c r="V17" s="177">
        <v>0</v>
      </c>
      <c r="W17" s="177">
        <v>1</v>
      </c>
      <c r="X17" s="146">
        <v>8054.6034752465785</v>
      </c>
      <c r="Y17" s="146">
        <v>2153.3286614737485</v>
      </c>
      <c r="Z17" s="146">
        <v>11476.349769015362</v>
      </c>
      <c r="AA17" s="146">
        <v>4950</v>
      </c>
      <c r="AB17" s="146">
        <v>1820.3914141414141</v>
      </c>
      <c r="AC17" s="146">
        <v>1995.3987730061353</v>
      </c>
      <c r="AD17" s="146">
        <v>10328.571428571429</v>
      </c>
      <c r="AE17" s="146">
        <v>10288.398692810459</v>
      </c>
      <c r="AF17" s="146">
        <v>11792.693859255938</v>
      </c>
      <c r="AG17" s="145">
        <v>150</v>
      </c>
      <c r="AH17" s="177">
        <v>0</v>
      </c>
      <c r="AI17" s="177">
        <v>0</v>
      </c>
      <c r="AJ17" s="177">
        <v>150</v>
      </c>
      <c r="AK17" s="146">
        <v>38749.983498259557</v>
      </c>
      <c r="AL17" s="146">
        <v>16564.378170069464</v>
      </c>
      <c r="AM17" s="146">
        <v>75451.467960835522</v>
      </c>
      <c r="AN17" s="146">
        <v>19055.555555555558</v>
      </c>
      <c r="AO17" s="146">
        <v>7965.1162790697672</v>
      </c>
      <c r="AP17" s="146">
        <v>8485.4333576110712</v>
      </c>
      <c r="AQ17" s="146">
        <v>62125</v>
      </c>
      <c r="AR17" s="146">
        <v>46875</v>
      </c>
      <c r="AS17" s="146">
        <v>52419</v>
      </c>
      <c r="AT17" s="145">
        <v>158</v>
      </c>
      <c r="AU17" s="177">
        <v>0</v>
      </c>
      <c r="AV17" s="177">
        <v>0</v>
      </c>
      <c r="AW17" s="177">
        <v>158</v>
      </c>
      <c r="AX17" s="146">
        <v>16274.414299002901</v>
      </c>
      <c r="AY17" s="146">
        <v>7171.0797250569894</v>
      </c>
      <c r="AZ17" s="146">
        <v>29564.4470047248</v>
      </c>
      <c r="BA17" s="146">
        <v>6359.9999999999991</v>
      </c>
      <c r="BB17" s="20">
        <v>2913.5188866799203</v>
      </c>
      <c r="BC17" s="20">
        <v>3035.8640939597317</v>
      </c>
      <c r="BD17" s="146">
        <v>25220.000000000004</v>
      </c>
      <c r="BE17" s="146">
        <v>26895.390070921989</v>
      </c>
      <c r="BF17" s="146">
        <v>27550.632911392404</v>
      </c>
      <c r="BG17" s="145">
        <v>151</v>
      </c>
      <c r="BH17" s="177">
        <v>87</v>
      </c>
      <c r="BI17" s="177">
        <v>87</v>
      </c>
      <c r="BJ17" s="177">
        <v>78</v>
      </c>
      <c r="BK17" s="148">
        <v>76</v>
      </c>
      <c r="BL17" s="145">
        <v>303</v>
      </c>
      <c r="BM17" s="177">
        <v>0</v>
      </c>
      <c r="BN17" s="177">
        <v>0</v>
      </c>
      <c r="BO17" s="177">
        <v>1.9914455445544554</v>
      </c>
      <c r="BP17" s="177">
        <v>0.3704422442244224</v>
      </c>
      <c r="BQ17" s="177">
        <v>1.621003300330033</v>
      </c>
      <c r="BR17" s="145">
        <v>302</v>
      </c>
      <c r="BS17" s="177">
        <v>0</v>
      </c>
      <c r="BT17" s="177">
        <v>0</v>
      </c>
      <c r="BU17" s="177">
        <v>3.5372880794701995</v>
      </c>
      <c r="BV17" s="177">
        <v>0.40516225165562908</v>
      </c>
      <c r="BW17" s="148">
        <v>3.1321258278145692</v>
      </c>
      <c r="BX17" s="145">
        <v>1080</v>
      </c>
      <c r="BY17" s="177">
        <v>41</v>
      </c>
      <c r="BZ17" s="177">
        <v>4</v>
      </c>
      <c r="CA17" s="177">
        <v>41</v>
      </c>
      <c r="CB17" s="177">
        <v>1.8423414634146342</v>
      </c>
      <c r="CC17" s="177">
        <v>0</v>
      </c>
      <c r="CD17" s="177">
        <v>1</v>
      </c>
      <c r="CE17" s="177">
        <v>41</v>
      </c>
      <c r="CF17" s="177">
        <v>41</v>
      </c>
      <c r="CG17" s="177">
        <v>1</v>
      </c>
      <c r="CH17" s="159">
        <v>41</v>
      </c>
      <c r="CI17" s="145">
        <v>1080</v>
      </c>
      <c r="CJ17" s="177">
        <v>43</v>
      </c>
      <c r="CK17" s="177">
        <v>3.9930232624674953</v>
      </c>
      <c r="CL17" s="177">
        <v>44</v>
      </c>
      <c r="CM17" s="177">
        <v>2.1961136363636364</v>
      </c>
      <c r="CN17" s="177">
        <v>0</v>
      </c>
      <c r="CO17" s="177">
        <v>1</v>
      </c>
      <c r="CP17" s="177">
        <v>41</v>
      </c>
      <c r="CQ17" s="177">
        <v>43</v>
      </c>
      <c r="CR17" s="177">
        <v>0.93181818181818177</v>
      </c>
      <c r="CS17" s="159">
        <v>43</v>
      </c>
      <c r="CT17" s="145">
        <v>1080</v>
      </c>
      <c r="CU17" s="177">
        <v>41</v>
      </c>
      <c r="CV17" s="177">
        <v>3.9000000953674316</v>
      </c>
      <c r="CW17" s="177">
        <v>42</v>
      </c>
      <c r="CX17" s="177">
        <v>2.1243809523809523</v>
      </c>
      <c r="CY17" s="177">
        <v>0</v>
      </c>
      <c r="CZ17" s="177">
        <v>1</v>
      </c>
      <c r="DA17" s="177">
        <v>42</v>
      </c>
      <c r="DB17" s="177">
        <v>41</v>
      </c>
      <c r="DC17" s="177">
        <v>1</v>
      </c>
      <c r="DD17" s="159">
        <v>42</v>
      </c>
      <c r="DE17" s="145">
        <v>1080</v>
      </c>
      <c r="DF17" s="177">
        <v>44</v>
      </c>
      <c r="DG17" s="177">
        <v>4.0999999046325684</v>
      </c>
      <c r="DH17" s="177">
        <v>44</v>
      </c>
      <c r="DI17" s="177">
        <v>1.9755227272727274</v>
      </c>
      <c r="DJ17" s="177">
        <v>0</v>
      </c>
      <c r="DK17" s="177">
        <v>1</v>
      </c>
      <c r="DL17" s="177">
        <v>44</v>
      </c>
      <c r="DM17" s="177">
        <v>44</v>
      </c>
      <c r="DN17" s="177">
        <v>1</v>
      </c>
      <c r="DO17" s="159">
        <v>44</v>
      </c>
      <c r="DP17" s="109">
        <v>12.25</v>
      </c>
      <c r="DQ17" s="215">
        <v>178966</v>
      </c>
      <c r="DR17" s="189">
        <v>0.93877551020400007</v>
      </c>
      <c r="DS17" s="189">
        <v>13.043478260870698</v>
      </c>
      <c r="DT17" s="149" t="s">
        <v>213</v>
      </c>
      <c r="DU17" s="150" t="s">
        <v>214</v>
      </c>
      <c r="DV17" s="190" t="s">
        <v>215</v>
      </c>
      <c r="DW17" s="177" t="s">
        <v>216</v>
      </c>
      <c r="DX17" s="191" t="s">
        <v>217</v>
      </c>
      <c r="DY17" s="172" t="s">
        <v>256</v>
      </c>
      <c r="DZ17" s="132" t="s">
        <v>122</v>
      </c>
      <c r="EA17" s="125">
        <v>214</v>
      </c>
      <c r="EB17" s="125" t="s">
        <v>231</v>
      </c>
      <c r="EC17" s="133" t="s">
        <v>220</v>
      </c>
      <c r="ED17" s="133" t="s">
        <v>229</v>
      </c>
      <c r="EE17" s="125" t="s">
        <v>252</v>
      </c>
      <c r="EF17" s="17">
        <v>2.5169599707921346</v>
      </c>
      <c r="EG17" s="8">
        <v>1.2689348047211666</v>
      </c>
      <c r="EH17" s="17" t="s">
        <v>70</v>
      </c>
      <c r="EI17" s="8" t="s">
        <v>257</v>
      </c>
      <c r="EJ17" s="18" t="s">
        <v>258</v>
      </c>
      <c r="EK17" s="124" t="s">
        <v>225</v>
      </c>
      <c r="EL17" s="124" t="s">
        <v>226</v>
      </c>
      <c r="EM17" s="124" t="s">
        <v>227</v>
      </c>
    </row>
    <row r="18" spans="1:143" s="124" customFormat="1" ht="15.75">
      <c r="A18" s="128" t="s">
        <v>212</v>
      </c>
      <c r="B18" s="143" t="s">
        <v>8</v>
      </c>
      <c r="C18" s="126" t="s">
        <v>127</v>
      </c>
      <c r="D18" s="144" t="s">
        <v>126</v>
      </c>
      <c r="E18" s="187" t="s">
        <v>71</v>
      </c>
      <c r="F18" s="145">
        <v>91</v>
      </c>
      <c r="G18" s="177">
        <v>0</v>
      </c>
      <c r="H18" s="177">
        <v>0</v>
      </c>
      <c r="I18" s="146">
        <v>41088.159979460979</v>
      </c>
      <c r="J18" s="146">
        <v>20188.513278002127</v>
      </c>
      <c r="K18" s="146">
        <v>0.98901098901098905</v>
      </c>
      <c r="L18" s="147">
        <v>90</v>
      </c>
      <c r="M18" s="147">
        <v>90</v>
      </c>
      <c r="N18" s="146">
        <v>80400.9564102312</v>
      </c>
      <c r="O18" s="146">
        <v>14440</v>
      </c>
      <c r="P18" s="20">
        <v>14352.409638554218</v>
      </c>
      <c r="Q18" s="20">
        <v>15348.087431693988</v>
      </c>
      <c r="R18" s="146">
        <v>67900</v>
      </c>
      <c r="S18" s="146">
        <v>58243.24324324324</v>
      </c>
      <c r="T18" s="146">
        <v>64535.992217898834</v>
      </c>
      <c r="U18" s="145">
        <v>102</v>
      </c>
      <c r="V18" s="177">
        <v>0</v>
      </c>
      <c r="W18" s="177">
        <v>0</v>
      </c>
      <c r="X18" s="146">
        <v>12891.123570216381</v>
      </c>
      <c r="Y18" s="146">
        <v>5790.349719473852</v>
      </c>
      <c r="Z18" s="146">
        <v>23820.097978515118</v>
      </c>
      <c r="AA18" s="146">
        <v>3550.0000000000005</v>
      </c>
      <c r="AB18" s="146">
        <v>4281.1059907834106</v>
      </c>
      <c r="AC18" s="146">
        <v>4528.2442748091598</v>
      </c>
      <c r="AD18" s="146">
        <v>18966.666666666664</v>
      </c>
      <c r="AE18" s="146">
        <v>21457.142857142859</v>
      </c>
      <c r="AF18" s="146">
        <v>22843.227665706054</v>
      </c>
      <c r="AG18" s="145">
        <v>103</v>
      </c>
      <c r="AH18" s="177">
        <v>0</v>
      </c>
      <c r="AI18" s="177">
        <v>0</v>
      </c>
      <c r="AJ18" s="177">
        <v>102</v>
      </c>
      <c r="AK18" s="146">
        <v>55239.963552148874</v>
      </c>
      <c r="AL18" s="146">
        <v>31894.853756893368</v>
      </c>
      <c r="AM18" s="146">
        <v>149265.517607268</v>
      </c>
      <c r="AN18" s="146">
        <v>22137.5</v>
      </c>
      <c r="AO18" s="146">
        <v>19079.71014492754</v>
      </c>
      <c r="AP18" s="146">
        <v>20153.794037940381</v>
      </c>
      <c r="AQ18" s="146">
        <v>97790</v>
      </c>
      <c r="AR18" s="146">
        <v>103339.62264150944</v>
      </c>
      <c r="AS18" s="146">
        <v>111772.72727272731</v>
      </c>
      <c r="AT18" s="145">
        <v>102</v>
      </c>
      <c r="AU18" s="177">
        <v>0</v>
      </c>
      <c r="AV18" s="177">
        <v>0</v>
      </c>
      <c r="AW18" s="177">
        <v>102</v>
      </c>
      <c r="AX18" s="146">
        <v>27216.054819260873</v>
      </c>
      <c r="AY18" s="146">
        <v>13843.461311510384</v>
      </c>
      <c r="AZ18" s="146">
        <v>46971.345621841676</v>
      </c>
      <c r="BA18" s="146">
        <v>6986.666666666667</v>
      </c>
      <c r="BB18" s="20">
        <v>7505.8252427184461</v>
      </c>
      <c r="BC18" s="20">
        <v>7322.150735294118</v>
      </c>
      <c r="BD18" s="146">
        <v>44746.666666666664</v>
      </c>
      <c r="BE18" s="146">
        <v>43909.924487594399</v>
      </c>
      <c r="BF18" s="146">
        <v>44681.861575178998</v>
      </c>
      <c r="BG18" s="145">
        <v>205</v>
      </c>
      <c r="BH18" s="177">
        <v>40</v>
      </c>
      <c r="BI18" s="177">
        <v>42</v>
      </c>
      <c r="BJ18" s="177">
        <v>41</v>
      </c>
      <c r="BK18" s="148">
        <v>35</v>
      </c>
      <c r="BL18" s="145">
        <v>419</v>
      </c>
      <c r="BM18" s="177">
        <v>0</v>
      </c>
      <c r="BN18" s="177">
        <v>0</v>
      </c>
      <c r="BO18" s="177">
        <v>1.464443914081146</v>
      </c>
      <c r="BP18" s="177">
        <v>0.29443914081145584</v>
      </c>
      <c r="BQ18" s="177">
        <v>1.1700047732696899</v>
      </c>
      <c r="BR18" s="145">
        <v>416</v>
      </c>
      <c r="BS18" s="177">
        <v>2</v>
      </c>
      <c r="BT18" s="177">
        <v>0</v>
      </c>
      <c r="BU18" s="177">
        <v>2.8514371980676336</v>
      </c>
      <c r="BV18" s="177">
        <v>0.28681159420289859</v>
      </c>
      <c r="BW18" s="148">
        <v>2.5646256038647341</v>
      </c>
      <c r="BX18" s="145">
        <v>1072</v>
      </c>
      <c r="BY18" s="177">
        <v>53</v>
      </c>
      <c r="BZ18" s="177">
        <v>3.9962264141946471</v>
      </c>
      <c r="CA18" s="177">
        <v>53</v>
      </c>
      <c r="CB18" s="177">
        <v>2.3166415094339623</v>
      </c>
      <c r="CC18" s="177">
        <v>0</v>
      </c>
      <c r="CD18" s="177">
        <v>1</v>
      </c>
      <c r="CE18" s="177">
        <v>53</v>
      </c>
      <c r="CF18" s="177">
        <v>53</v>
      </c>
      <c r="CG18" s="177">
        <v>1</v>
      </c>
      <c r="CH18" s="159">
        <v>53</v>
      </c>
      <c r="CI18" s="145">
        <v>1063</v>
      </c>
      <c r="CJ18" s="177">
        <v>52</v>
      </c>
      <c r="CK18" s="177">
        <v>3.9679245319006577</v>
      </c>
      <c r="CL18" s="177">
        <v>53</v>
      </c>
      <c r="CM18" s="177">
        <v>2.60988679245283</v>
      </c>
      <c r="CN18" s="177">
        <v>0</v>
      </c>
      <c r="CO18" s="177">
        <v>1</v>
      </c>
      <c r="CP18" s="177">
        <v>50</v>
      </c>
      <c r="CQ18" s="177">
        <v>52</v>
      </c>
      <c r="CR18" s="177">
        <v>0.94339622641509435</v>
      </c>
      <c r="CS18" s="159">
        <v>53</v>
      </c>
      <c r="CT18" s="145">
        <v>1080</v>
      </c>
      <c r="CU18" s="177">
        <v>50</v>
      </c>
      <c r="CV18" s="177">
        <v>3.8980000925064089</v>
      </c>
      <c r="CW18" s="177">
        <v>51</v>
      </c>
      <c r="CX18" s="177">
        <v>2.3751199999999999</v>
      </c>
      <c r="CY18" s="177">
        <v>1</v>
      </c>
      <c r="CZ18" s="177">
        <v>0.98039215686274506</v>
      </c>
      <c r="DA18" s="177">
        <v>49</v>
      </c>
      <c r="DB18" s="177">
        <v>50</v>
      </c>
      <c r="DC18" s="177">
        <v>0.96078431372549022</v>
      </c>
      <c r="DD18" s="159">
        <v>50</v>
      </c>
      <c r="DE18" s="145">
        <v>1080</v>
      </c>
      <c r="DF18" s="177">
        <v>51</v>
      </c>
      <c r="DG18" s="177">
        <v>4.0999999046325684</v>
      </c>
      <c r="DH18" s="177">
        <v>51</v>
      </c>
      <c r="DI18" s="177">
        <v>2.317627450980392</v>
      </c>
      <c r="DJ18" s="177">
        <v>0</v>
      </c>
      <c r="DK18" s="177">
        <v>1</v>
      </c>
      <c r="DL18" s="177">
        <v>50</v>
      </c>
      <c r="DM18" s="177">
        <v>51</v>
      </c>
      <c r="DN18" s="177">
        <v>0.98039215686274506</v>
      </c>
      <c r="DO18" s="159">
        <v>51</v>
      </c>
      <c r="DP18" s="108">
        <v>11.75</v>
      </c>
      <c r="DQ18" s="215">
        <v>217641</v>
      </c>
      <c r="DR18" s="189">
        <v>0.95744680850999997</v>
      </c>
      <c r="DS18" s="189">
        <v>8.0888888888942816</v>
      </c>
      <c r="DT18" s="149" t="s">
        <v>213</v>
      </c>
      <c r="DU18" s="150" t="s">
        <v>214</v>
      </c>
      <c r="DV18" s="190" t="s">
        <v>215</v>
      </c>
      <c r="DW18" s="177" t="s">
        <v>216</v>
      </c>
      <c r="DX18" s="191" t="s">
        <v>217</v>
      </c>
      <c r="DY18" s="172" t="s">
        <v>238</v>
      </c>
      <c r="DZ18" s="132" t="s">
        <v>119</v>
      </c>
      <c r="EA18" s="125">
        <v>214</v>
      </c>
      <c r="EB18" s="125" t="s">
        <v>219</v>
      </c>
      <c r="EC18" s="133" t="s">
        <v>220</v>
      </c>
      <c r="ED18" s="133" t="s">
        <v>221</v>
      </c>
      <c r="EE18" s="125" t="s">
        <v>252</v>
      </c>
      <c r="EF18" s="17">
        <v>1.6465934302125658</v>
      </c>
      <c r="EG18" s="8">
        <v>1.3019019704239041</v>
      </c>
      <c r="EH18" s="17" t="s">
        <v>81</v>
      </c>
      <c r="EI18" s="8" t="s">
        <v>81</v>
      </c>
      <c r="EJ18" s="18" t="s">
        <v>243</v>
      </c>
      <c r="EK18" s="124" t="s">
        <v>225</v>
      </c>
      <c r="EL18" s="124" t="s">
        <v>226</v>
      </c>
      <c r="EM18" s="124" t="s">
        <v>227</v>
      </c>
    </row>
    <row r="19" spans="1:143" s="124" customFormat="1" ht="15.75">
      <c r="A19" s="128" t="s">
        <v>212</v>
      </c>
      <c r="B19" s="143" t="s">
        <v>8</v>
      </c>
      <c r="C19" s="126" t="s">
        <v>127</v>
      </c>
      <c r="D19" s="144" t="s">
        <v>126</v>
      </c>
      <c r="E19" s="216" t="s">
        <v>71</v>
      </c>
      <c r="F19" s="145">
        <v>192</v>
      </c>
      <c r="G19" s="177">
        <v>1</v>
      </c>
      <c r="H19" s="177">
        <v>1</v>
      </c>
      <c r="I19" s="146">
        <v>39734.376920973613</v>
      </c>
      <c r="J19" s="146">
        <v>13617.690429013282</v>
      </c>
      <c r="K19" s="146">
        <v>1</v>
      </c>
      <c r="L19" s="147">
        <v>190</v>
      </c>
      <c r="M19" s="147">
        <v>190</v>
      </c>
      <c r="N19" s="146">
        <v>70424.678776633198</v>
      </c>
      <c r="O19" s="146">
        <v>21666.666666666668</v>
      </c>
      <c r="P19" s="20">
        <v>15369.341563786009</v>
      </c>
      <c r="Q19" s="20">
        <v>15000.856164383562</v>
      </c>
      <c r="R19" s="146">
        <v>57600</v>
      </c>
      <c r="S19" s="146">
        <v>59871.747211895912</v>
      </c>
      <c r="T19" s="146">
        <v>62152.542372881362</v>
      </c>
      <c r="U19" s="145">
        <v>208</v>
      </c>
      <c r="V19" s="177">
        <v>0</v>
      </c>
      <c r="W19" s="177">
        <v>0</v>
      </c>
      <c r="X19" s="146">
        <v>12544.167081013011</v>
      </c>
      <c r="Y19" s="146">
        <v>4456.4555740980204</v>
      </c>
      <c r="Z19" s="146">
        <v>19509.791171838398</v>
      </c>
      <c r="AA19" s="146">
        <v>4771.4285714285716</v>
      </c>
      <c r="AB19" s="146">
        <v>5245.2404809619247</v>
      </c>
      <c r="AC19" s="146">
        <v>5331.1724137931033</v>
      </c>
      <c r="AD19" s="146">
        <v>17205.000000000004</v>
      </c>
      <c r="AE19" s="146">
        <v>20492.275280898881</v>
      </c>
      <c r="AF19" s="146">
        <v>22068.972332015812</v>
      </c>
      <c r="AG19" s="145">
        <v>211</v>
      </c>
      <c r="AH19" s="177">
        <v>0</v>
      </c>
      <c r="AI19" s="177">
        <v>0</v>
      </c>
      <c r="AJ19" s="177">
        <v>211</v>
      </c>
      <c r="AK19" s="146">
        <v>54395.313929266536</v>
      </c>
      <c r="AL19" s="146">
        <v>22936.756238183676</v>
      </c>
      <c r="AM19" s="146">
        <v>103639.61270519359</v>
      </c>
      <c r="AN19" s="146">
        <v>26094.444444444445</v>
      </c>
      <c r="AO19" s="146">
        <v>20684.426229508197</v>
      </c>
      <c r="AP19" s="146">
        <v>18577.968526466382</v>
      </c>
      <c r="AQ19" s="146">
        <v>86730</v>
      </c>
      <c r="AR19" s="146">
        <v>92259.124087591263</v>
      </c>
      <c r="AS19" s="146">
        <v>93838.274932614571</v>
      </c>
      <c r="AT19" s="145">
        <v>209</v>
      </c>
      <c r="AU19" s="177">
        <v>0</v>
      </c>
      <c r="AV19" s="177">
        <v>0</v>
      </c>
      <c r="AW19" s="177">
        <v>208</v>
      </c>
      <c r="AX19" s="146">
        <v>22189.966429861539</v>
      </c>
      <c r="AY19" s="146">
        <v>10495.272960178274</v>
      </c>
      <c r="AZ19" s="146">
        <v>36856.011210297685</v>
      </c>
      <c r="BA19" s="146">
        <v>6906.6666666666679</v>
      </c>
      <c r="BB19" s="20">
        <v>8264.8305084745753</v>
      </c>
      <c r="BC19" s="20">
        <v>8277.2600186393302</v>
      </c>
      <c r="BD19" s="146">
        <v>34261.818181818184</v>
      </c>
      <c r="BE19" s="146">
        <v>37799.328295549953</v>
      </c>
      <c r="BF19" s="146">
        <v>38137.080536912756</v>
      </c>
      <c r="BG19" s="145">
        <v>17</v>
      </c>
      <c r="BH19" s="177">
        <v>55</v>
      </c>
      <c r="BI19" s="177">
        <v>56</v>
      </c>
      <c r="BJ19" s="177">
        <v>47</v>
      </c>
      <c r="BK19" s="148">
        <v>44</v>
      </c>
      <c r="BL19" s="145">
        <v>414</v>
      </c>
      <c r="BM19" s="177">
        <v>0</v>
      </c>
      <c r="BN19" s="177">
        <v>0</v>
      </c>
      <c r="BO19" s="177">
        <v>1.0746811594202896</v>
      </c>
      <c r="BP19" s="177">
        <v>0.21175845410628025</v>
      </c>
      <c r="BQ19" s="177">
        <v>0.86292270531400961</v>
      </c>
      <c r="BR19" s="145">
        <v>418</v>
      </c>
      <c r="BS19" s="177">
        <v>0</v>
      </c>
      <c r="BT19" s="177">
        <v>1</v>
      </c>
      <c r="BU19" s="177">
        <v>2.9051247002398077</v>
      </c>
      <c r="BV19" s="177">
        <v>0.28126139088729013</v>
      </c>
      <c r="BW19" s="148">
        <v>2.6238633093525174</v>
      </c>
      <c r="BX19" s="145">
        <v>1080</v>
      </c>
      <c r="BY19" s="177">
        <v>52</v>
      </c>
      <c r="BZ19" s="177">
        <v>4</v>
      </c>
      <c r="CA19" s="177">
        <v>52</v>
      </c>
      <c r="CB19" s="177">
        <v>2.3081538461538456</v>
      </c>
      <c r="CC19" s="177">
        <v>0</v>
      </c>
      <c r="CD19" s="177">
        <v>1</v>
      </c>
      <c r="CE19" s="177">
        <v>52</v>
      </c>
      <c r="CF19" s="177">
        <v>52</v>
      </c>
      <c r="CG19" s="177">
        <v>1</v>
      </c>
      <c r="CH19" s="159">
        <v>52</v>
      </c>
      <c r="CI19" s="145">
        <v>1077</v>
      </c>
      <c r="CJ19" s="177">
        <v>53</v>
      </c>
      <c r="CK19" s="177">
        <v>3.9981132093465552</v>
      </c>
      <c r="CL19" s="177">
        <v>53</v>
      </c>
      <c r="CM19" s="177">
        <v>2.4337735849056608</v>
      </c>
      <c r="CN19" s="177">
        <v>0</v>
      </c>
      <c r="CO19" s="177">
        <v>1</v>
      </c>
      <c r="CP19" s="177">
        <v>52</v>
      </c>
      <c r="CQ19" s="177">
        <v>53</v>
      </c>
      <c r="CR19" s="177">
        <v>0.98113207547169812</v>
      </c>
      <c r="CS19" s="159">
        <v>53</v>
      </c>
      <c r="CT19" s="145">
        <v>1080</v>
      </c>
      <c r="CU19" s="177">
        <v>52</v>
      </c>
      <c r="CV19" s="177">
        <v>3.9000000953674316</v>
      </c>
      <c r="CW19" s="177">
        <v>52</v>
      </c>
      <c r="CX19" s="177">
        <v>2.4048846153846153</v>
      </c>
      <c r="CY19" s="177">
        <v>0</v>
      </c>
      <c r="CZ19" s="177">
        <v>1</v>
      </c>
      <c r="DA19" s="177">
        <v>52</v>
      </c>
      <c r="DB19" s="177">
        <v>52</v>
      </c>
      <c r="DC19" s="177">
        <v>1</v>
      </c>
      <c r="DD19" s="159">
        <v>52</v>
      </c>
      <c r="DE19" s="145">
        <v>1080</v>
      </c>
      <c r="DF19" s="177">
        <v>52</v>
      </c>
      <c r="DG19" s="177">
        <v>4.0999999046325684</v>
      </c>
      <c r="DH19" s="177">
        <v>52</v>
      </c>
      <c r="DI19" s="177">
        <v>2.3215961538461536</v>
      </c>
      <c r="DJ19" s="177">
        <v>0</v>
      </c>
      <c r="DK19" s="177">
        <v>1</v>
      </c>
      <c r="DL19" s="177">
        <v>52</v>
      </c>
      <c r="DM19" s="177">
        <v>52</v>
      </c>
      <c r="DN19" s="177">
        <v>1</v>
      </c>
      <c r="DO19" s="159">
        <v>52</v>
      </c>
      <c r="DP19" s="109">
        <v>11.75</v>
      </c>
      <c r="DQ19" s="215">
        <v>217641</v>
      </c>
      <c r="DR19" s="189">
        <v>0.95744680850999997</v>
      </c>
      <c r="DS19" s="189">
        <v>17.066666666678042</v>
      </c>
      <c r="DT19" s="149" t="s">
        <v>213</v>
      </c>
      <c r="DU19" s="150" t="s">
        <v>214</v>
      </c>
      <c r="DV19" s="190" t="s">
        <v>215</v>
      </c>
      <c r="DW19" s="177" t="s">
        <v>216</v>
      </c>
      <c r="DX19" s="191" t="s">
        <v>217</v>
      </c>
      <c r="DY19" s="172" t="s">
        <v>238</v>
      </c>
      <c r="DZ19" s="132" t="s">
        <v>120</v>
      </c>
      <c r="EA19" s="125">
        <v>214</v>
      </c>
      <c r="EB19" s="125" t="s">
        <v>228</v>
      </c>
      <c r="EC19" s="133" t="s">
        <v>220</v>
      </c>
      <c r="ED19" s="133" t="s">
        <v>237</v>
      </c>
      <c r="EE19" s="125" t="s">
        <v>252</v>
      </c>
      <c r="EF19" s="17">
        <v>0.97771224069098628</v>
      </c>
      <c r="EG19" s="8">
        <v>0.94735575753908896</v>
      </c>
      <c r="EH19" s="17" t="s">
        <v>81</v>
      </c>
      <c r="EI19" s="8" t="s">
        <v>81</v>
      </c>
      <c r="EJ19" s="18" t="s">
        <v>243</v>
      </c>
      <c r="EK19" s="124" t="s">
        <v>225</v>
      </c>
      <c r="EL19" s="124" t="s">
        <v>226</v>
      </c>
      <c r="EM19" s="124" t="s">
        <v>227</v>
      </c>
    </row>
    <row r="20" spans="1:143" s="124" customFormat="1" ht="15.75">
      <c r="A20" s="128" t="s">
        <v>212</v>
      </c>
      <c r="B20" s="143" t="s">
        <v>8</v>
      </c>
      <c r="C20" s="126" t="s">
        <v>127</v>
      </c>
      <c r="D20" s="144" t="s">
        <v>126</v>
      </c>
      <c r="E20" s="216" t="s">
        <v>71</v>
      </c>
      <c r="F20" s="145">
        <v>200</v>
      </c>
      <c r="G20" s="177">
        <v>0</v>
      </c>
      <c r="H20" s="177">
        <v>0</v>
      </c>
      <c r="I20" s="146">
        <v>19926.896468563511</v>
      </c>
      <c r="J20" s="146">
        <v>8193.0231380549321</v>
      </c>
      <c r="K20" s="146">
        <v>1</v>
      </c>
      <c r="L20" s="147">
        <v>200</v>
      </c>
      <c r="M20" s="147">
        <v>200</v>
      </c>
      <c r="N20" s="146">
        <v>48054.008509561834</v>
      </c>
      <c r="O20" s="146">
        <v>9800</v>
      </c>
      <c r="P20" s="20">
        <v>7091.3926499032877</v>
      </c>
      <c r="Q20" s="20">
        <v>7725.8919961427191</v>
      </c>
      <c r="R20" s="146">
        <v>31500</v>
      </c>
      <c r="S20" s="146">
        <v>24514.59034792368</v>
      </c>
      <c r="T20" s="146">
        <v>27489.225589225593</v>
      </c>
      <c r="U20" s="145">
        <v>207</v>
      </c>
      <c r="V20" s="177">
        <v>0</v>
      </c>
      <c r="W20" s="177">
        <v>1</v>
      </c>
      <c r="X20" s="146">
        <v>11043.7670558096</v>
      </c>
      <c r="Y20" s="146">
        <v>4866.1798538359863</v>
      </c>
      <c r="Z20" s="146">
        <v>23820.167746039599</v>
      </c>
      <c r="AA20" s="146">
        <v>4160</v>
      </c>
      <c r="AB20" s="146">
        <v>2625.8795934323689</v>
      </c>
      <c r="AC20" s="146">
        <v>2911.3372093023258</v>
      </c>
      <c r="AD20" s="146">
        <v>17240.000000000004</v>
      </c>
      <c r="AE20" s="146">
        <v>16017.755681818184</v>
      </c>
      <c r="AF20" s="146">
        <v>18279.004415897231</v>
      </c>
      <c r="AG20" s="145">
        <v>209</v>
      </c>
      <c r="AH20" s="177">
        <v>0</v>
      </c>
      <c r="AI20" s="177">
        <v>0</v>
      </c>
      <c r="AJ20" s="177">
        <v>209</v>
      </c>
      <c r="AK20" s="146">
        <v>46186.351092242585</v>
      </c>
      <c r="AL20" s="146">
        <v>26945.655787987082</v>
      </c>
      <c r="AM20" s="146">
        <v>120769.5928733272</v>
      </c>
      <c r="AN20" s="146">
        <v>15429.166666666668</v>
      </c>
      <c r="AO20" s="146">
        <v>14979.220779220781</v>
      </c>
      <c r="AP20" s="146">
        <v>14632.35294117647</v>
      </c>
      <c r="AQ20" s="146">
        <v>85924.999999999985</v>
      </c>
      <c r="AR20" s="146">
        <v>80350.364963503671</v>
      </c>
      <c r="AS20" s="146">
        <v>85284.256559766756</v>
      </c>
      <c r="AT20" s="145">
        <v>209</v>
      </c>
      <c r="AU20" s="177">
        <v>0</v>
      </c>
      <c r="AV20" s="177">
        <v>1</v>
      </c>
      <c r="AW20" s="177">
        <v>208</v>
      </c>
      <c r="AX20" s="146">
        <v>21729.817545637194</v>
      </c>
      <c r="AY20" s="146">
        <v>12159.46565353764</v>
      </c>
      <c r="AZ20" s="146">
        <v>43969.82888261912</v>
      </c>
      <c r="BA20" s="146">
        <v>4960</v>
      </c>
      <c r="BB20" s="20">
        <v>4081.325301204819</v>
      </c>
      <c r="BC20" s="20">
        <v>4297.3838761345442</v>
      </c>
      <c r="BD20" s="146">
        <v>38480.000000000007</v>
      </c>
      <c r="BE20" s="146">
        <v>37705.696202531646</v>
      </c>
      <c r="BF20" s="146">
        <v>37089.711417816812</v>
      </c>
      <c r="BG20" s="145">
        <v>204</v>
      </c>
      <c r="BH20" s="177">
        <v>43</v>
      </c>
      <c r="BI20" s="177">
        <v>43</v>
      </c>
      <c r="BJ20" s="177">
        <v>47</v>
      </c>
      <c r="BK20" s="148">
        <v>42</v>
      </c>
      <c r="BL20" s="145">
        <v>420</v>
      </c>
      <c r="BM20" s="177">
        <v>0</v>
      </c>
      <c r="BN20" s="177">
        <v>0</v>
      </c>
      <c r="BO20" s="177">
        <v>1.39625</v>
      </c>
      <c r="BP20" s="177">
        <v>0.21032619047619044</v>
      </c>
      <c r="BQ20" s="177">
        <v>1.1859238095238096</v>
      </c>
      <c r="BR20" s="145">
        <v>414</v>
      </c>
      <c r="BS20" s="177">
        <v>0</v>
      </c>
      <c r="BT20" s="177">
        <v>0</v>
      </c>
      <c r="BU20" s="177">
        <v>2.6974661835748788</v>
      </c>
      <c r="BV20" s="177">
        <v>0.22888164251207727</v>
      </c>
      <c r="BW20" s="148">
        <v>2.4685845410628016</v>
      </c>
      <c r="BX20" s="145">
        <v>1080</v>
      </c>
      <c r="BY20" s="177">
        <v>53</v>
      </c>
      <c r="BZ20" s="177">
        <v>4</v>
      </c>
      <c r="CA20" s="177">
        <v>53</v>
      </c>
      <c r="CB20" s="177">
        <v>2.0822452830188682</v>
      </c>
      <c r="CC20" s="177">
        <v>0</v>
      </c>
      <c r="CD20" s="177">
        <v>1</v>
      </c>
      <c r="CE20" s="177">
        <v>53</v>
      </c>
      <c r="CF20" s="177">
        <v>53</v>
      </c>
      <c r="CG20" s="177">
        <v>1</v>
      </c>
      <c r="CH20" s="159">
        <v>53</v>
      </c>
      <c r="CI20" s="145">
        <v>1080</v>
      </c>
      <c r="CJ20" s="177">
        <v>53</v>
      </c>
      <c r="CK20" s="177">
        <v>3.9924528328877575</v>
      </c>
      <c r="CL20" s="177">
        <v>54</v>
      </c>
      <c r="CM20" s="177">
        <v>2.3225471698113207</v>
      </c>
      <c r="CN20" s="177">
        <v>1</v>
      </c>
      <c r="CO20" s="177">
        <v>0.98148148148148151</v>
      </c>
      <c r="CP20" s="177">
        <v>50</v>
      </c>
      <c r="CQ20" s="177">
        <v>53</v>
      </c>
      <c r="CR20" s="177">
        <v>0.92592592592592593</v>
      </c>
      <c r="CS20" s="159">
        <v>53</v>
      </c>
      <c r="CT20" s="145">
        <v>1080</v>
      </c>
      <c r="CU20" s="177">
        <v>50</v>
      </c>
      <c r="CV20" s="177">
        <v>3.9000000953674316</v>
      </c>
      <c r="CW20" s="177">
        <v>51</v>
      </c>
      <c r="CX20" s="177">
        <v>2.3444901960784312</v>
      </c>
      <c r="CY20" s="177">
        <v>0</v>
      </c>
      <c r="CZ20" s="177">
        <v>1</v>
      </c>
      <c r="DA20" s="177">
        <v>51</v>
      </c>
      <c r="DB20" s="177">
        <v>50</v>
      </c>
      <c r="DC20" s="177">
        <v>1</v>
      </c>
      <c r="DD20" s="159">
        <v>51</v>
      </c>
      <c r="DE20" s="145">
        <v>1080</v>
      </c>
      <c r="DF20" s="177">
        <v>50</v>
      </c>
      <c r="DG20" s="177">
        <v>4.0999999046325684</v>
      </c>
      <c r="DH20" s="177">
        <v>51</v>
      </c>
      <c r="DI20" s="177">
        <v>2.1607647058823534</v>
      </c>
      <c r="DJ20" s="177">
        <v>0</v>
      </c>
      <c r="DK20" s="177">
        <v>1</v>
      </c>
      <c r="DL20" s="177">
        <v>51</v>
      </c>
      <c r="DM20" s="177">
        <v>50</v>
      </c>
      <c r="DN20" s="177">
        <v>1</v>
      </c>
      <c r="DO20" s="159">
        <v>51</v>
      </c>
      <c r="DP20" s="108">
        <v>11.75</v>
      </c>
      <c r="DQ20" s="215">
        <v>217641</v>
      </c>
      <c r="DR20" s="189">
        <v>0.95744680850999997</v>
      </c>
      <c r="DS20" s="189">
        <v>17.77777777778963</v>
      </c>
      <c r="DT20" s="149" t="s">
        <v>213</v>
      </c>
      <c r="DU20" s="150" t="s">
        <v>214</v>
      </c>
      <c r="DV20" s="190" t="s">
        <v>215</v>
      </c>
      <c r="DW20" s="177" t="s">
        <v>216</v>
      </c>
      <c r="DX20" s="191" t="s">
        <v>217</v>
      </c>
      <c r="DY20" s="172" t="s">
        <v>238</v>
      </c>
      <c r="DZ20" s="132" t="s">
        <v>121</v>
      </c>
      <c r="EA20" s="125">
        <v>214</v>
      </c>
      <c r="EB20" s="125" t="s">
        <v>230</v>
      </c>
      <c r="EC20" s="133" t="s">
        <v>220</v>
      </c>
      <c r="ED20" s="133" t="s">
        <v>221</v>
      </c>
      <c r="EE20" s="125" t="s">
        <v>252</v>
      </c>
      <c r="EF20" s="17">
        <v>1.6307949894666671</v>
      </c>
      <c r="EG20" s="8">
        <v>1.2008357402207195</v>
      </c>
      <c r="EH20" s="17" t="s">
        <v>81</v>
      </c>
      <c r="EI20" s="8" t="s">
        <v>81</v>
      </c>
      <c r="EJ20" s="18" t="s">
        <v>243</v>
      </c>
      <c r="EK20" s="124" t="s">
        <v>225</v>
      </c>
      <c r="EL20" s="124" t="s">
        <v>226</v>
      </c>
      <c r="EM20" s="124" t="s">
        <v>227</v>
      </c>
    </row>
    <row r="21" spans="1:143" s="124" customFormat="1" ht="15.75">
      <c r="A21" s="128" t="s">
        <v>212</v>
      </c>
      <c r="B21" s="143" t="s">
        <v>8</v>
      </c>
      <c r="C21" s="126" t="s">
        <v>127</v>
      </c>
      <c r="D21" s="144" t="s">
        <v>126</v>
      </c>
      <c r="E21" s="216" t="s">
        <v>71</v>
      </c>
      <c r="F21" s="145">
        <v>169</v>
      </c>
      <c r="G21" s="177">
        <v>9</v>
      </c>
      <c r="H21" s="177">
        <v>0</v>
      </c>
      <c r="I21" s="146">
        <v>9049.5943715305893</v>
      </c>
      <c r="J21" s="146">
        <v>4758.0451564368141</v>
      </c>
      <c r="K21" s="146">
        <v>0.96875</v>
      </c>
      <c r="L21" s="147">
        <v>155</v>
      </c>
      <c r="M21" s="147">
        <v>160</v>
      </c>
      <c r="N21" s="146">
        <v>33484.994334833602</v>
      </c>
      <c r="O21" s="146">
        <v>4071.4285714285711</v>
      </c>
      <c r="P21" s="20">
        <v>4310.4477611940292</v>
      </c>
      <c r="Q21" s="20">
        <v>5095.8771741464461</v>
      </c>
      <c r="R21" s="146">
        <v>14000</v>
      </c>
      <c r="S21" s="146">
        <v>14788.653096578606</v>
      </c>
      <c r="T21" s="146">
        <v>16729.044313934868</v>
      </c>
      <c r="U21" s="145">
        <v>171</v>
      </c>
      <c r="V21" s="177">
        <v>0</v>
      </c>
      <c r="W21" s="177">
        <v>11</v>
      </c>
      <c r="X21" s="146">
        <v>6516.1675762600971</v>
      </c>
      <c r="Y21" s="146">
        <v>3070.3939783666096</v>
      </c>
      <c r="Z21" s="146">
        <v>12684.380121127841</v>
      </c>
      <c r="AA21" s="146">
        <v>2125</v>
      </c>
      <c r="AB21" s="146">
        <v>1820.3914141414141</v>
      </c>
      <c r="AC21" s="146">
        <v>1995.3987730061353</v>
      </c>
      <c r="AD21" s="146">
        <v>11000</v>
      </c>
      <c r="AE21" s="146">
        <v>10288.398692810459</v>
      </c>
      <c r="AF21" s="146">
        <v>11792.693859255938</v>
      </c>
      <c r="AG21" s="145">
        <v>170</v>
      </c>
      <c r="AH21" s="177">
        <v>9</v>
      </c>
      <c r="AI21" s="177">
        <v>0</v>
      </c>
      <c r="AJ21" s="177">
        <v>161</v>
      </c>
      <c r="AK21" s="146">
        <v>19832.923453150339</v>
      </c>
      <c r="AL21" s="146">
        <v>8545.4904837987888</v>
      </c>
      <c r="AM21" s="146">
        <v>57053.92515523472</v>
      </c>
      <c r="AN21" s="146">
        <v>10056.666666666666</v>
      </c>
      <c r="AO21" s="146">
        <v>7965.1162790697672</v>
      </c>
      <c r="AP21" s="146">
        <v>8485.4333576110712</v>
      </c>
      <c r="AQ21" s="146">
        <v>29715.000000000004</v>
      </c>
      <c r="AR21" s="146">
        <v>46875</v>
      </c>
      <c r="AS21" s="146">
        <v>52419</v>
      </c>
      <c r="AT21" s="145">
        <v>171</v>
      </c>
      <c r="AU21" s="177">
        <v>0</v>
      </c>
      <c r="AV21" s="177">
        <v>10</v>
      </c>
      <c r="AW21" s="177">
        <v>158</v>
      </c>
      <c r="AX21" s="146">
        <v>14194.816475563093</v>
      </c>
      <c r="AY21" s="146">
        <v>8973.0805141291075</v>
      </c>
      <c r="AZ21" s="146">
        <v>31392.051062468319</v>
      </c>
      <c r="BA21" s="146">
        <v>2411.4285714285716</v>
      </c>
      <c r="BB21" s="20">
        <v>2913.5188866799203</v>
      </c>
      <c r="BC21" s="20">
        <v>3035.8640939597317</v>
      </c>
      <c r="BD21" s="146">
        <v>25840.000000000004</v>
      </c>
      <c r="BE21" s="146">
        <v>26895.390070921989</v>
      </c>
      <c r="BF21" s="146">
        <v>27550.632911392404</v>
      </c>
      <c r="BG21" s="145">
        <v>145</v>
      </c>
      <c r="BH21" s="177">
        <v>78</v>
      </c>
      <c r="BI21" s="177">
        <v>82</v>
      </c>
      <c r="BJ21" s="177">
        <v>78</v>
      </c>
      <c r="BK21" s="148">
        <v>76</v>
      </c>
      <c r="BL21" s="145">
        <v>343</v>
      </c>
      <c r="BM21" s="177">
        <v>16</v>
      </c>
      <c r="BN21" s="177">
        <v>1</v>
      </c>
      <c r="BO21" s="177">
        <v>1.975745398773006</v>
      </c>
      <c r="BP21" s="177">
        <v>0.30049079754601232</v>
      </c>
      <c r="BQ21" s="177">
        <v>1.6752546012269944</v>
      </c>
      <c r="BR21" s="145">
        <v>333</v>
      </c>
      <c r="BS21" s="177">
        <v>8</v>
      </c>
      <c r="BT21" s="177">
        <v>14</v>
      </c>
      <c r="BU21" s="177">
        <v>3.609456591639872</v>
      </c>
      <c r="BV21" s="177">
        <v>0.39663987138263673</v>
      </c>
      <c r="BW21" s="148">
        <v>3.2128167202572349</v>
      </c>
      <c r="BX21" s="145">
        <v>1073</v>
      </c>
      <c r="BY21" s="177">
        <v>41</v>
      </c>
      <c r="BZ21" s="177">
        <v>3.9902439001129895</v>
      </c>
      <c r="CA21" s="177">
        <v>41</v>
      </c>
      <c r="CB21" s="177">
        <v>2.7512195121951222</v>
      </c>
      <c r="CC21" s="177">
        <v>0</v>
      </c>
      <c r="CD21" s="177">
        <v>1</v>
      </c>
      <c r="CE21" s="177">
        <v>40</v>
      </c>
      <c r="CF21" s="177">
        <v>41</v>
      </c>
      <c r="CG21" s="177">
        <v>0.97560975609756095</v>
      </c>
      <c r="CH21" s="159">
        <v>41</v>
      </c>
      <c r="CI21" s="145">
        <v>1069</v>
      </c>
      <c r="CJ21" s="177">
        <v>38</v>
      </c>
      <c r="CK21" s="177">
        <v>3.9717948803534875</v>
      </c>
      <c r="CL21" s="177">
        <v>40</v>
      </c>
      <c r="CM21" s="177">
        <v>3.3148250000000004</v>
      </c>
      <c r="CN21" s="177">
        <v>0</v>
      </c>
      <c r="CO21" s="177">
        <v>1</v>
      </c>
      <c r="CP21" s="177">
        <v>32</v>
      </c>
      <c r="CQ21" s="177">
        <v>38</v>
      </c>
      <c r="CR21" s="177">
        <v>0.8</v>
      </c>
      <c r="CS21" s="159">
        <v>40</v>
      </c>
      <c r="CT21" s="145">
        <v>1070</v>
      </c>
      <c r="CU21" s="177">
        <v>42</v>
      </c>
      <c r="CV21" s="177">
        <v>3.8928572336832681</v>
      </c>
      <c r="CW21" s="177">
        <v>42</v>
      </c>
      <c r="CX21" s="177">
        <v>3.1269047619047616</v>
      </c>
      <c r="CY21" s="177">
        <v>0</v>
      </c>
      <c r="CZ21" s="177">
        <v>1</v>
      </c>
      <c r="DA21" s="177">
        <v>41</v>
      </c>
      <c r="DB21" s="177">
        <v>42</v>
      </c>
      <c r="DC21" s="177">
        <v>0.97619047619047616</v>
      </c>
      <c r="DD21" s="159">
        <v>42</v>
      </c>
      <c r="DE21" s="145">
        <v>1080</v>
      </c>
      <c r="DF21" s="177">
        <v>38</v>
      </c>
      <c r="DG21" s="177">
        <v>4.0999999046325684</v>
      </c>
      <c r="DH21" s="177">
        <v>38</v>
      </c>
      <c r="DI21" s="177">
        <v>2.6826052631578947</v>
      </c>
      <c r="DJ21" s="177">
        <v>0</v>
      </c>
      <c r="DK21" s="177">
        <v>1</v>
      </c>
      <c r="DL21" s="177">
        <v>34</v>
      </c>
      <c r="DM21" s="177">
        <v>38</v>
      </c>
      <c r="DN21" s="177">
        <v>0.89473684210526316</v>
      </c>
      <c r="DO21" s="159">
        <v>38</v>
      </c>
      <c r="DP21" s="109">
        <v>11.75</v>
      </c>
      <c r="DQ21" s="215">
        <v>217641</v>
      </c>
      <c r="DR21" s="189">
        <v>0.95744680850999997</v>
      </c>
      <c r="DS21" s="189">
        <v>15.022222222232237</v>
      </c>
      <c r="DT21" s="149" t="s">
        <v>213</v>
      </c>
      <c r="DU21" s="150" t="s">
        <v>214</v>
      </c>
      <c r="DV21" s="190" t="s">
        <v>215</v>
      </c>
      <c r="DW21" s="177" t="s">
        <v>216</v>
      </c>
      <c r="DX21" s="191" t="s">
        <v>217</v>
      </c>
      <c r="DY21" s="172" t="s">
        <v>238</v>
      </c>
      <c r="DZ21" s="132" t="s">
        <v>122</v>
      </c>
      <c r="EA21" s="125">
        <v>214</v>
      </c>
      <c r="EB21" s="125" t="s">
        <v>231</v>
      </c>
      <c r="EC21" s="133" t="s">
        <v>220</v>
      </c>
      <c r="ED21" s="133" t="s">
        <v>229</v>
      </c>
      <c r="EE21" s="125" t="s">
        <v>252</v>
      </c>
      <c r="EF21" s="17">
        <v>3.6988554198361006</v>
      </c>
      <c r="EG21" s="8">
        <v>2.1205326576679076</v>
      </c>
      <c r="EH21" s="17" t="s">
        <v>81</v>
      </c>
      <c r="EI21" s="8" t="s">
        <v>81</v>
      </c>
      <c r="EJ21" s="18" t="s">
        <v>243</v>
      </c>
      <c r="EK21" s="124" t="s">
        <v>225</v>
      </c>
      <c r="EL21" s="124" t="s">
        <v>226</v>
      </c>
      <c r="EM21" s="124" t="s">
        <v>227</v>
      </c>
    </row>
    <row r="22" spans="1:143" s="124" customFormat="1" ht="15.75">
      <c r="A22" s="128" t="s">
        <v>212</v>
      </c>
      <c r="B22" s="143" t="s">
        <v>8</v>
      </c>
      <c r="C22" s="126" t="s">
        <v>127</v>
      </c>
      <c r="D22" s="144" t="s">
        <v>126</v>
      </c>
      <c r="E22" s="187" t="s">
        <v>72</v>
      </c>
      <c r="F22" s="145">
        <v>149</v>
      </c>
      <c r="G22" s="177">
        <v>0</v>
      </c>
      <c r="H22" s="177">
        <v>0</v>
      </c>
      <c r="I22" s="146">
        <v>45487.090249498164</v>
      </c>
      <c r="J22" s="146">
        <v>15522.696559260796</v>
      </c>
      <c r="K22" s="146">
        <v>1</v>
      </c>
      <c r="L22" s="147">
        <v>149</v>
      </c>
      <c r="M22" s="147">
        <v>149</v>
      </c>
      <c r="N22" s="146">
        <v>72765.866626703602</v>
      </c>
      <c r="O22" s="146">
        <v>22450</v>
      </c>
      <c r="P22" s="20">
        <v>14352.409638554218</v>
      </c>
      <c r="Q22" s="20">
        <v>15348.087431693988</v>
      </c>
      <c r="R22" s="146">
        <v>64039.999999999993</v>
      </c>
      <c r="S22" s="146">
        <v>58243.24324324324</v>
      </c>
      <c r="T22" s="146">
        <v>64535.992217898834</v>
      </c>
      <c r="U22" s="145">
        <v>154</v>
      </c>
      <c r="V22" s="177">
        <v>0</v>
      </c>
      <c r="W22" s="177">
        <v>0</v>
      </c>
      <c r="X22" s="146">
        <v>16000.381580757397</v>
      </c>
      <c r="Y22" s="146">
        <v>5334.9057476415956</v>
      </c>
      <c r="Z22" s="146">
        <v>25290.44815020536</v>
      </c>
      <c r="AA22" s="146">
        <v>7675</v>
      </c>
      <c r="AB22" s="146">
        <v>4281.1059907834106</v>
      </c>
      <c r="AC22" s="146">
        <v>4528.2442748091598</v>
      </c>
      <c r="AD22" s="146">
        <v>21662.5</v>
      </c>
      <c r="AE22" s="146">
        <v>21457.142857142859</v>
      </c>
      <c r="AF22" s="146">
        <v>22843.227665706054</v>
      </c>
      <c r="AG22" s="145">
        <v>159</v>
      </c>
      <c r="AH22" s="177">
        <v>0</v>
      </c>
      <c r="AI22" s="177">
        <v>0</v>
      </c>
      <c r="AJ22" s="177">
        <v>159</v>
      </c>
      <c r="AK22" s="146">
        <v>78980.059018230866</v>
      </c>
      <c r="AL22" s="146">
        <v>43187.032722779826</v>
      </c>
      <c r="AM22" s="146">
        <v>197934.15157043841</v>
      </c>
      <c r="AN22" s="146">
        <v>32287.5</v>
      </c>
      <c r="AO22" s="146">
        <v>19079.71014492754</v>
      </c>
      <c r="AP22" s="146">
        <v>20153.794037940381</v>
      </c>
      <c r="AQ22" s="146">
        <v>143849.99999999997</v>
      </c>
      <c r="AR22" s="146">
        <v>103339.62264150944</v>
      </c>
      <c r="AS22" s="146">
        <v>111772.72727272731</v>
      </c>
      <c r="AT22" s="145">
        <v>157</v>
      </c>
      <c r="AU22" s="177">
        <v>0</v>
      </c>
      <c r="AV22" s="177">
        <v>0</v>
      </c>
      <c r="AW22" s="177">
        <v>157</v>
      </c>
      <c r="AX22" s="146">
        <v>30087.957901890528</v>
      </c>
      <c r="AY22" s="146">
        <v>12735.988480696518</v>
      </c>
      <c r="AZ22" s="146">
        <v>47124.169877447363</v>
      </c>
      <c r="BA22" s="146">
        <v>10680.000000000002</v>
      </c>
      <c r="BB22" s="20">
        <v>7505.8252427184461</v>
      </c>
      <c r="BC22" s="20">
        <v>7322.150735294118</v>
      </c>
      <c r="BD22" s="146">
        <v>44605.714285714283</v>
      </c>
      <c r="BE22" s="146">
        <v>43909.924487594399</v>
      </c>
      <c r="BF22" s="146">
        <v>44681.861575178998</v>
      </c>
      <c r="BG22" s="145">
        <v>315</v>
      </c>
      <c r="BH22" s="177">
        <v>37</v>
      </c>
      <c r="BI22" s="177">
        <v>37</v>
      </c>
      <c r="BJ22" s="177">
        <v>41</v>
      </c>
      <c r="BK22" s="148">
        <v>35</v>
      </c>
      <c r="BL22" s="145">
        <v>631</v>
      </c>
      <c r="BM22" s="177">
        <v>0</v>
      </c>
      <c r="BN22" s="177">
        <v>0</v>
      </c>
      <c r="BO22" s="177">
        <v>1.2988003169572107</v>
      </c>
      <c r="BP22" s="177">
        <v>0.30290966719492868</v>
      </c>
      <c r="BQ22" s="177">
        <v>0.99589064976228192</v>
      </c>
      <c r="BR22" s="145">
        <v>633</v>
      </c>
      <c r="BS22" s="177">
        <v>0</v>
      </c>
      <c r="BT22" s="177">
        <v>0</v>
      </c>
      <c r="BU22" s="177">
        <v>2.814153238546603</v>
      </c>
      <c r="BV22" s="177">
        <v>0.28587677725118488</v>
      </c>
      <c r="BW22" s="148">
        <v>2.5282764612954183</v>
      </c>
      <c r="BX22" s="145">
        <v>1078</v>
      </c>
      <c r="BY22" s="177">
        <v>77</v>
      </c>
      <c r="BZ22" s="177">
        <v>4</v>
      </c>
      <c r="CA22" s="177">
        <v>77</v>
      </c>
      <c r="CB22" s="177">
        <v>2.1245194805194809</v>
      </c>
      <c r="CC22" s="177">
        <v>0</v>
      </c>
      <c r="CD22" s="177">
        <v>1</v>
      </c>
      <c r="CE22" s="177">
        <v>77</v>
      </c>
      <c r="CF22" s="177">
        <v>77</v>
      </c>
      <c r="CG22" s="177">
        <v>1</v>
      </c>
      <c r="CH22" s="159">
        <v>77</v>
      </c>
      <c r="CI22" s="145">
        <v>1080</v>
      </c>
      <c r="CJ22" s="177">
        <v>77</v>
      </c>
      <c r="CK22" s="177">
        <v>4</v>
      </c>
      <c r="CL22" s="177">
        <v>77</v>
      </c>
      <c r="CM22" s="177">
        <v>2.1709610389610394</v>
      </c>
      <c r="CN22" s="177">
        <v>0</v>
      </c>
      <c r="CO22" s="177">
        <v>1</v>
      </c>
      <c r="CP22" s="177">
        <v>77</v>
      </c>
      <c r="CQ22" s="177">
        <v>77</v>
      </c>
      <c r="CR22" s="177">
        <v>1</v>
      </c>
      <c r="CS22" s="159">
        <v>77</v>
      </c>
      <c r="CT22" s="145">
        <v>1080</v>
      </c>
      <c r="CU22" s="177">
        <v>80</v>
      </c>
      <c r="CV22" s="177">
        <v>3.9000000953674316</v>
      </c>
      <c r="CW22" s="177">
        <v>80</v>
      </c>
      <c r="CX22" s="177">
        <v>2.2150750000000001</v>
      </c>
      <c r="CY22" s="177">
        <v>0</v>
      </c>
      <c r="CZ22" s="177">
        <v>1</v>
      </c>
      <c r="DA22" s="177">
        <v>80</v>
      </c>
      <c r="DB22" s="177">
        <v>80</v>
      </c>
      <c r="DC22" s="177">
        <v>1</v>
      </c>
      <c r="DD22" s="159">
        <v>80</v>
      </c>
      <c r="DE22" s="145">
        <v>1080</v>
      </c>
      <c r="DF22" s="177">
        <v>78</v>
      </c>
      <c r="DG22" s="177">
        <v>4.0999999046325684</v>
      </c>
      <c r="DH22" s="177">
        <v>78</v>
      </c>
      <c r="DI22" s="177">
        <v>2.1378205128205128</v>
      </c>
      <c r="DJ22" s="177">
        <v>0</v>
      </c>
      <c r="DK22" s="177">
        <v>1</v>
      </c>
      <c r="DL22" s="177">
        <v>78</v>
      </c>
      <c r="DM22" s="177">
        <v>78</v>
      </c>
      <c r="DN22" s="177">
        <v>1</v>
      </c>
      <c r="DO22" s="159">
        <v>78</v>
      </c>
      <c r="DP22" s="108">
        <v>10</v>
      </c>
      <c r="DQ22" s="215">
        <v>180185</v>
      </c>
      <c r="DR22" s="189">
        <v>1</v>
      </c>
      <c r="DS22" s="189">
        <v>14.9</v>
      </c>
      <c r="DT22" s="149" t="s">
        <v>213</v>
      </c>
      <c r="DU22" s="150" t="s">
        <v>214</v>
      </c>
      <c r="DV22" s="190" t="s">
        <v>215</v>
      </c>
      <c r="DW22" s="177" t="s">
        <v>216</v>
      </c>
      <c r="DX22" s="191" t="s">
        <v>217</v>
      </c>
      <c r="DY22" s="172" t="s">
        <v>238</v>
      </c>
      <c r="DZ22" s="132" t="s">
        <v>119</v>
      </c>
      <c r="EA22" s="125">
        <v>214</v>
      </c>
      <c r="EB22" s="125" t="s">
        <v>219</v>
      </c>
      <c r="EC22" s="133" t="s">
        <v>220</v>
      </c>
      <c r="ED22" s="133" t="s">
        <v>221</v>
      </c>
      <c r="EE22" s="125" t="s">
        <v>252</v>
      </c>
      <c r="EF22" s="17">
        <v>0.8223959659570016</v>
      </c>
      <c r="EG22" s="8">
        <v>0.76103247469895841</v>
      </c>
      <c r="EH22" s="17" t="s">
        <v>72</v>
      </c>
      <c r="EI22" s="8" t="s">
        <v>242</v>
      </c>
      <c r="EJ22" s="18" t="s">
        <v>243</v>
      </c>
      <c r="EK22" s="124" t="s">
        <v>225</v>
      </c>
      <c r="EL22" s="124" t="s">
        <v>226</v>
      </c>
      <c r="EM22" s="124" t="s">
        <v>227</v>
      </c>
    </row>
    <row r="23" spans="1:143" s="124" customFormat="1" ht="15.75">
      <c r="A23" s="128" t="s">
        <v>212</v>
      </c>
      <c r="B23" s="143" t="s">
        <v>8</v>
      </c>
      <c r="C23" s="126" t="s">
        <v>127</v>
      </c>
      <c r="D23" s="144" t="s">
        <v>126</v>
      </c>
      <c r="E23" s="216" t="s">
        <v>72</v>
      </c>
      <c r="F23" s="145">
        <v>281</v>
      </c>
      <c r="G23" s="177">
        <v>0</v>
      </c>
      <c r="H23" s="177">
        <v>0</v>
      </c>
      <c r="I23" s="146">
        <v>39225.553363427854</v>
      </c>
      <c r="J23" s="146">
        <v>18821.263489174347</v>
      </c>
      <c r="K23" s="146">
        <v>1</v>
      </c>
      <c r="L23" s="147">
        <v>281</v>
      </c>
      <c r="M23" s="147">
        <v>281</v>
      </c>
      <c r="N23" s="146">
        <v>90115.656564384</v>
      </c>
      <c r="O23" s="146">
        <v>21092.307692307691</v>
      </c>
      <c r="P23" s="20">
        <v>15369.341563786009</v>
      </c>
      <c r="Q23" s="20">
        <v>15000.856164383562</v>
      </c>
      <c r="R23" s="146">
        <v>68450</v>
      </c>
      <c r="S23" s="146">
        <v>59871.747211895912</v>
      </c>
      <c r="T23" s="146">
        <v>62152.542372881362</v>
      </c>
      <c r="U23" s="145">
        <v>306</v>
      </c>
      <c r="V23" s="177">
        <v>0</v>
      </c>
      <c r="W23" s="177">
        <v>0</v>
      </c>
      <c r="X23" s="146">
        <v>17577.225242696222</v>
      </c>
      <c r="Y23" s="146">
        <v>5770.4000620063334</v>
      </c>
      <c r="Z23" s="146">
        <v>24755.586632250801</v>
      </c>
      <c r="AA23" s="146">
        <v>7883.3333333333339</v>
      </c>
      <c r="AB23" s="146">
        <v>5245.2404809619247</v>
      </c>
      <c r="AC23" s="146">
        <v>5331.1724137931033</v>
      </c>
      <c r="AD23" s="146">
        <v>22785.294117647059</v>
      </c>
      <c r="AE23" s="146">
        <v>20492.275280898881</v>
      </c>
      <c r="AF23" s="146">
        <v>22068.972332015812</v>
      </c>
      <c r="AG23" s="145">
        <v>311</v>
      </c>
      <c r="AH23" s="177">
        <v>0</v>
      </c>
      <c r="AI23" s="177">
        <v>0</v>
      </c>
      <c r="AJ23" s="177">
        <v>311</v>
      </c>
      <c r="AK23" s="146">
        <v>66008.951236036868</v>
      </c>
      <c r="AL23" s="146">
        <v>27510.177275866674</v>
      </c>
      <c r="AM23" s="146">
        <v>169026.68965510401</v>
      </c>
      <c r="AN23" s="146">
        <v>33872.222222222219</v>
      </c>
      <c r="AO23" s="146">
        <v>20684.426229508197</v>
      </c>
      <c r="AP23" s="146">
        <v>18577.968526466382</v>
      </c>
      <c r="AQ23" s="146">
        <v>102830.00000000003</v>
      </c>
      <c r="AR23" s="146">
        <v>92259.124087591263</v>
      </c>
      <c r="AS23" s="146">
        <v>93838.274932614571</v>
      </c>
      <c r="AT23" s="145">
        <v>309</v>
      </c>
      <c r="AU23" s="177">
        <v>0</v>
      </c>
      <c r="AV23" s="177">
        <v>0</v>
      </c>
      <c r="AW23" s="177">
        <v>309</v>
      </c>
      <c r="AX23" s="146">
        <v>26837.179128027619</v>
      </c>
      <c r="AY23" s="146">
        <v>9064.4885524328256</v>
      </c>
      <c r="AZ23" s="146">
        <v>39692.114249838647</v>
      </c>
      <c r="BA23" s="146">
        <v>11986.666666666666</v>
      </c>
      <c r="BB23" s="20">
        <v>8264.8305084745753</v>
      </c>
      <c r="BC23" s="20">
        <v>8277.2600186393302</v>
      </c>
      <c r="BD23" s="146">
        <v>36145.882352941182</v>
      </c>
      <c r="BE23" s="146">
        <v>37799.328295549953</v>
      </c>
      <c r="BF23" s="146">
        <v>38137.080536912756</v>
      </c>
      <c r="BG23" s="145">
        <v>303</v>
      </c>
      <c r="BH23" s="177">
        <v>42</v>
      </c>
      <c r="BI23" s="177">
        <v>42</v>
      </c>
      <c r="BJ23" s="177">
        <v>47</v>
      </c>
      <c r="BK23" s="148">
        <v>44</v>
      </c>
      <c r="BL23" s="145">
        <v>612</v>
      </c>
      <c r="BM23" s="177">
        <v>0</v>
      </c>
      <c r="BN23" s="177">
        <v>1</v>
      </c>
      <c r="BO23" s="177">
        <v>0.84650409165302776</v>
      </c>
      <c r="BP23" s="177">
        <v>0.15005400981996725</v>
      </c>
      <c r="BQ23" s="177">
        <v>0.69645008183306056</v>
      </c>
      <c r="BR23" s="145">
        <v>620</v>
      </c>
      <c r="BS23" s="177">
        <v>0</v>
      </c>
      <c r="BT23" s="177">
        <v>1</v>
      </c>
      <c r="BU23" s="177">
        <v>2.8414442649434575</v>
      </c>
      <c r="BV23" s="177">
        <v>0.26187075928917614</v>
      </c>
      <c r="BW23" s="148">
        <v>2.579573505654281</v>
      </c>
      <c r="BX23" s="145">
        <v>1080</v>
      </c>
      <c r="BY23" s="177">
        <v>77</v>
      </c>
      <c r="BZ23" s="177">
        <v>3.9974025967833282</v>
      </c>
      <c r="CA23" s="177">
        <v>77</v>
      </c>
      <c r="CB23" s="177">
        <v>2.0468051948051946</v>
      </c>
      <c r="CC23" s="177">
        <v>0</v>
      </c>
      <c r="CD23" s="177">
        <v>1</v>
      </c>
      <c r="CE23" s="177">
        <v>76</v>
      </c>
      <c r="CF23" s="177">
        <v>77</v>
      </c>
      <c r="CG23" s="177">
        <v>0.98701298701298701</v>
      </c>
      <c r="CH23" s="159">
        <v>77</v>
      </c>
      <c r="CI23" s="145">
        <v>1080</v>
      </c>
      <c r="CJ23" s="177">
        <v>76</v>
      </c>
      <c r="CK23" s="177">
        <v>3.9894736848379435</v>
      </c>
      <c r="CL23" s="177">
        <v>77</v>
      </c>
      <c r="CM23" s="177">
        <v>2.2473157894736842</v>
      </c>
      <c r="CN23" s="177">
        <v>1</v>
      </c>
      <c r="CO23" s="177">
        <v>0.98701298701298701</v>
      </c>
      <c r="CP23" s="177">
        <v>74</v>
      </c>
      <c r="CQ23" s="177">
        <v>76</v>
      </c>
      <c r="CR23" s="177">
        <v>0.96103896103896103</v>
      </c>
      <c r="CS23" s="159">
        <v>76</v>
      </c>
      <c r="CT23" s="145">
        <v>1080</v>
      </c>
      <c r="CU23" s="177">
        <v>77</v>
      </c>
      <c r="CV23" s="177">
        <v>3.8922078857174167</v>
      </c>
      <c r="CW23" s="177">
        <v>77</v>
      </c>
      <c r="CX23" s="177">
        <v>2.3008051948051942</v>
      </c>
      <c r="CY23" s="177">
        <v>0</v>
      </c>
      <c r="CZ23" s="177">
        <v>1</v>
      </c>
      <c r="DA23" s="177">
        <v>76</v>
      </c>
      <c r="DB23" s="177">
        <v>77</v>
      </c>
      <c r="DC23" s="177">
        <v>0.98701298701298701</v>
      </c>
      <c r="DD23" s="159">
        <v>77</v>
      </c>
      <c r="DE23" s="145">
        <v>1080</v>
      </c>
      <c r="DF23" s="177">
        <v>77</v>
      </c>
      <c r="DG23" s="177">
        <v>4.0999999046325684</v>
      </c>
      <c r="DH23" s="177">
        <v>77</v>
      </c>
      <c r="DI23" s="177">
        <v>2.0751818181818185</v>
      </c>
      <c r="DJ23" s="177">
        <v>0</v>
      </c>
      <c r="DK23" s="177">
        <v>1</v>
      </c>
      <c r="DL23" s="177">
        <v>77</v>
      </c>
      <c r="DM23" s="177">
        <v>77</v>
      </c>
      <c r="DN23" s="177">
        <v>1</v>
      </c>
      <c r="DO23" s="159">
        <v>77</v>
      </c>
      <c r="DP23" s="109">
        <v>10</v>
      </c>
      <c r="DQ23" s="215">
        <v>180185</v>
      </c>
      <c r="DR23" s="189">
        <v>1</v>
      </c>
      <c r="DS23" s="189">
        <v>28.1</v>
      </c>
      <c r="DT23" s="149" t="s">
        <v>213</v>
      </c>
      <c r="DU23" s="150" t="s">
        <v>214</v>
      </c>
      <c r="DV23" s="190" t="s">
        <v>215</v>
      </c>
      <c r="DW23" s="177" t="s">
        <v>216</v>
      </c>
      <c r="DX23" s="191" t="s">
        <v>217</v>
      </c>
      <c r="DY23" s="172" t="s">
        <v>238</v>
      </c>
      <c r="DZ23" s="132" t="s">
        <v>120</v>
      </c>
      <c r="EA23" s="125">
        <v>214</v>
      </c>
      <c r="EB23" s="125" t="s">
        <v>228</v>
      </c>
      <c r="EC23" s="133" t="s">
        <v>220</v>
      </c>
      <c r="ED23" s="133" t="s">
        <v>237</v>
      </c>
      <c r="EE23" s="125" t="s">
        <v>252</v>
      </c>
      <c r="EF23" s="17">
        <v>1.0289039164251279</v>
      </c>
      <c r="EG23" s="8">
        <v>0.64383333200722737</v>
      </c>
      <c r="EH23" s="17" t="s">
        <v>72</v>
      </c>
      <c r="EI23" s="8" t="s">
        <v>242</v>
      </c>
      <c r="EJ23" s="18" t="s">
        <v>243</v>
      </c>
      <c r="EK23" s="124" t="s">
        <v>225</v>
      </c>
      <c r="EL23" s="124" t="s">
        <v>226</v>
      </c>
      <c r="EM23" s="124" t="s">
        <v>227</v>
      </c>
    </row>
    <row r="24" spans="1:143" s="124" customFormat="1" ht="15.75">
      <c r="A24" s="128" t="s">
        <v>212</v>
      </c>
      <c r="B24" s="143" t="s">
        <v>8</v>
      </c>
      <c r="C24" s="126" t="s">
        <v>127</v>
      </c>
      <c r="D24" s="144" t="s">
        <v>126</v>
      </c>
      <c r="E24" s="216" t="s">
        <v>72</v>
      </c>
      <c r="F24" s="145">
        <v>293</v>
      </c>
      <c r="G24" s="177">
        <v>0</v>
      </c>
      <c r="H24" s="177">
        <v>0</v>
      </c>
      <c r="I24" s="146">
        <v>21193.25524102927</v>
      </c>
      <c r="J24" s="146">
        <v>7292.3816575823093</v>
      </c>
      <c r="K24" s="146">
        <v>0.9965870307167235</v>
      </c>
      <c r="L24" s="147">
        <v>292</v>
      </c>
      <c r="M24" s="147">
        <v>293</v>
      </c>
      <c r="N24" s="146">
        <v>41761.910504942403</v>
      </c>
      <c r="O24" s="146">
        <v>11614.285714285714</v>
      </c>
      <c r="P24" s="20">
        <v>7091.3926499032877</v>
      </c>
      <c r="Q24" s="20">
        <v>7725.8919961427191</v>
      </c>
      <c r="R24" s="146">
        <v>30671.428571428572</v>
      </c>
      <c r="S24" s="146">
        <v>24514.59034792368</v>
      </c>
      <c r="T24" s="146">
        <v>27489.225589225593</v>
      </c>
      <c r="U24" s="145">
        <v>315</v>
      </c>
      <c r="V24" s="177">
        <v>0</v>
      </c>
      <c r="W24" s="177">
        <v>2</v>
      </c>
      <c r="X24" s="146">
        <v>11009.604155161358</v>
      </c>
      <c r="Y24" s="146">
        <v>5193.2334977705232</v>
      </c>
      <c r="Z24" s="146">
        <v>25606.633099389041</v>
      </c>
      <c r="AA24" s="146">
        <v>3787.5</v>
      </c>
      <c r="AB24" s="146">
        <v>2625.8795934323689</v>
      </c>
      <c r="AC24" s="146">
        <v>2911.3372093023258</v>
      </c>
      <c r="AD24" s="146">
        <v>17970</v>
      </c>
      <c r="AE24" s="146">
        <v>16017.755681818184</v>
      </c>
      <c r="AF24" s="146">
        <v>18279.004415897231</v>
      </c>
      <c r="AG24" s="145">
        <v>322</v>
      </c>
      <c r="AH24" s="177">
        <v>0</v>
      </c>
      <c r="AI24" s="177">
        <v>0</v>
      </c>
      <c r="AJ24" s="177">
        <v>322</v>
      </c>
      <c r="AK24" s="146">
        <v>49204.355142166343</v>
      </c>
      <c r="AL24" s="146">
        <v>25503.367676319467</v>
      </c>
      <c r="AM24" s="146">
        <v>121250.6236146744</v>
      </c>
      <c r="AN24" s="146">
        <v>21041.176470588238</v>
      </c>
      <c r="AO24" s="146">
        <v>14979.220779220781</v>
      </c>
      <c r="AP24" s="146">
        <v>14632.35294117647</v>
      </c>
      <c r="AQ24" s="146">
        <v>88550.000000000015</v>
      </c>
      <c r="AR24" s="146">
        <v>80350.364963503671</v>
      </c>
      <c r="AS24" s="146">
        <v>85284.256559766756</v>
      </c>
      <c r="AT24" s="145">
        <v>322</v>
      </c>
      <c r="AU24" s="177">
        <v>0</v>
      </c>
      <c r="AV24" s="177">
        <v>0</v>
      </c>
      <c r="AW24" s="177">
        <v>321</v>
      </c>
      <c r="AX24" s="146">
        <v>22623.964778897389</v>
      </c>
      <c r="AY24" s="146">
        <v>12530.96555783212</v>
      </c>
      <c r="AZ24" s="146">
        <v>45142.065206278159</v>
      </c>
      <c r="BA24" s="146">
        <v>5262.2222222222226</v>
      </c>
      <c r="BB24" s="20">
        <v>4081.325301204819</v>
      </c>
      <c r="BC24" s="20">
        <v>4297.3838761345442</v>
      </c>
      <c r="BD24" s="146">
        <v>38640</v>
      </c>
      <c r="BE24" s="146">
        <v>37705.696202531646</v>
      </c>
      <c r="BF24" s="146">
        <v>37089.711417816812</v>
      </c>
      <c r="BG24" s="145">
        <v>316</v>
      </c>
      <c r="BH24" s="177">
        <v>37</v>
      </c>
      <c r="BI24" s="177">
        <v>37</v>
      </c>
      <c r="BJ24" s="177">
        <v>47</v>
      </c>
      <c r="BK24" s="148">
        <v>42</v>
      </c>
      <c r="BL24" s="145">
        <v>635</v>
      </c>
      <c r="BM24" s="177">
        <v>0</v>
      </c>
      <c r="BN24" s="177">
        <v>1</v>
      </c>
      <c r="BO24" s="177">
        <v>1.3561924290220817</v>
      </c>
      <c r="BP24" s="177">
        <v>0.23279810725552058</v>
      </c>
      <c r="BQ24" s="177">
        <v>1.1233422712933754</v>
      </c>
      <c r="BR24" s="145">
        <v>636</v>
      </c>
      <c r="BS24" s="177">
        <v>0</v>
      </c>
      <c r="BT24" s="177">
        <v>1</v>
      </c>
      <c r="BU24" s="177">
        <v>2.8087291338582676</v>
      </c>
      <c r="BV24" s="177">
        <v>0.241911811023622</v>
      </c>
      <c r="BW24" s="148">
        <v>2.5668173228346451</v>
      </c>
      <c r="BX24" s="145">
        <v>1080</v>
      </c>
      <c r="BY24" s="177">
        <v>81</v>
      </c>
      <c r="BZ24" s="177">
        <v>4</v>
      </c>
      <c r="CA24" s="177">
        <v>81</v>
      </c>
      <c r="CB24" s="177">
        <v>2.0554938271604937</v>
      </c>
      <c r="CC24" s="177">
        <v>0</v>
      </c>
      <c r="CD24" s="177">
        <v>1</v>
      </c>
      <c r="CE24" s="177">
        <v>81</v>
      </c>
      <c r="CF24" s="177">
        <v>81</v>
      </c>
      <c r="CG24" s="177">
        <v>1</v>
      </c>
      <c r="CH24" s="159">
        <v>81</v>
      </c>
      <c r="CI24" s="145">
        <v>1078</v>
      </c>
      <c r="CJ24" s="177">
        <v>81</v>
      </c>
      <c r="CK24" s="177">
        <v>3.9975308665522822</v>
      </c>
      <c r="CL24" s="177">
        <v>81</v>
      </c>
      <c r="CM24" s="177">
        <v>2.2113950617283948</v>
      </c>
      <c r="CN24" s="177">
        <v>0</v>
      </c>
      <c r="CO24" s="177">
        <v>1</v>
      </c>
      <c r="CP24" s="177">
        <v>79</v>
      </c>
      <c r="CQ24" s="177">
        <v>81</v>
      </c>
      <c r="CR24" s="177">
        <v>0.97530864197530864</v>
      </c>
      <c r="CS24" s="159">
        <v>81</v>
      </c>
      <c r="CT24" s="145">
        <v>1080</v>
      </c>
      <c r="CU24" s="177">
        <v>77</v>
      </c>
      <c r="CV24" s="177">
        <v>3.9000000953674316</v>
      </c>
      <c r="CW24" s="177">
        <v>79</v>
      </c>
      <c r="CX24" s="177">
        <v>2.2663205128205126</v>
      </c>
      <c r="CY24" s="177">
        <v>1</v>
      </c>
      <c r="CZ24" s="177">
        <v>0.98734177215189878</v>
      </c>
      <c r="DA24" s="177">
        <v>77</v>
      </c>
      <c r="DB24" s="177">
        <v>77</v>
      </c>
      <c r="DC24" s="177">
        <v>0.97468354430379744</v>
      </c>
      <c r="DD24" s="159">
        <v>77</v>
      </c>
      <c r="DE24" s="145">
        <v>1080</v>
      </c>
      <c r="DF24" s="177">
        <v>81</v>
      </c>
      <c r="DG24" s="177">
        <v>4.0999999046325684</v>
      </c>
      <c r="DH24" s="177">
        <v>81</v>
      </c>
      <c r="DI24" s="177">
        <v>2.1016913580246914</v>
      </c>
      <c r="DJ24" s="177">
        <v>0</v>
      </c>
      <c r="DK24" s="177">
        <v>1</v>
      </c>
      <c r="DL24" s="177">
        <v>81</v>
      </c>
      <c r="DM24" s="177">
        <v>81</v>
      </c>
      <c r="DN24" s="177">
        <v>1</v>
      </c>
      <c r="DO24" s="159">
        <v>81</v>
      </c>
      <c r="DP24" s="108">
        <v>10</v>
      </c>
      <c r="DQ24" s="215">
        <v>180185</v>
      </c>
      <c r="DR24" s="189">
        <v>1</v>
      </c>
      <c r="DS24" s="189">
        <v>29.3</v>
      </c>
      <c r="DT24" s="149" t="s">
        <v>213</v>
      </c>
      <c r="DU24" s="150" t="s">
        <v>214</v>
      </c>
      <c r="DV24" s="190" t="s">
        <v>215</v>
      </c>
      <c r="DW24" s="177" t="s">
        <v>216</v>
      </c>
      <c r="DX24" s="191" t="s">
        <v>217</v>
      </c>
      <c r="DY24" s="172" t="s">
        <v>238</v>
      </c>
      <c r="DZ24" s="132" t="s">
        <v>121</v>
      </c>
      <c r="EA24" s="125">
        <v>214</v>
      </c>
      <c r="EB24" s="125" t="s">
        <v>230</v>
      </c>
      <c r="EC24" s="133" t="s">
        <v>220</v>
      </c>
      <c r="ED24" s="133" t="s">
        <v>221</v>
      </c>
      <c r="EE24" s="125" t="s">
        <v>252</v>
      </c>
      <c r="EF24" s="17">
        <v>1.5674982925323904</v>
      </c>
      <c r="EG24" s="8">
        <v>1.1751610019850351</v>
      </c>
      <c r="EH24" s="17" t="s">
        <v>72</v>
      </c>
      <c r="EI24" s="8" t="s">
        <v>242</v>
      </c>
      <c r="EJ24" s="18" t="s">
        <v>243</v>
      </c>
      <c r="EK24" s="124" t="s">
        <v>225</v>
      </c>
      <c r="EL24" s="124" t="s">
        <v>226</v>
      </c>
      <c r="EM24" s="124" t="s">
        <v>227</v>
      </c>
    </row>
    <row r="25" spans="1:143" s="124" customFormat="1" ht="16.5" thickBot="1">
      <c r="A25" s="111" t="s">
        <v>212</v>
      </c>
      <c r="B25" s="112" t="s">
        <v>8</v>
      </c>
      <c r="C25" s="113" t="s">
        <v>127</v>
      </c>
      <c r="D25" s="161" t="s">
        <v>126</v>
      </c>
      <c r="E25" s="220" t="s">
        <v>72</v>
      </c>
      <c r="F25" s="162">
        <v>286</v>
      </c>
      <c r="G25" s="119">
        <v>0</v>
      </c>
      <c r="H25" s="119">
        <v>0</v>
      </c>
      <c r="I25" s="163">
        <v>11874.950972143783</v>
      </c>
      <c r="J25" s="163">
        <v>4306.6427906339641</v>
      </c>
      <c r="K25" s="163">
        <v>0.99300699300699302</v>
      </c>
      <c r="L25" s="164">
        <v>284</v>
      </c>
      <c r="M25" s="164">
        <v>286</v>
      </c>
      <c r="N25" s="163">
        <v>33123.48129441496</v>
      </c>
      <c r="O25" s="163">
        <v>5309.090909090909</v>
      </c>
      <c r="P25" s="116">
        <v>4310.4477611940292</v>
      </c>
      <c r="Q25" s="116">
        <v>5095.8771741464461</v>
      </c>
      <c r="R25" s="163">
        <v>16832.000000000004</v>
      </c>
      <c r="S25" s="163">
        <v>14788.653096578606</v>
      </c>
      <c r="T25" s="163">
        <v>16729.044313934868</v>
      </c>
      <c r="U25" s="162">
        <v>291</v>
      </c>
      <c r="V25" s="119">
        <v>0</v>
      </c>
      <c r="W25" s="119">
        <v>2</v>
      </c>
      <c r="X25" s="163">
        <v>7483.1565133117228</v>
      </c>
      <c r="Y25" s="163">
        <v>2908.992623144155</v>
      </c>
      <c r="Z25" s="163">
        <v>12645.22415329976</v>
      </c>
      <c r="AA25" s="163">
        <v>3118.7500000000005</v>
      </c>
      <c r="AB25" s="163">
        <v>1820.3914141414141</v>
      </c>
      <c r="AC25" s="163">
        <v>1995.3987730061353</v>
      </c>
      <c r="AD25" s="163">
        <v>10897.368421052633</v>
      </c>
      <c r="AE25" s="163">
        <v>10288.398692810459</v>
      </c>
      <c r="AF25" s="163">
        <v>11792.693859255938</v>
      </c>
      <c r="AG25" s="162">
        <v>296</v>
      </c>
      <c r="AH25" s="119">
        <v>0</v>
      </c>
      <c r="AI25" s="119">
        <v>0</v>
      </c>
      <c r="AJ25" s="119">
        <v>296</v>
      </c>
      <c r="AK25" s="163">
        <v>30936.871522702491</v>
      </c>
      <c r="AL25" s="163">
        <v>13708.450737469266</v>
      </c>
      <c r="AM25" s="163">
        <v>78410.814500838562</v>
      </c>
      <c r="AN25" s="163">
        <v>14509.09090909091</v>
      </c>
      <c r="AO25" s="163">
        <v>7965.1162790697672</v>
      </c>
      <c r="AP25" s="163">
        <v>8485.4333576110712</v>
      </c>
      <c r="AQ25" s="163">
        <v>48626.666666666672</v>
      </c>
      <c r="AR25" s="163">
        <v>46875</v>
      </c>
      <c r="AS25" s="163">
        <v>52419</v>
      </c>
      <c r="AT25" s="162">
        <v>293</v>
      </c>
      <c r="AU25" s="119">
        <v>0</v>
      </c>
      <c r="AV25" s="119">
        <v>0</v>
      </c>
      <c r="AW25" s="119">
        <v>292</v>
      </c>
      <c r="AX25" s="163">
        <v>16101.568175581513</v>
      </c>
      <c r="AY25" s="163">
        <v>8234.0007038387939</v>
      </c>
      <c r="AZ25" s="163">
        <v>31077.525598607601</v>
      </c>
      <c r="BA25" s="163">
        <v>4306.666666666667</v>
      </c>
      <c r="BB25" s="116">
        <v>2913.5188866799203</v>
      </c>
      <c r="BC25" s="116">
        <v>3035.8640939597317</v>
      </c>
      <c r="BD25" s="163">
        <v>26535.999999999996</v>
      </c>
      <c r="BE25" s="163">
        <v>26895.390070921989</v>
      </c>
      <c r="BF25" s="163">
        <v>27550.632911392404</v>
      </c>
      <c r="BG25" s="162">
        <v>277</v>
      </c>
      <c r="BH25" s="119">
        <v>79</v>
      </c>
      <c r="BI25" s="119">
        <v>79</v>
      </c>
      <c r="BJ25" s="119">
        <v>78</v>
      </c>
      <c r="BK25" s="120">
        <v>76</v>
      </c>
      <c r="BL25" s="162">
        <v>581</v>
      </c>
      <c r="BM25" s="119">
        <v>0</v>
      </c>
      <c r="BN25" s="119">
        <v>0</v>
      </c>
      <c r="BO25" s="119">
        <v>1.9084905335628224</v>
      </c>
      <c r="BP25" s="119">
        <v>0.35104475043029265</v>
      </c>
      <c r="BQ25" s="119">
        <v>1.5573752151462994</v>
      </c>
      <c r="BR25" s="162">
        <v>584</v>
      </c>
      <c r="BS25" s="119">
        <v>0</v>
      </c>
      <c r="BT25" s="119">
        <v>0</v>
      </c>
      <c r="BU25" s="119">
        <v>3.4474263698630141</v>
      </c>
      <c r="BV25" s="119">
        <v>0.41588698630136989</v>
      </c>
      <c r="BW25" s="120">
        <v>3.0315393835616433</v>
      </c>
      <c r="BX25" s="162">
        <v>1078</v>
      </c>
      <c r="BY25" s="119">
        <v>72</v>
      </c>
      <c r="BZ25" s="119">
        <v>4.0013888875643415</v>
      </c>
      <c r="CA25" s="119">
        <v>73</v>
      </c>
      <c r="CB25" s="119">
        <v>1.977208333333333</v>
      </c>
      <c r="CC25" s="119">
        <v>1</v>
      </c>
      <c r="CD25" s="119">
        <v>0.98630136986301364</v>
      </c>
      <c r="CE25" s="119">
        <v>72</v>
      </c>
      <c r="CF25" s="119">
        <v>72</v>
      </c>
      <c r="CG25" s="119">
        <v>0.98630136986301364</v>
      </c>
      <c r="CH25" s="165">
        <v>72</v>
      </c>
      <c r="CI25" s="162">
        <v>1080</v>
      </c>
      <c r="CJ25" s="119">
        <v>73</v>
      </c>
      <c r="CK25" s="119">
        <v>3.9958904148781138</v>
      </c>
      <c r="CL25" s="119">
        <v>73</v>
      </c>
      <c r="CM25" s="119">
        <v>2.1347260273972601</v>
      </c>
      <c r="CN25" s="119">
        <v>0</v>
      </c>
      <c r="CO25" s="119">
        <v>1</v>
      </c>
      <c r="CP25" s="119">
        <v>71</v>
      </c>
      <c r="CQ25" s="119">
        <v>73</v>
      </c>
      <c r="CR25" s="119">
        <v>0.9726027397260274</v>
      </c>
      <c r="CS25" s="165">
        <v>73</v>
      </c>
      <c r="CT25" s="162">
        <v>1080</v>
      </c>
      <c r="CU25" s="119">
        <v>71</v>
      </c>
      <c r="CV25" s="119">
        <v>3.9000000953674316</v>
      </c>
      <c r="CW25" s="119">
        <v>71</v>
      </c>
      <c r="CX25" s="119">
        <v>2.2206760563380281</v>
      </c>
      <c r="CY25" s="119">
        <v>0</v>
      </c>
      <c r="CZ25" s="119">
        <v>1</v>
      </c>
      <c r="DA25" s="119">
        <v>71</v>
      </c>
      <c r="DB25" s="119">
        <v>71</v>
      </c>
      <c r="DC25" s="119">
        <v>1</v>
      </c>
      <c r="DD25" s="165">
        <v>71</v>
      </c>
      <c r="DE25" s="162">
        <v>1080</v>
      </c>
      <c r="DF25" s="119">
        <v>73</v>
      </c>
      <c r="DG25" s="119">
        <v>4.0999999046325684</v>
      </c>
      <c r="DH25" s="119">
        <v>73</v>
      </c>
      <c r="DI25" s="119">
        <v>1.9978082191780822</v>
      </c>
      <c r="DJ25" s="119">
        <v>0</v>
      </c>
      <c r="DK25" s="119">
        <v>1</v>
      </c>
      <c r="DL25" s="119">
        <v>73</v>
      </c>
      <c r="DM25" s="119">
        <v>73</v>
      </c>
      <c r="DN25" s="119">
        <v>1</v>
      </c>
      <c r="DO25" s="165">
        <v>73</v>
      </c>
      <c r="DP25" s="175">
        <v>10</v>
      </c>
      <c r="DQ25" s="221">
        <v>180185</v>
      </c>
      <c r="DR25" s="222">
        <v>1</v>
      </c>
      <c r="DS25" s="222">
        <v>28.6</v>
      </c>
      <c r="DT25" s="179" t="s">
        <v>213</v>
      </c>
      <c r="DU25" s="118" t="s">
        <v>214</v>
      </c>
      <c r="DV25" s="212" t="s">
        <v>215</v>
      </c>
      <c r="DW25" s="119" t="s">
        <v>216</v>
      </c>
      <c r="DX25" s="213" t="s">
        <v>217</v>
      </c>
      <c r="DY25" s="214" t="s">
        <v>238</v>
      </c>
      <c r="DZ25" s="121" t="s">
        <v>122</v>
      </c>
      <c r="EA25" s="122">
        <v>214</v>
      </c>
      <c r="EB25" s="122" t="s">
        <v>231</v>
      </c>
      <c r="EC25" s="123" t="s">
        <v>220</v>
      </c>
      <c r="ED25" s="123" t="s">
        <v>229</v>
      </c>
      <c r="EE25" s="122" t="s">
        <v>252</v>
      </c>
      <c r="EF25" s="114">
        <v>2.7618041730427243</v>
      </c>
      <c r="EG25" s="115">
        <v>1.6763525836656183</v>
      </c>
      <c r="EH25" s="114" t="s">
        <v>72</v>
      </c>
      <c r="EI25" s="115" t="s">
        <v>242</v>
      </c>
      <c r="EJ25" s="117" t="s">
        <v>243</v>
      </c>
      <c r="EK25" s="124" t="s">
        <v>225</v>
      </c>
      <c r="EL25" s="124" t="s">
        <v>226</v>
      </c>
      <c r="EM25" s="124" t="s">
        <v>227</v>
      </c>
    </row>
    <row r="26" spans="1:143" s="124" customFormat="1" ht="15.75">
      <c r="A26" s="127" t="s">
        <v>212</v>
      </c>
      <c r="B26" s="135" t="s">
        <v>8</v>
      </c>
      <c r="C26" s="134" t="s">
        <v>127</v>
      </c>
      <c r="D26" s="136" t="s">
        <v>126</v>
      </c>
      <c r="E26" s="203" t="s">
        <v>73</v>
      </c>
      <c r="F26" s="137">
        <v>278</v>
      </c>
      <c r="G26" s="178">
        <v>0</v>
      </c>
      <c r="H26" s="178">
        <v>1</v>
      </c>
      <c r="I26" s="138">
        <v>28832.714612355354</v>
      </c>
      <c r="J26" s="138">
        <v>11471.029754240253</v>
      </c>
      <c r="K26" s="138">
        <v>0.98555956678700363</v>
      </c>
      <c r="L26" s="139">
        <v>273</v>
      </c>
      <c r="M26" s="139">
        <v>276</v>
      </c>
      <c r="N26" s="138">
        <v>66155.028749392644</v>
      </c>
      <c r="O26" s="138">
        <v>15465.517241379312</v>
      </c>
      <c r="P26" s="19">
        <v>14352.409638554218</v>
      </c>
      <c r="Q26" s="19">
        <v>15348.087431693988</v>
      </c>
      <c r="R26" s="138">
        <v>43388.888888888891</v>
      </c>
      <c r="S26" s="138">
        <v>58243.24324324324</v>
      </c>
      <c r="T26" s="138">
        <v>64535.992217898834</v>
      </c>
      <c r="U26" s="137">
        <v>277</v>
      </c>
      <c r="V26" s="178">
        <v>0</v>
      </c>
      <c r="W26" s="178">
        <v>1</v>
      </c>
      <c r="X26" s="138">
        <v>8072.6544641495457</v>
      </c>
      <c r="Y26" s="138">
        <v>3206.1370663168068</v>
      </c>
      <c r="Z26" s="138">
        <v>14925.450196960001</v>
      </c>
      <c r="AA26" s="138">
        <v>2816.3265306122448</v>
      </c>
      <c r="AB26" s="138">
        <v>4281.1059907834106</v>
      </c>
      <c r="AC26" s="138">
        <v>4528.2442748091598</v>
      </c>
      <c r="AD26" s="138">
        <v>12876.923076923078</v>
      </c>
      <c r="AE26" s="138">
        <v>21457.142857142859</v>
      </c>
      <c r="AF26" s="138">
        <v>22843.227665706054</v>
      </c>
      <c r="AG26" s="137">
        <v>278</v>
      </c>
      <c r="AH26" s="178">
        <v>0</v>
      </c>
      <c r="AI26" s="178">
        <v>0</v>
      </c>
      <c r="AJ26" s="178"/>
      <c r="AK26" s="138">
        <v>46840.702459476699</v>
      </c>
      <c r="AL26" s="138">
        <v>30375.1413025937</v>
      </c>
      <c r="AM26" s="138">
        <v>157322.71011221281</v>
      </c>
      <c r="AN26" s="138">
        <v>10875</v>
      </c>
      <c r="AO26" s="138">
        <v>19079.71014492754</v>
      </c>
      <c r="AP26" s="138">
        <v>20153.794037940381</v>
      </c>
      <c r="AQ26" s="138">
        <v>90750.000000000015</v>
      </c>
      <c r="AR26" s="138">
        <v>103339.62264150944</v>
      </c>
      <c r="AS26" s="138">
        <v>111772.72727272731</v>
      </c>
      <c r="AT26" s="137">
        <v>276</v>
      </c>
      <c r="AU26" s="178">
        <v>0</v>
      </c>
      <c r="AV26" s="178">
        <v>0</v>
      </c>
      <c r="AW26" s="178"/>
      <c r="AX26" s="138">
        <v>24158.396916995676</v>
      </c>
      <c r="AY26" s="138">
        <v>14770.934319086302</v>
      </c>
      <c r="AZ26" s="138">
        <v>48259.325826999841</v>
      </c>
      <c r="BA26" s="138">
        <v>4928.5714285714284</v>
      </c>
      <c r="BB26" s="19">
        <v>7505.8252427184461</v>
      </c>
      <c r="BC26" s="19">
        <v>7322.150735294118</v>
      </c>
      <c r="BD26" s="138">
        <v>43568.181818181823</v>
      </c>
      <c r="BE26" s="138">
        <v>43909.924487594399</v>
      </c>
      <c r="BF26" s="138">
        <v>44681.861575178998</v>
      </c>
      <c r="BG26" s="137">
        <v>276</v>
      </c>
      <c r="BH26" s="178">
        <v>50</v>
      </c>
      <c r="BI26" s="178">
        <v>49</v>
      </c>
      <c r="BJ26" s="178">
        <v>41</v>
      </c>
      <c r="BK26" s="140">
        <v>35</v>
      </c>
      <c r="BL26" s="137">
        <v>556</v>
      </c>
      <c r="BM26" s="178">
        <v>0</v>
      </c>
      <c r="BN26" s="178">
        <v>1</v>
      </c>
      <c r="BO26" s="178">
        <v>1.4929909909907841</v>
      </c>
      <c r="BP26" s="178">
        <v>0.23088625045045047</v>
      </c>
      <c r="BQ26" s="178">
        <v>1.2510900900898971</v>
      </c>
      <c r="BR26" s="137">
        <v>555</v>
      </c>
      <c r="BS26" s="178">
        <v>0</v>
      </c>
      <c r="BT26" s="178">
        <v>1</v>
      </c>
      <c r="BU26" s="178">
        <v>3.466925992779585</v>
      </c>
      <c r="BV26" s="178">
        <v>0.69780662996389919</v>
      </c>
      <c r="BW26" s="140">
        <v>2.7677274368229416</v>
      </c>
      <c r="BX26" s="137"/>
      <c r="BY26" s="178"/>
      <c r="BZ26" s="178"/>
      <c r="CA26" s="178"/>
      <c r="CB26" s="178"/>
      <c r="CC26" s="178"/>
      <c r="CD26" s="178"/>
      <c r="CE26" s="178"/>
      <c r="CF26" s="178"/>
      <c r="CG26" s="178"/>
      <c r="CH26" s="158"/>
      <c r="CI26" s="137"/>
      <c r="CJ26" s="178"/>
      <c r="CK26" s="178"/>
      <c r="CL26" s="178"/>
      <c r="CM26" s="178"/>
      <c r="CN26" s="178"/>
      <c r="CO26" s="178"/>
      <c r="CP26" s="178"/>
      <c r="CQ26" s="178"/>
      <c r="CR26" s="178"/>
      <c r="CS26" s="158"/>
      <c r="CT26" s="137"/>
      <c r="CU26" s="178"/>
      <c r="CV26" s="178"/>
      <c r="CW26" s="178"/>
      <c r="CX26" s="178"/>
      <c r="CY26" s="178"/>
      <c r="CZ26" s="178"/>
      <c r="DA26" s="178"/>
      <c r="DB26" s="178"/>
      <c r="DC26" s="178"/>
      <c r="DD26" s="158"/>
      <c r="DE26" s="137"/>
      <c r="DF26" s="178"/>
      <c r="DG26" s="178"/>
      <c r="DH26" s="178"/>
      <c r="DI26" s="178"/>
      <c r="DJ26" s="178"/>
      <c r="DK26" s="178"/>
      <c r="DL26" s="178"/>
      <c r="DM26" s="178"/>
      <c r="DN26" s="178"/>
      <c r="DO26" s="158"/>
      <c r="DP26" s="107">
        <v>48</v>
      </c>
      <c r="DQ26" s="219">
        <v>328704</v>
      </c>
      <c r="DR26" s="205">
        <v>0.81770833333300008</v>
      </c>
      <c r="DS26" s="205">
        <v>7.0828025477735874</v>
      </c>
      <c r="DT26" s="141" t="s">
        <v>213</v>
      </c>
      <c r="DU26" s="142" t="s">
        <v>214</v>
      </c>
      <c r="DV26" s="206" t="s">
        <v>215</v>
      </c>
      <c r="DW26" s="178" t="s">
        <v>216</v>
      </c>
      <c r="DX26" s="207" t="s">
        <v>217</v>
      </c>
      <c r="DY26" s="173" t="s">
        <v>218</v>
      </c>
      <c r="DZ26" s="129" t="s">
        <v>119</v>
      </c>
      <c r="EA26" s="130">
        <v>214</v>
      </c>
      <c r="EB26" s="130" t="s">
        <v>219</v>
      </c>
      <c r="EC26" s="131" t="s">
        <v>220</v>
      </c>
      <c r="ED26" s="131" t="s">
        <v>229</v>
      </c>
      <c r="EE26" s="130" t="s">
        <v>252</v>
      </c>
      <c r="EF26" s="14">
        <v>1.4592542022252255</v>
      </c>
      <c r="EG26" s="15">
        <v>1.5210388089775608</v>
      </c>
      <c r="EH26" s="14" t="s">
        <v>73</v>
      </c>
      <c r="EI26" s="15" t="s">
        <v>240</v>
      </c>
      <c r="EJ26" s="16" t="s">
        <v>241</v>
      </c>
      <c r="EK26" s="124" t="s">
        <v>225</v>
      </c>
      <c r="EL26" s="124" t="s">
        <v>226</v>
      </c>
      <c r="EM26" s="124" t="s">
        <v>227</v>
      </c>
    </row>
    <row r="27" spans="1:143" s="124" customFormat="1" ht="15.75">
      <c r="A27" s="128" t="s">
        <v>212</v>
      </c>
      <c r="B27" s="143" t="s">
        <v>8</v>
      </c>
      <c r="C27" s="126" t="s">
        <v>127</v>
      </c>
      <c r="D27" s="144" t="s">
        <v>126</v>
      </c>
      <c r="E27" s="216" t="s">
        <v>73</v>
      </c>
      <c r="F27" s="145">
        <v>277</v>
      </c>
      <c r="G27" s="177">
        <v>0</v>
      </c>
      <c r="H27" s="177">
        <v>0</v>
      </c>
      <c r="I27" s="146">
        <v>30843.270585095524</v>
      </c>
      <c r="J27" s="146">
        <v>9934.6475421234154</v>
      </c>
      <c r="K27" s="146">
        <v>1</v>
      </c>
      <c r="L27" s="147">
        <v>277</v>
      </c>
      <c r="M27" s="147">
        <v>277</v>
      </c>
      <c r="N27" s="146">
        <v>57657.757922116485</v>
      </c>
      <c r="O27" s="146">
        <v>17785.714285714286</v>
      </c>
      <c r="P27" s="20">
        <v>15369.341563786009</v>
      </c>
      <c r="Q27" s="20">
        <v>15000.856164383562</v>
      </c>
      <c r="R27" s="146">
        <v>45065.217391304352</v>
      </c>
      <c r="S27" s="146">
        <v>59871.747211895912</v>
      </c>
      <c r="T27" s="146">
        <v>62152.542372881362</v>
      </c>
      <c r="U27" s="145">
        <v>276</v>
      </c>
      <c r="V27" s="177">
        <v>0</v>
      </c>
      <c r="W27" s="177">
        <v>0</v>
      </c>
      <c r="X27" s="146">
        <v>8898.0544816517322</v>
      </c>
      <c r="Y27" s="146">
        <v>3407.1052627428098</v>
      </c>
      <c r="Z27" s="146">
        <v>18088.460881913921</v>
      </c>
      <c r="AA27" s="146">
        <v>3942.8571428571431</v>
      </c>
      <c r="AB27" s="146">
        <v>5245.2404809619247</v>
      </c>
      <c r="AC27" s="146">
        <v>5331.1724137931033</v>
      </c>
      <c r="AD27" s="146">
        <v>13769.23076923077</v>
      </c>
      <c r="AE27" s="146">
        <v>20492.275280898881</v>
      </c>
      <c r="AF27" s="146">
        <v>22068.972332015812</v>
      </c>
      <c r="AG27" s="145">
        <v>278</v>
      </c>
      <c r="AH27" s="177">
        <v>0</v>
      </c>
      <c r="AI27" s="177">
        <v>0</v>
      </c>
      <c r="AJ27" s="177"/>
      <c r="AK27" s="146">
        <v>46480.746670916553</v>
      </c>
      <c r="AL27" s="146">
        <v>23611.343033161491</v>
      </c>
      <c r="AM27" s="146">
        <v>146881.44755483838</v>
      </c>
      <c r="AN27" s="146">
        <v>19875</v>
      </c>
      <c r="AO27" s="146">
        <v>20684.426229508197</v>
      </c>
      <c r="AP27" s="146">
        <v>18577.968526466382</v>
      </c>
      <c r="AQ27" s="146">
        <v>76571.42857142858</v>
      </c>
      <c r="AR27" s="146">
        <v>92259.124087591263</v>
      </c>
      <c r="AS27" s="146">
        <v>93838.274932614571</v>
      </c>
      <c r="AT27" s="145">
        <v>275</v>
      </c>
      <c r="AU27" s="177">
        <v>0</v>
      </c>
      <c r="AV27" s="177">
        <v>0</v>
      </c>
      <c r="AW27" s="177"/>
      <c r="AX27" s="146">
        <v>25277.2888290673</v>
      </c>
      <c r="AY27" s="146">
        <v>10804.776647734649</v>
      </c>
      <c r="AZ27" s="146">
        <v>42452.472677744081</v>
      </c>
      <c r="BA27" s="146">
        <v>8375</v>
      </c>
      <c r="BB27" s="20">
        <v>8264.8305084745753</v>
      </c>
      <c r="BC27" s="20">
        <v>8277.2600186393302</v>
      </c>
      <c r="BD27" s="146">
        <v>37650</v>
      </c>
      <c r="BE27" s="146">
        <v>37799.328295549953</v>
      </c>
      <c r="BF27" s="146">
        <v>38137.080536912756</v>
      </c>
      <c r="BG27" s="145">
        <v>271</v>
      </c>
      <c r="BH27" s="177">
        <v>47</v>
      </c>
      <c r="BI27" s="177">
        <v>50</v>
      </c>
      <c r="BJ27" s="177">
        <v>47</v>
      </c>
      <c r="BK27" s="148">
        <v>44</v>
      </c>
      <c r="BL27" s="145">
        <v>556</v>
      </c>
      <c r="BM27" s="177">
        <v>0</v>
      </c>
      <c r="BN27" s="177">
        <v>0</v>
      </c>
      <c r="BO27" s="177">
        <v>1.6040809352515579</v>
      </c>
      <c r="BP27" s="177">
        <v>0.20083067086330936</v>
      </c>
      <c r="BQ27" s="177">
        <v>1.3822913669062753</v>
      </c>
      <c r="BR27" s="145">
        <v>554</v>
      </c>
      <c r="BS27" s="177">
        <v>0</v>
      </c>
      <c r="BT27" s="177">
        <v>0</v>
      </c>
      <c r="BU27" s="177">
        <v>3.4422707581225622</v>
      </c>
      <c r="BV27" s="177">
        <v>0.63749444765342944</v>
      </c>
      <c r="BW27" s="148">
        <v>2.8047761732850063</v>
      </c>
      <c r="BX27" s="145"/>
      <c r="BY27" s="177"/>
      <c r="BZ27" s="177"/>
      <c r="CA27" s="177"/>
      <c r="CB27" s="177"/>
      <c r="CC27" s="177"/>
      <c r="CD27" s="177"/>
      <c r="CE27" s="177"/>
      <c r="CF27" s="177"/>
      <c r="CG27" s="177"/>
      <c r="CH27" s="159"/>
      <c r="CI27" s="145"/>
      <c r="CJ27" s="177"/>
      <c r="CK27" s="177"/>
      <c r="CL27" s="177"/>
      <c r="CM27" s="177"/>
      <c r="CN27" s="177"/>
      <c r="CO27" s="177"/>
      <c r="CP27" s="177"/>
      <c r="CQ27" s="177"/>
      <c r="CR27" s="177"/>
      <c r="CS27" s="159"/>
      <c r="CT27" s="145"/>
      <c r="CU27" s="177"/>
      <c r="CV27" s="177"/>
      <c r="CW27" s="177"/>
      <c r="CX27" s="177"/>
      <c r="CY27" s="177"/>
      <c r="CZ27" s="177"/>
      <c r="DA27" s="177"/>
      <c r="DB27" s="177"/>
      <c r="DC27" s="177"/>
      <c r="DD27" s="159"/>
      <c r="DE27" s="145"/>
      <c r="DF27" s="177"/>
      <c r="DG27" s="177"/>
      <c r="DH27" s="177"/>
      <c r="DI27" s="177"/>
      <c r="DJ27" s="177"/>
      <c r="DK27" s="177"/>
      <c r="DL27" s="177"/>
      <c r="DM27" s="177"/>
      <c r="DN27" s="177"/>
      <c r="DO27" s="159"/>
      <c r="DP27" s="109">
        <v>48</v>
      </c>
      <c r="DQ27" s="215">
        <v>328704</v>
      </c>
      <c r="DR27" s="189">
        <v>0.81770833333300008</v>
      </c>
      <c r="DS27" s="189">
        <v>7.0573248407672073</v>
      </c>
      <c r="DT27" s="149" t="s">
        <v>213</v>
      </c>
      <c r="DU27" s="150" t="s">
        <v>214</v>
      </c>
      <c r="DV27" s="190" t="s">
        <v>215</v>
      </c>
      <c r="DW27" s="177" t="s">
        <v>216</v>
      </c>
      <c r="DX27" s="191" t="s">
        <v>217</v>
      </c>
      <c r="DY27" s="172" t="s">
        <v>218</v>
      </c>
      <c r="DZ27" s="132" t="s">
        <v>120</v>
      </c>
      <c r="EA27" s="125">
        <v>214</v>
      </c>
      <c r="EB27" s="125" t="s">
        <v>228</v>
      </c>
      <c r="EC27" s="133" t="s">
        <v>220</v>
      </c>
      <c r="ED27" s="133" t="s">
        <v>237</v>
      </c>
      <c r="EE27" s="125" t="s">
        <v>252</v>
      </c>
      <c r="EF27" s="17">
        <v>1.175393497685663</v>
      </c>
      <c r="EG27" s="8">
        <v>1.2595760960509812</v>
      </c>
      <c r="EH27" s="17" t="s">
        <v>73</v>
      </c>
      <c r="EI27" s="8" t="s">
        <v>240</v>
      </c>
      <c r="EJ27" s="18" t="s">
        <v>241</v>
      </c>
      <c r="EK27" s="124" t="s">
        <v>225</v>
      </c>
      <c r="EL27" s="124" t="s">
        <v>226</v>
      </c>
      <c r="EM27" s="124" t="s">
        <v>227</v>
      </c>
    </row>
    <row r="28" spans="1:143" s="124" customFormat="1" ht="15.75">
      <c r="A28" s="128" t="s">
        <v>212</v>
      </c>
      <c r="B28" s="143" t="s">
        <v>8</v>
      </c>
      <c r="C28" s="126" t="s">
        <v>127</v>
      </c>
      <c r="D28" s="144" t="s">
        <v>126</v>
      </c>
      <c r="E28" s="216" t="s">
        <v>73</v>
      </c>
      <c r="F28" s="145">
        <v>262</v>
      </c>
      <c r="G28" s="177">
        <v>2</v>
      </c>
      <c r="H28" s="177">
        <v>3</v>
      </c>
      <c r="I28" s="146">
        <v>11284.385675682439</v>
      </c>
      <c r="J28" s="146">
        <v>3916.2445097709724</v>
      </c>
      <c r="K28" s="146">
        <v>0.96498054474708173</v>
      </c>
      <c r="L28" s="147">
        <v>248</v>
      </c>
      <c r="M28" s="147">
        <v>255</v>
      </c>
      <c r="N28" s="146">
        <v>21596.989037415122</v>
      </c>
      <c r="O28" s="146">
        <v>5639.7058823529414</v>
      </c>
      <c r="P28" s="20">
        <v>7091.3926499032877</v>
      </c>
      <c r="Q28" s="20">
        <v>7725.8919961427191</v>
      </c>
      <c r="R28" s="146">
        <v>16367.647058823533</v>
      </c>
      <c r="S28" s="146">
        <v>24514.59034792368</v>
      </c>
      <c r="T28" s="146">
        <v>27489.225589225593</v>
      </c>
      <c r="U28" s="145">
        <v>261</v>
      </c>
      <c r="V28" s="177">
        <v>1</v>
      </c>
      <c r="W28" s="177">
        <v>7</v>
      </c>
      <c r="X28" s="146">
        <v>4783.4739350989857</v>
      </c>
      <c r="Y28" s="146">
        <v>2504.9358389612003</v>
      </c>
      <c r="Z28" s="146">
        <v>9662.8364685201614</v>
      </c>
      <c r="AA28" s="146">
        <v>1003.968253968254</v>
      </c>
      <c r="AB28" s="146">
        <v>2625.8795934323689</v>
      </c>
      <c r="AC28" s="146">
        <v>2911.3372093023258</v>
      </c>
      <c r="AD28" s="146">
        <v>9003.9370078740158</v>
      </c>
      <c r="AE28" s="146">
        <v>16017.755681818184</v>
      </c>
      <c r="AF28" s="146">
        <v>18279.004415897231</v>
      </c>
      <c r="AG28" s="145">
        <v>263</v>
      </c>
      <c r="AH28" s="177">
        <v>1</v>
      </c>
      <c r="AI28" s="177">
        <v>0</v>
      </c>
      <c r="AJ28" s="177"/>
      <c r="AK28" s="146">
        <v>31561.292295746196</v>
      </c>
      <c r="AL28" s="146">
        <v>21812.519926920009</v>
      </c>
      <c r="AM28" s="146">
        <v>102231.5122400408</v>
      </c>
      <c r="AN28" s="146">
        <v>7157.8947368421059</v>
      </c>
      <c r="AO28" s="146">
        <v>14979.220779220781</v>
      </c>
      <c r="AP28" s="146">
        <v>14632.35294117647</v>
      </c>
      <c r="AQ28" s="146">
        <v>62714.285714285725</v>
      </c>
      <c r="AR28" s="146">
        <v>80350.364963503671</v>
      </c>
      <c r="AS28" s="146">
        <v>85284.256559766756</v>
      </c>
      <c r="AT28" s="145">
        <v>262</v>
      </c>
      <c r="AU28" s="177">
        <v>1</v>
      </c>
      <c r="AV28" s="177">
        <v>1</v>
      </c>
      <c r="AW28" s="177"/>
      <c r="AX28" s="146">
        <v>19152.756412946877</v>
      </c>
      <c r="AY28" s="146">
        <v>15667.731144865846</v>
      </c>
      <c r="AZ28" s="146">
        <v>44853.589497172637</v>
      </c>
      <c r="BA28" s="146">
        <v>1645.5696202531647</v>
      </c>
      <c r="BB28" s="20">
        <v>4081.325301204819</v>
      </c>
      <c r="BC28" s="20">
        <v>4297.3838761345442</v>
      </c>
      <c r="BD28" s="146">
        <v>40937.5</v>
      </c>
      <c r="BE28" s="146">
        <v>37705.696202531646</v>
      </c>
      <c r="BF28" s="146">
        <v>37089.711417816812</v>
      </c>
      <c r="BG28" s="145">
        <v>212</v>
      </c>
      <c r="BH28" s="177">
        <v>49</v>
      </c>
      <c r="BI28" s="177">
        <v>54</v>
      </c>
      <c r="BJ28" s="177">
        <v>47</v>
      </c>
      <c r="BK28" s="148">
        <v>42</v>
      </c>
      <c r="BL28" s="145">
        <v>528</v>
      </c>
      <c r="BM28" s="177">
        <v>3</v>
      </c>
      <c r="BN28" s="177">
        <v>6</v>
      </c>
      <c r="BO28" s="177">
        <v>2.1522292870904032</v>
      </c>
      <c r="BP28" s="177">
        <v>0.35875705587668605</v>
      </c>
      <c r="BQ28" s="177">
        <v>1.7814566473986861</v>
      </c>
      <c r="BR28" s="145">
        <v>526</v>
      </c>
      <c r="BS28" s="177">
        <v>2</v>
      </c>
      <c r="BT28" s="177">
        <v>12</v>
      </c>
      <c r="BU28" s="177">
        <v>3.5465390624997584</v>
      </c>
      <c r="BV28" s="177">
        <v>0.64077518945312528</v>
      </c>
      <c r="BW28" s="148">
        <v>2.905763671874857</v>
      </c>
      <c r="BX28" s="145"/>
      <c r="BY28" s="177"/>
      <c r="BZ28" s="177"/>
      <c r="CA28" s="177"/>
      <c r="CB28" s="177"/>
      <c r="CC28" s="177"/>
      <c r="CD28" s="177"/>
      <c r="CE28" s="177"/>
      <c r="CF28" s="177"/>
      <c r="CG28" s="177"/>
      <c r="CH28" s="159"/>
      <c r="CI28" s="145"/>
      <c r="CJ28" s="177"/>
      <c r="CK28" s="177"/>
      <c r="CL28" s="177"/>
      <c r="CM28" s="177"/>
      <c r="CN28" s="177"/>
      <c r="CO28" s="177"/>
      <c r="CP28" s="177"/>
      <c r="CQ28" s="177"/>
      <c r="CR28" s="177"/>
      <c r="CS28" s="159"/>
      <c r="CT28" s="145"/>
      <c r="CU28" s="177"/>
      <c r="CV28" s="177"/>
      <c r="CW28" s="177"/>
      <c r="CX28" s="177"/>
      <c r="CY28" s="177"/>
      <c r="CZ28" s="177"/>
      <c r="DA28" s="177"/>
      <c r="DB28" s="177"/>
      <c r="DC28" s="177"/>
      <c r="DD28" s="159"/>
      <c r="DE28" s="145"/>
      <c r="DF28" s="177"/>
      <c r="DG28" s="177"/>
      <c r="DH28" s="177"/>
      <c r="DI28" s="177"/>
      <c r="DJ28" s="177"/>
      <c r="DK28" s="177"/>
      <c r="DL28" s="177"/>
      <c r="DM28" s="177"/>
      <c r="DN28" s="177"/>
      <c r="DO28" s="159"/>
      <c r="DP28" s="108">
        <v>48</v>
      </c>
      <c r="DQ28" s="215">
        <v>328704</v>
      </c>
      <c r="DR28" s="189">
        <v>0.81770833333300008</v>
      </c>
      <c r="DS28" s="189">
        <v>6.6751592356715097</v>
      </c>
      <c r="DT28" s="149" t="s">
        <v>213</v>
      </c>
      <c r="DU28" s="150" t="s">
        <v>214</v>
      </c>
      <c r="DV28" s="190" t="s">
        <v>215</v>
      </c>
      <c r="DW28" s="177" t="s">
        <v>216</v>
      </c>
      <c r="DX28" s="191" t="s">
        <v>217</v>
      </c>
      <c r="DY28" s="172" t="s">
        <v>218</v>
      </c>
      <c r="DZ28" s="132" t="s">
        <v>121</v>
      </c>
      <c r="EA28" s="125">
        <v>214</v>
      </c>
      <c r="EB28" s="125" t="s">
        <v>230</v>
      </c>
      <c r="EC28" s="133" t="s">
        <v>220</v>
      </c>
      <c r="ED28" s="133" t="s">
        <v>221</v>
      </c>
      <c r="EE28" s="125" t="s">
        <v>252</v>
      </c>
      <c r="EF28" s="17">
        <v>3.2285286115326044</v>
      </c>
      <c r="EG28" s="8">
        <v>3.0184636138864862</v>
      </c>
      <c r="EH28" s="17" t="s">
        <v>73</v>
      </c>
      <c r="EI28" s="8" t="s">
        <v>240</v>
      </c>
      <c r="EJ28" s="18" t="s">
        <v>241</v>
      </c>
      <c r="EK28" s="124" t="s">
        <v>225</v>
      </c>
      <c r="EL28" s="124" t="s">
        <v>226</v>
      </c>
      <c r="EM28" s="124" t="s">
        <v>227</v>
      </c>
    </row>
    <row r="29" spans="1:143" s="124" customFormat="1" ht="15.75">
      <c r="A29" s="128" t="s">
        <v>212</v>
      </c>
      <c r="B29" s="143" t="s">
        <v>8</v>
      </c>
      <c r="C29" s="126" t="s">
        <v>127</v>
      </c>
      <c r="D29" s="144" t="s">
        <v>126</v>
      </c>
      <c r="E29" s="216" t="s">
        <v>73</v>
      </c>
      <c r="F29" s="145">
        <v>235</v>
      </c>
      <c r="G29" s="177">
        <v>4</v>
      </c>
      <c r="H29" s="177">
        <v>1</v>
      </c>
      <c r="I29" s="146">
        <v>8341.2883226461909</v>
      </c>
      <c r="J29" s="146">
        <v>3684.1812618482531</v>
      </c>
      <c r="K29" s="146">
        <v>0.90869565217391302</v>
      </c>
      <c r="L29" s="147">
        <v>209</v>
      </c>
      <c r="M29" s="147">
        <v>226</v>
      </c>
      <c r="N29" s="146">
        <v>16479.676943492319</v>
      </c>
      <c r="O29" s="146">
        <v>2613.636363636364</v>
      </c>
      <c r="P29" s="20">
        <v>4310.4477611940292</v>
      </c>
      <c r="Q29" s="20">
        <v>5095.8771741464461</v>
      </c>
      <c r="R29" s="146">
        <v>13690.476190476189</v>
      </c>
      <c r="S29" s="146">
        <v>14788.653096578606</v>
      </c>
      <c r="T29" s="146">
        <v>16729.044313934868</v>
      </c>
      <c r="U29" s="145">
        <v>234</v>
      </c>
      <c r="V29" s="177">
        <v>2</v>
      </c>
      <c r="W29" s="177">
        <v>9</v>
      </c>
      <c r="X29" s="146">
        <v>4744.3988444266188</v>
      </c>
      <c r="Y29" s="146">
        <v>2501.3630994863711</v>
      </c>
      <c r="Z29" s="146">
        <v>9186.1789598550404</v>
      </c>
      <c r="AA29" s="146">
        <v>1061.9047619047619</v>
      </c>
      <c r="AB29" s="146">
        <v>1820.3914141414141</v>
      </c>
      <c r="AC29" s="146">
        <v>1995.3987730061353</v>
      </c>
      <c r="AD29" s="146">
        <v>9055.0847457627133</v>
      </c>
      <c r="AE29" s="146">
        <v>10288.398692810459</v>
      </c>
      <c r="AF29" s="146">
        <v>11792.693859255938</v>
      </c>
      <c r="AG29" s="145">
        <v>236</v>
      </c>
      <c r="AH29" s="177">
        <v>1</v>
      </c>
      <c r="AI29" s="177">
        <v>2</v>
      </c>
      <c r="AJ29" s="177"/>
      <c r="AK29" s="146">
        <v>13974.255197771099</v>
      </c>
      <c r="AL29" s="146">
        <v>10285.530685526472</v>
      </c>
      <c r="AM29" s="146">
        <v>56240.443137730799</v>
      </c>
      <c r="AN29" s="146">
        <v>3530.3030303030305</v>
      </c>
      <c r="AO29" s="146">
        <v>7965.1162790697672</v>
      </c>
      <c r="AP29" s="146">
        <v>8485.4333576110712</v>
      </c>
      <c r="AQ29" s="146">
        <v>28954.54545454546</v>
      </c>
      <c r="AR29" s="146">
        <v>46875</v>
      </c>
      <c r="AS29" s="146">
        <v>52419</v>
      </c>
      <c r="AT29" s="145">
        <v>236</v>
      </c>
      <c r="AU29" s="177">
        <v>2</v>
      </c>
      <c r="AV29" s="177">
        <v>2</v>
      </c>
      <c r="AW29" s="177"/>
      <c r="AX29" s="146">
        <v>10447.56578633597</v>
      </c>
      <c r="AY29" s="146">
        <v>7289.745817836857</v>
      </c>
      <c r="AZ29" s="146">
        <v>23256.212398634798</v>
      </c>
      <c r="BA29" s="146">
        <v>1546.666666666667</v>
      </c>
      <c r="BB29" s="20">
        <v>2913.5188866799203</v>
      </c>
      <c r="BC29" s="20">
        <v>3035.8640939597317</v>
      </c>
      <c r="BD29" s="146">
        <v>21588.235294117647</v>
      </c>
      <c r="BE29" s="146">
        <v>26895.390070921989</v>
      </c>
      <c r="BF29" s="146">
        <v>27550.632911392404</v>
      </c>
      <c r="BG29" s="145">
        <v>219</v>
      </c>
      <c r="BH29" s="177">
        <v>53</v>
      </c>
      <c r="BI29" s="177">
        <v>71</v>
      </c>
      <c r="BJ29" s="177">
        <v>78</v>
      </c>
      <c r="BK29" s="148">
        <v>76</v>
      </c>
      <c r="BL29" s="145">
        <v>469</v>
      </c>
      <c r="BM29" s="177">
        <v>3</v>
      </c>
      <c r="BN29" s="177">
        <v>7</v>
      </c>
      <c r="BO29" s="177">
        <v>2.372897603485649</v>
      </c>
      <c r="BP29" s="177">
        <v>0.37083863398692801</v>
      </c>
      <c r="BQ29" s="177">
        <v>1.9069825708059436</v>
      </c>
      <c r="BR29" s="145">
        <v>472</v>
      </c>
      <c r="BS29" s="177">
        <v>9</v>
      </c>
      <c r="BT29" s="177">
        <v>6</v>
      </c>
      <c r="BU29" s="177">
        <v>3.7806236323849607</v>
      </c>
      <c r="BV29" s="177">
        <v>0.70668254266958419</v>
      </c>
      <c r="BW29" s="148">
        <v>3.0705864332602215</v>
      </c>
      <c r="BX29" s="145"/>
      <c r="BY29" s="177"/>
      <c r="BZ29" s="177"/>
      <c r="CA29" s="177"/>
      <c r="CB29" s="177"/>
      <c r="CC29" s="177"/>
      <c r="CD29" s="177"/>
      <c r="CE29" s="177"/>
      <c r="CF29" s="177"/>
      <c r="CG29" s="177"/>
      <c r="CH29" s="159"/>
      <c r="CI29" s="145"/>
      <c r="CJ29" s="177"/>
      <c r="CK29" s="177"/>
      <c r="CL29" s="177"/>
      <c r="CM29" s="177"/>
      <c r="CN29" s="177"/>
      <c r="CO29" s="177"/>
      <c r="CP29" s="177"/>
      <c r="CQ29" s="177"/>
      <c r="CR29" s="177"/>
      <c r="CS29" s="159"/>
      <c r="CT29" s="145"/>
      <c r="CU29" s="177"/>
      <c r="CV29" s="177"/>
      <c r="CW29" s="177"/>
      <c r="CX29" s="177"/>
      <c r="CY29" s="177"/>
      <c r="CZ29" s="177"/>
      <c r="DA29" s="177"/>
      <c r="DB29" s="177"/>
      <c r="DC29" s="177"/>
      <c r="DD29" s="159"/>
      <c r="DE29" s="145"/>
      <c r="DF29" s="177"/>
      <c r="DG29" s="177"/>
      <c r="DH29" s="177"/>
      <c r="DI29" s="177"/>
      <c r="DJ29" s="177"/>
      <c r="DK29" s="177"/>
      <c r="DL29" s="177"/>
      <c r="DM29" s="177"/>
      <c r="DN29" s="177"/>
      <c r="DO29" s="159"/>
      <c r="DP29" s="109">
        <v>48</v>
      </c>
      <c r="DQ29" s="215">
        <v>328704</v>
      </c>
      <c r="DR29" s="189">
        <v>0.81770833333300008</v>
      </c>
      <c r="DS29" s="189">
        <v>5.9872611464992547</v>
      </c>
      <c r="DT29" s="149" t="s">
        <v>213</v>
      </c>
      <c r="DU29" s="150" t="s">
        <v>214</v>
      </c>
      <c r="DV29" s="190" t="s">
        <v>215</v>
      </c>
      <c r="DW29" s="177" t="s">
        <v>216</v>
      </c>
      <c r="DX29" s="191" t="s">
        <v>217</v>
      </c>
      <c r="DY29" s="172" t="s">
        <v>218</v>
      </c>
      <c r="DZ29" s="132" t="s">
        <v>122</v>
      </c>
      <c r="EA29" s="125">
        <v>214</v>
      </c>
      <c r="EB29" s="125" t="s">
        <v>231</v>
      </c>
      <c r="EC29" s="133" t="s">
        <v>220</v>
      </c>
      <c r="ED29" s="133" t="s">
        <v>229</v>
      </c>
      <c r="EE29" s="125" t="s">
        <v>252</v>
      </c>
      <c r="EF29" s="17">
        <v>4.8256759100771962</v>
      </c>
      <c r="EG29" s="8">
        <v>2.9368333296898084</v>
      </c>
      <c r="EH29" s="17" t="s">
        <v>73</v>
      </c>
      <c r="EI29" s="8" t="s">
        <v>240</v>
      </c>
      <c r="EJ29" s="18" t="s">
        <v>241</v>
      </c>
      <c r="EK29" s="124" t="s">
        <v>225</v>
      </c>
      <c r="EL29" s="124" t="s">
        <v>226</v>
      </c>
      <c r="EM29" s="124" t="s">
        <v>227</v>
      </c>
    </row>
    <row r="30" spans="1:143" s="124" customFormat="1" ht="15.75">
      <c r="A30" s="128" t="s">
        <v>212</v>
      </c>
      <c r="B30" s="143" t="s">
        <v>8</v>
      </c>
      <c r="C30" s="126" t="s">
        <v>127</v>
      </c>
      <c r="D30" s="144" t="s">
        <v>126</v>
      </c>
      <c r="E30" s="187" t="s">
        <v>74</v>
      </c>
      <c r="F30" s="145">
        <v>154</v>
      </c>
      <c r="G30" s="177">
        <v>0</v>
      </c>
      <c r="H30" s="177">
        <v>0</v>
      </c>
      <c r="I30" s="146">
        <v>46507.407279820487</v>
      </c>
      <c r="J30" s="146">
        <v>17979.38062040574</v>
      </c>
      <c r="K30" s="146">
        <v>0.99350649350649356</v>
      </c>
      <c r="L30" s="147">
        <v>153</v>
      </c>
      <c r="M30" s="147">
        <v>153</v>
      </c>
      <c r="N30" s="146">
        <v>88093.963827897591</v>
      </c>
      <c r="O30" s="146">
        <v>20400</v>
      </c>
      <c r="P30" s="20">
        <v>14352.409638554218</v>
      </c>
      <c r="Q30" s="20">
        <v>15348.087431693988</v>
      </c>
      <c r="R30" s="146">
        <v>67200</v>
      </c>
      <c r="S30" s="146">
        <v>58243.24324324324</v>
      </c>
      <c r="T30" s="146">
        <v>64535.992217898834</v>
      </c>
      <c r="U30" s="145">
        <v>152</v>
      </c>
      <c r="V30" s="177">
        <v>0</v>
      </c>
      <c r="W30" s="177">
        <v>0</v>
      </c>
      <c r="X30" s="146">
        <v>16531.815349889697</v>
      </c>
      <c r="Y30" s="146">
        <v>6525.7812105377552</v>
      </c>
      <c r="Z30" s="146">
        <v>26720.301278877199</v>
      </c>
      <c r="AA30" s="146">
        <v>5600.0000000000009</v>
      </c>
      <c r="AB30" s="146">
        <v>4281.1059907834106</v>
      </c>
      <c r="AC30" s="146">
        <v>4528.2442748091598</v>
      </c>
      <c r="AD30" s="146">
        <v>23780</v>
      </c>
      <c r="AE30" s="146">
        <v>21457.142857142859</v>
      </c>
      <c r="AF30" s="146">
        <v>22843.227665706054</v>
      </c>
      <c r="AG30" s="145">
        <v>155</v>
      </c>
      <c r="AH30" s="177">
        <v>0</v>
      </c>
      <c r="AI30" s="177">
        <v>0</v>
      </c>
      <c r="AJ30" s="177">
        <v>155</v>
      </c>
      <c r="AK30" s="146">
        <v>64771.812255972829</v>
      </c>
      <c r="AL30" s="146">
        <v>30686.430846925923</v>
      </c>
      <c r="AM30" s="146">
        <v>175562.46557804881</v>
      </c>
      <c r="AN30" s="146">
        <v>30187.5</v>
      </c>
      <c r="AO30" s="146">
        <v>19079.71014492754</v>
      </c>
      <c r="AP30" s="146">
        <v>20153.794037940381</v>
      </c>
      <c r="AQ30" s="146">
        <v>109375</v>
      </c>
      <c r="AR30" s="146">
        <v>103339.62264150944</v>
      </c>
      <c r="AS30" s="146">
        <v>111772.72727272731</v>
      </c>
      <c r="AT30" s="145">
        <v>156</v>
      </c>
      <c r="AU30" s="177">
        <v>0</v>
      </c>
      <c r="AV30" s="177">
        <v>0</v>
      </c>
      <c r="AW30" s="177">
        <v>156</v>
      </c>
      <c r="AX30" s="146">
        <v>29787.997401837165</v>
      </c>
      <c r="AY30" s="146">
        <v>13439.00031730545</v>
      </c>
      <c r="AZ30" s="146">
        <v>47552.44835049416</v>
      </c>
      <c r="BA30" s="146">
        <v>10826.666666666668</v>
      </c>
      <c r="BB30" s="20">
        <v>7505.8252427184461</v>
      </c>
      <c r="BC30" s="20">
        <v>7322.150735294118</v>
      </c>
      <c r="BD30" s="146">
        <v>45870.769230769234</v>
      </c>
      <c r="BE30" s="146">
        <v>43909.924487594399</v>
      </c>
      <c r="BF30" s="146">
        <v>44681.861575178998</v>
      </c>
      <c r="BG30" s="145">
        <v>193</v>
      </c>
      <c r="BH30" s="177">
        <v>30</v>
      </c>
      <c r="BI30" s="177">
        <v>30</v>
      </c>
      <c r="BJ30" s="177">
        <v>41</v>
      </c>
      <c r="BK30" s="148">
        <v>35</v>
      </c>
      <c r="BL30" s="145">
        <v>369</v>
      </c>
      <c r="BM30" s="177">
        <v>0</v>
      </c>
      <c r="BN30" s="177">
        <v>0</v>
      </c>
      <c r="BO30" s="177">
        <v>1.2881219512195117</v>
      </c>
      <c r="BP30" s="177">
        <v>0.29522222222222222</v>
      </c>
      <c r="BQ30" s="177">
        <v>0.99289972899729007</v>
      </c>
      <c r="BR30" s="145">
        <v>379</v>
      </c>
      <c r="BS30" s="177">
        <v>0</v>
      </c>
      <c r="BT30" s="177">
        <v>0</v>
      </c>
      <c r="BU30" s="177">
        <v>2.7793799472295526</v>
      </c>
      <c r="BV30" s="177">
        <v>0.26591292875989447</v>
      </c>
      <c r="BW30" s="148">
        <v>2.5134670184696577</v>
      </c>
      <c r="BX30" s="145">
        <v>1080</v>
      </c>
      <c r="BY30" s="177">
        <v>46</v>
      </c>
      <c r="BZ30" s="177">
        <v>4</v>
      </c>
      <c r="CA30" s="177">
        <v>46</v>
      </c>
      <c r="CB30" s="177">
        <v>2.0680652173913039</v>
      </c>
      <c r="CC30" s="177">
        <v>0</v>
      </c>
      <c r="CD30" s="177">
        <v>1</v>
      </c>
      <c r="CE30" s="177">
        <v>46</v>
      </c>
      <c r="CF30" s="177">
        <v>46</v>
      </c>
      <c r="CG30" s="177">
        <v>1</v>
      </c>
      <c r="CH30" s="159">
        <v>46</v>
      </c>
      <c r="CI30" s="145">
        <v>1075</v>
      </c>
      <c r="CJ30" s="177">
        <v>48</v>
      </c>
      <c r="CK30" s="177">
        <v>3.9937500009934106</v>
      </c>
      <c r="CL30" s="177">
        <v>48</v>
      </c>
      <c r="CM30" s="177">
        <v>2.1534583333333335</v>
      </c>
      <c r="CN30" s="177">
        <v>0</v>
      </c>
      <c r="CO30" s="177">
        <v>1</v>
      </c>
      <c r="CP30" s="177">
        <v>47</v>
      </c>
      <c r="CQ30" s="177">
        <v>48</v>
      </c>
      <c r="CR30" s="177">
        <v>0.97916666666666663</v>
      </c>
      <c r="CS30" s="159">
        <v>48</v>
      </c>
      <c r="CT30" s="145">
        <v>1080</v>
      </c>
      <c r="CU30" s="177">
        <v>45</v>
      </c>
      <c r="CV30" s="177">
        <v>3.9000000953674316</v>
      </c>
      <c r="CW30" s="177">
        <v>45</v>
      </c>
      <c r="CX30" s="177">
        <v>2.1372666666666662</v>
      </c>
      <c r="CY30" s="177">
        <v>0</v>
      </c>
      <c r="CZ30" s="177">
        <v>1</v>
      </c>
      <c r="DA30" s="177">
        <v>45</v>
      </c>
      <c r="DB30" s="177">
        <v>45</v>
      </c>
      <c r="DC30" s="177">
        <v>1</v>
      </c>
      <c r="DD30" s="159">
        <v>45</v>
      </c>
      <c r="DE30" s="145">
        <v>1080</v>
      </c>
      <c r="DF30" s="177">
        <v>44</v>
      </c>
      <c r="DG30" s="177">
        <v>4.0999999046325684</v>
      </c>
      <c r="DH30" s="177">
        <v>45</v>
      </c>
      <c r="DI30" s="177">
        <v>2.1367555555555553</v>
      </c>
      <c r="DJ30" s="177">
        <v>0</v>
      </c>
      <c r="DK30" s="177">
        <v>1</v>
      </c>
      <c r="DL30" s="177">
        <v>44</v>
      </c>
      <c r="DM30" s="177">
        <v>44</v>
      </c>
      <c r="DN30" s="177">
        <v>0.97777777777777775</v>
      </c>
      <c r="DO30" s="159">
        <v>44</v>
      </c>
      <c r="DP30" s="108">
        <v>10.25</v>
      </c>
      <c r="DQ30" s="215">
        <v>230224</v>
      </c>
      <c r="DR30" s="189">
        <v>0.97560975609699996</v>
      </c>
      <c r="DS30" s="189">
        <v>15.400000000008855</v>
      </c>
      <c r="DT30" s="149" t="s">
        <v>213</v>
      </c>
      <c r="DU30" s="150" t="s">
        <v>214</v>
      </c>
      <c r="DV30" s="190" t="s">
        <v>215</v>
      </c>
      <c r="DW30" s="177" t="s">
        <v>216</v>
      </c>
      <c r="DX30" s="191" t="s">
        <v>217</v>
      </c>
      <c r="DY30" s="172" t="s">
        <v>238</v>
      </c>
      <c r="DZ30" s="132" t="s">
        <v>119</v>
      </c>
      <c r="EA30" s="125">
        <v>214</v>
      </c>
      <c r="EB30" s="125" t="s">
        <v>219</v>
      </c>
      <c r="EC30" s="133" t="s">
        <v>220</v>
      </c>
      <c r="ED30" s="133" t="s">
        <v>221</v>
      </c>
      <c r="EE30" s="125" t="s">
        <v>252</v>
      </c>
      <c r="EF30" s="17">
        <v>0.85198700157078833</v>
      </c>
      <c r="EG30" s="8">
        <v>0.80398027343969591</v>
      </c>
      <c r="EH30" s="17" t="s">
        <v>68</v>
      </c>
      <c r="EI30" s="8" t="s">
        <v>242</v>
      </c>
      <c r="EJ30" s="18" t="s">
        <v>243</v>
      </c>
      <c r="EK30" s="124" t="s">
        <v>225</v>
      </c>
      <c r="EL30" s="124" t="s">
        <v>226</v>
      </c>
      <c r="EM30" s="124" t="s">
        <v>227</v>
      </c>
    </row>
    <row r="31" spans="1:143" s="124" customFormat="1" ht="15.75">
      <c r="A31" s="128" t="s">
        <v>212</v>
      </c>
      <c r="B31" s="143" t="s">
        <v>8</v>
      </c>
      <c r="C31" s="126" t="s">
        <v>127</v>
      </c>
      <c r="D31" s="144" t="s">
        <v>126</v>
      </c>
      <c r="E31" s="216" t="s">
        <v>74</v>
      </c>
      <c r="F31" s="145">
        <v>244</v>
      </c>
      <c r="G31" s="177">
        <v>0</v>
      </c>
      <c r="H31" s="177">
        <v>0</v>
      </c>
      <c r="I31" s="146">
        <v>45405.115133371641</v>
      </c>
      <c r="J31" s="146">
        <v>21294.596167717405</v>
      </c>
      <c r="K31" s="146">
        <v>0.95491803278688525</v>
      </c>
      <c r="L31" s="147">
        <v>233</v>
      </c>
      <c r="M31" s="147">
        <v>234</v>
      </c>
      <c r="N31" s="146">
        <v>92009.769814768806</v>
      </c>
      <c r="O31" s="146">
        <v>15400.000000000002</v>
      </c>
      <c r="P31" s="20">
        <v>15369.341563786009</v>
      </c>
      <c r="Q31" s="20">
        <v>15000.856164383562</v>
      </c>
      <c r="R31" s="146">
        <v>71600</v>
      </c>
      <c r="S31" s="146">
        <v>59871.747211895912</v>
      </c>
      <c r="T31" s="146">
        <v>62152.542372881362</v>
      </c>
      <c r="U31" s="145">
        <v>246</v>
      </c>
      <c r="V31" s="177">
        <v>0</v>
      </c>
      <c r="W31" s="177">
        <v>2</v>
      </c>
      <c r="X31" s="146">
        <v>15710.984539043826</v>
      </c>
      <c r="Y31" s="146">
        <v>6103.683665951452</v>
      </c>
      <c r="Z31" s="146">
        <v>25798.87341050808</v>
      </c>
      <c r="AA31" s="146">
        <v>6550.0000000000009</v>
      </c>
      <c r="AB31" s="146">
        <v>5245.2404809619247</v>
      </c>
      <c r="AC31" s="146">
        <v>5331.1724137931033</v>
      </c>
      <c r="AD31" s="146">
        <v>22266.666666666664</v>
      </c>
      <c r="AE31" s="146">
        <v>20492.275280898881</v>
      </c>
      <c r="AF31" s="146">
        <v>22068.972332015812</v>
      </c>
      <c r="AG31" s="145">
        <v>248</v>
      </c>
      <c r="AH31" s="177">
        <v>0</v>
      </c>
      <c r="AI31" s="177">
        <v>0</v>
      </c>
      <c r="AJ31" s="177">
        <v>248</v>
      </c>
      <c r="AK31" s="146">
        <v>63419.177134863021</v>
      </c>
      <c r="AL31" s="146">
        <v>28243.79678403935</v>
      </c>
      <c r="AM31" s="146">
        <v>133525.5841737632</v>
      </c>
      <c r="AN31" s="146">
        <v>26191.666666666668</v>
      </c>
      <c r="AO31" s="146">
        <v>20684.426229508197</v>
      </c>
      <c r="AP31" s="146">
        <v>18577.968526466382</v>
      </c>
      <c r="AQ31" s="146">
        <v>103425.00000000001</v>
      </c>
      <c r="AR31" s="146">
        <v>92259.124087591263</v>
      </c>
      <c r="AS31" s="146">
        <v>93838.274932614571</v>
      </c>
      <c r="AT31" s="145">
        <v>250</v>
      </c>
      <c r="AU31" s="177">
        <v>0</v>
      </c>
      <c r="AV31" s="177">
        <v>0</v>
      </c>
      <c r="AW31" s="177">
        <v>250</v>
      </c>
      <c r="AX31" s="146">
        <v>24869.110188132305</v>
      </c>
      <c r="AY31" s="146">
        <v>11942.000236080816</v>
      </c>
      <c r="AZ31" s="146">
        <v>45076.641465668406</v>
      </c>
      <c r="BA31" s="146">
        <v>7400</v>
      </c>
      <c r="BB31" s="20">
        <v>8264.8305084745753</v>
      </c>
      <c r="BC31" s="20">
        <v>8277.2600186393302</v>
      </c>
      <c r="BD31" s="146">
        <v>39466.666666666672</v>
      </c>
      <c r="BE31" s="146">
        <v>37799.328295549953</v>
      </c>
      <c r="BF31" s="146">
        <v>38137.080536912756</v>
      </c>
      <c r="BG31" s="145">
        <v>92</v>
      </c>
      <c r="BH31" s="177">
        <v>43</v>
      </c>
      <c r="BI31" s="177">
        <v>43</v>
      </c>
      <c r="BJ31" s="177">
        <v>47</v>
      </c>
      <c r="BK31" s="148">
        <v>44</v>
      </c>
      <c r="BL31" s="145">
        <v>351</v>
      </c>
      <c r="BM31" s="177">
        <v>0</v>
      </c>
      <c r="BN31" s="177">
        <v>0</v>
      </c>
      <c r="BO31" s="177">
        <v>0.90435897435897439</v>
      </c>
      <c r="BP31" s="177">
        <v>0.17707122507122502</v>
      </c>
      <c r="BQ31" s="177">
        <v>0.72728774928774931</v>
      </c>
      <c r="BR31" s="145">
        <v>356</v>
      </c>
      <c r="BS31" s="177">
        <v>0</v>
      </c>
      <c r="BT31" s="177">
        <v>1</v>
      </c>
      <c r="BU31" s="177">
        <v>2.7818366197183093</v>
      </c>
      <c r="BV31" s="177">
        <v>0.2918535211267605</v>
      </c>
      <c r="BW31" s="148">
        <v>2.4899830985915501</v>
      </c>
      <c r="BX31" s="145">
        <v>1071</v>
      </c>
      <c r="BY31" s="177">
        <v>43</v>
      </c>
      <c r="BZ31" s="177">
        <v>3.9840909080071882</v>
      </c>
      <c r="CA31" s="177">
        <v>44</v>
      </c>
      <c r="CB31" s="177">
        <v>2.1554090909090906</v>
      </c>
      <c r="CC31" s="177">
        <v>0</v>
      </c>
      <c r="CD31" s="177">
        <v>1</v>
      </c>
      <c r="CE31" s="177">
        <v>43</v>
      </c>
      <c r="CF31" s="177">
        <v>43</v>
      </c>
      <c r="CG31" s="177">
        <v>0.97727272727272729</v>
      </c>
      <c r="CH31" s="159">
        <v>44</v>
      </c>
      <c r="CI31" s="145">
        <v>1080</v>
      </c>
      <c r="CJ31" s="177">
        <v>46</v>
      </c>
      <c r="CK31" s="177">
        <v>3.9956521780594536</v>
      </c>
      <c r="CL31" s="177">
        <v>46</v>
      </c>
      <c r="CM31" s="177">
        <v>2.3127608695652184</v>
      </c>
      <c r="CN31" s="177">
        <v>0</v>
      </c>
      <c r="CO31" s="177">
        <v>1</v>
      </c>
      <c r="CP31" s="177">
        <v>44</v>
      </c>
      <c r="CQ31" s="177">
        <v>46</v>
      </c>
      <c r="CR31" s="177">
        <v>0.95652173913043481</v>
      </c>
      <c r="CS31" s="159">
        <v>46</v>
      </c>
      <c r="CT31" s="145">
        <v>1080</v>
      </c>
      <c r="CU31" s="177">
        <v>38</v>
      </c>
      <c r="CV31" s="177">
        <v>3.9000000953674316</v>
      </c>
      <c r="CW31" s="177">
        <v>40</v>
      </c>
      <c r="CX31" s="177">
        <v>2.5151499999999998</v>
      </c>
      <c r="CY31" s="177">
        <v>0</v>
      </c>
      <c r="CZ31" s="177">
        <v>1</v>
      </c>
      <c r="DA31" s="177">
        <v>38</v>
      </c>
      <c r="DB31" s="177">
        <v>38</v>
      </c>
      <c r="DC31" s="177">
        <v>0.95</v>
      </c>
      <c r="DD31" s="159">
        <v>38</v>
      </c>
      <c r="DE31" s="145">
        <v>1068</v>
      </c>
      <c r="DF31" s="177">
        <v>43</v>
      </c>
      <c r="DG31" s="177">
        <v>4.0727271816947246</v>
      </c>
      <c r="DH31" s="177">
        <v>44</v>
      </c>
      <c r="DI31" s="177">
        <v>2.2911818181818178</v>
      </c>
      <c r="DJ31" s="177">
        <v>0</v>
      </c>
      <c r="DK31" s="177">
        <v>1</v>
      </c>
      <c r="DL31" s="177">
        <v>43</v>
      </c>
      <c r="DM31" s="177">
        <v>43</v>
      </c>
      <c r="DN31" s="177">
        <v>0.97727272727272729</v>
      </c>
      <c r="DO31" s="159">
        <v>44</v>
      </c>
      <c r="DP31" s="109">
        <v>10.25</v>
      </c>
      <c r="DQ31" s="215">
        <v>230224</v>
      </c>
      <c r="DR31" s="189">
        <v>0.97560975609699996</v>
      </c>
      <c r="DS31" s="189">
        <v>24.400000000014032</v>
      </c>
      <c r="DT31" s="149" t="s">
        <v>213</v>
      </c>
      <c r="DU31" s="150" t="s">
        <v>214</v>
      </c>
      <c r="DV31" s="190" t="s">
        <v>215</v>
      </c>
      <c r="DW31" s="177" t="s">
        <v>216</v>
      </c>
      <c r="DX31" s="191" t="s">
        <v>217</v>
      </c>
      <c r="DY31" s="172" t="s">
        <v>238</v>
      </c>
      <c r="DZ31" s="132" t="s">
        <v>120</v>
      </c>
      <c r="EA31" s="125">
        <v>214</v>
      </c>
      <c r="EB31" s="125" t="s">
        <v>228</v>
      </c>
      <c r="EC31" s="133" t="s">
        <v>220</v>
      </c>
      <c r="ED31" s="133" t="s">
        <v>237</v>
      </c>
      <c r="EE31" s="125" t="s">
        <v>252</v>
      </c>
      <c r="EF31" s="17">
        <v>0.90915573034130159</v>
      </c>
      <c r="EG31" s="8">
        <v>0.79512257837667699</v>
      </c>
      <c r="EH31" s="17" t="s">
        <v>68</v>
      </c>
      <c r="EI31" s="8" t="s">
        <v>242</v>
      </c>
      <c r="EJ31" s="18" t="s">
        <v>243</v>
      </c>
      <c r="EK31" s="124" t="s">
        <v>225</v>
      </c>
      <c r="EL31" s="124" t="s">
        <v>226</v>
      </c>
      <c r="EM31" s="124" t="s">
        <v>227</v>
      </c>
    </row>
    <row r="32" spans="1:143" s="124" customFormat="1" ht="15.75">
      <c r="A32" s="128" t="s">
        <v>212</v>
      </c>
      <c r="B32" s="143" t="s">
        <v>8</v>
      </c>
      <c r="C32" s="126" t="s">
        <v>127</v>
      </c>
      <c r="D32" s="144" t="s">
        <v>126</v>
      </c>
      <c r="E32" s="216" t="s">
        <v>74</v>
      </c>
      <c r="F32" s="145">
        <v>251</v>
      </c>
      <c r="G32" s="177">
        <v>0</v>
      </c>
      <c r="H32" s="177">
        <v>0</v>
      </c>
      <c r="I32" s="146">
        <v>17289.897572046641</v>
      </c>
      <c r="J32" s="146">
        <v>6296.1190854246552</v>
      </c>
      <c r="K32" s="146">
        <v>0.96414342629482075</v>
      </c>
      <c r="L32" s="147">
        <v>242</v>
      </c>
      <c r="M32" s="147">
        <v>243</v>
      </c>
      <c r="N32" s="146">
        <v>33823.679973206403</v>
      </c>
      <c r="O32" s="146">
        <v>9775</v>
      </c>
      <c r="P32" s="20">
        <v>7091.3926499032877</v>
      </c>
      <c r="Q32" s="20">
        <v>7725.8919961427191</v>
      </c>
      <c r="R32" s="146">
        <v>25211.111111111113</v>
      </c>
      <c r="S32" s="146">
        <v>24514.59034792368</v>
      </c>
      <c r="T32" s="146">
        <v>27489.225589225593</v>
      </c>
      <c r="U32" s="145">
        <v>250</v>
      </c>
      <c r="V32" s="177">
        <v>0</v>
      </c>
      <c r="W32" s="177">
        <v>0</v>
      </c>
      <c r="X32" s="146">
        <v>9133.4933063326389</v>
      </c>
      <c r="Y32" s="146">
        <v>3907.8666413718602</v>
      </c>
      <c r="Z32" s="146">
        <v>19417.246979293683</v>
      </c>
      <c r="AA32" s="146">
        <v>4375</v>
      </c>
      <c r="AB32" s="146">
        <v>2625.8795934323689</v>
      </c>
      <c r="AC32" s="146">
        <v>2911.3372093023258</v>
      </c>
      <c r="AD32" s="146">
        <v>15000</v>
      </c>
      <c r="AE32" s="146">
        <v>16017.755681818184</v>
      </c>
      <c r="AF32" s="146">
        <v>18279.004415897231</v>
      </c>
      <c r="AG32" s="145">
        <v>252</v>
      </c>
      <c r="AH32" s="177">
        <v>0</v>
      </c>
      <c r="AI32" s="177">
        <v>0</v>
      </c>
      <c r="AJ32" s="177">
        <v>252</v>
      </c>
      <c r="AK32" s="146">
        <v>50239.07331669925</v>
      </c>
      <c r="AL32" s="146">
        <v>27627.95095898573</v>
      </c>
      <c r="AM32" s="146">
        <v>142920.1807560536</v>
      </c>
      <c r="AN32" s="146">
        <v>17100</v>
      </c>
      <c r="AO32" s="146">
        <v>14979.220779220781</v>
      </c>
      <c r="AP32" s="146">
        <v>14632.35294117647</v>
      </c>
      <c r="AQ32" s="146">
        <v>90300.000000000044</v>
      </c>
      <c r="AR32" s="146">
        <v>80350.364963503671</v>
      </c>
      <c r="AS32" s="146">
        <v>85284.256559766756</v>
      </c>
      <c r="AT32" s="145">
        <v>256</v>
      </c>
      <c r="AU32" s="177">
        <v>0</v>
      </c>
      <c r="AV32" s="177">
        <v>0</v>
      </c>
      <c r="AW32" s="177">
        <v>255</v>
      </c>
      <c r="AX32" s="146">
        <v>20776.002358511851</v>
      </c>
      <c r="AY32" s="146">
        <v>12205.996597622681</v>
      </c>
      <c r="AZ32" s="146">
        <v>44693.433221663283</v>
      </c>
      <c r="BA32" s="146">
        <v>4213.3333333333339</v>
      </c>
      <c r="BB32" s="20">
        <v>4081.325301204819</v>
      </c>
      <c r="BC32" s="20">
        <v>4297.3838761345442</v>
      </c>
      <c r="BD32" s="146">
        <v>36640</v>
      </c>
      <c r="BE32" s="146">
        <v>37705.696202531646</v>
      </c>
      <c r="BF32" s="146">
        <v>37089.711417816812</v>
      </c>
      <c r="BG32" s="145">
        <v>199</v>
      </c>
      <c r="BH32" s="177">
        <v>53</v>
      </c>
      <c r="BI32" s="177">
        <v>53</v>
      </c>
      <c r="BJ32" s="177">
        <v>47</v>
      </c>
      <c r="BK32" s="148">
        <v>42</v>
      </c>
      <c r="BL32" s="145">
        <v>379</v>
      </c>
      <c r="BM32" s="177">
        <v>0</v>
      </c>
      <c r="BN32" s="177">
        <v>0</v>
      </c>
      <c r="BO32" s="177">
        <v>1.5094116094986814</v>
      </c>
      <c r="BP32" s="177">
        <v>0.23230343007915566</v>
      </c>
      <c r="BQ32" s="177">
        <v>1.2771081794195251</v>
      </c>
      <c r="BR32" s="145">
        <v>370</v>
      </c>
      <c r="BS32" s="177">
        <v>0</v>
      </c>
      <c r="BT32" s="177">
        <v>0</v>
      </c>
      <c r="BU32" s="177">
        <v>2.9273216216216214</v>
      </c>
      <c r="BV32" s="177">
        <v>0.30602972972972975</v>
      </c>
      <c r="BW32" s="148">
        <v>2.6212918918918917</v>
      </c>
      <c r="BX32" s="145">
        <v>1074</v>
      </c>
      <c r="BY32" s="177">
        <v>47</v>
      </c>
      <c r="BZ32" s="177">
        <v>3.9957446798365166</v>
      </c>
      <c r="CA32" s="177">
        <v>47</v>
      </c>
      <c r="CB32" s="177">
        <v>2.3351063829787235</v>
      </c>
      <c r="CC32" s="177">
        <v>0</v>
      </c>
      <c r="CD32" s="177">
        <v>1</v>
      </c>
      <c r="CE32" s="177">
        <v>46</v>
      </c>
      <c r="CF32" s="177">
        <v>47</v>
      </c>
      <c r="CG32" s="177">
        <v>0.97872340425531912</v>
      </c>
      <c r="CH32" s="159">
        <v>47</v>
      </c>
      <c r="CI32" s="145">
        <v>1075</v>
      </c>
      <c r="CJ32" s="177">
        <v>47</v>
      </c>
      <c r="CK32" s="177">
        <v>3.9978723424546261</v>
      </c>
      <c r="CL32" s="177">
        <v>48</v>
      </c>
      <c r="CM32" s="177">
        <v>2.3837659574468089</v>
      </c>
      <c r="CN32" s="177">
        <v>1</v>
      </c>
      <c r="CO32" s="177">
        <v>0.97916666666666663</v>
      </c>
      <c r="CP32" s="177">
        <v>47</v>
      </c>
      <c r="CQ32" s="177">
        <v>47</v>
      </c>
      <c r="CR32" s="177">
        <v>0.97916666666666663</v>
      </c>
      <c r="CS32" s="159">
        <v>47</v>
      </c>
      <c r="CT32" s="145">
        <v>1076</v>
      </c>
      <c r="CU32" s="177">
        <v>43</v>
      </c>
      <c r="CV32" s="177">
        <v>3.9046512537224349</v>
      </c>
      <c r="CW32" s="177">
        <v>45</v>
      </c>
      <c r="CX32" s="177">
        <v>2.4867555555555558</v>
      </c>
      <c r="CY32" s="177">
        <v>0</v>
      </c>
      <c r="CZ32" s="177">
        <v>1</v>
      </c>
      <c r="DA32" s="177">
        <v>44</v>
      </c>
      <c r="DB32" s="177">
        <v>43</v>
      </c>
      <c r="DC32" s="177">
        <v>0.97777777777777775</v>
      </c>
      <c r="DD32" s="159">
        <v>44</v>
      </c>
      <c r="DE32" s="145">
        <v>1069</v>
      </c>
      <c r="DF32" s="177">
        <v>40</v>
      </c>
      <c r="DG32" s="177">
        <v>4.0853657606171403</v>
      </c>
      <c r="DH32" s="177">
        <v>41</v>
      </c>
      <c r="DI32" s="177">
        <v>2.3988536585365852</v>
      </c>
      <c r="DJ32" s="177">
        <v>0</v>
      </c>
      <c r="DK32" s="177">
        <v>1</v>
      </c>
      <c r="DL32" s="177">
        <v>40</v>
      </c>
      <c r="DM32" s="177">
        <v>40</v>
      </c>
      <c r="DN32" s="177">
        <v>0.97560975609756095</v>
      </c>
      <c r="DO32" s="159">
        <v>41</v>
      </c>
      <c r="DP32" s="108">
        <v>10.25</v>
      </c>
      <c r="DQ32" s="215">
        <v>230224</v>
      </c>
      <c r="DR32" s="189">
        <v>0.97560975609699996</v>
      </c>
      <c r="DS32" s="189">
        <v>25.100000000014433</v>
      </c>
      <c r="DT32" s="149" t="s">
        <v>213</v>
      </c>
      <c r="DU32" s="150" t="s">
        <v>214</v>
      </c>
      <c r="DV32" s="190" t="s">
        <v>215</v>
      </c>
      <c r="DW32" s="177" t="s">
        <v>216</v>
      </c>
      <c r="DX32" s="191" t="s">
        <v>217</v>
      </c>
      <c r="DY32" s="172" t="s">
        <v>238</v>
      </c>
      <c r="DZ32" s="132" t="s">
        <v>121</v>
      </c>
      <c r="EA32" s="125">
        <v>214</v>
      </c>
      <c r="EB32" s="125" t="s">
        <v>230</v>
      </c>
      <c r="EC32" s="133" t="s">
        <v>220</v>
      </c>
      <c r="ED32" s="133" t="s">
        <v>221</v>
      </c>
      <c r="EE32" s="125" t="s">
        <v>252</v>
      </c>
      <c r="EF32" s="17">
        <v>1.7874621585070849</v>
      </c>
      <c r="EG32" s="8">
        <v>1.3630519962310792</v>
      </c>
      <c r="EH32" s="17" t="s">
        <v>68</v>
      </c>
      <c r="EI32" s="8" t="s">
        <v>242</v>
      </c>
      <c r="EJ32" s="18" t="s">
        <v>243</v>
      </c>
      <c r="EK32" s="124" t="s">
        <v>225</v>
      </c>
      <c r="EL32" s="124" t="s">
        <v>226</v>
      </c>
      <c r="EM32" s="124" t="s">
        <v>227</v>
      </c>
    </row>
    <row r="33" spans="1:143" s="124" customFormat="1" ht="15.75">
      <c r="A33" s="128" t="s">
        <v>212</v>
      </c>
      <c r="B33" s="143" t="s">
        <v>8</v>
      </c>
      <c r="C33" s="126" t="s">
        <v>127</v>
      </c>
      <c r="D33" s="144" t="s">
        <v>126</v>
      </c>
      <c r="E33" s="216" t="s">
        <v>74</v>
      </c>
      <c r="F33" s="145">
        <v>237</v>
      </c>
      <c r="G33" s="177">
        <v>0</v>
      </c>
      <c r="H33" s="177">
        <v>0</v>
      </c>
      <c r="I33" s="146">
        <v>10663.503245068836</v>
      </c>
      <c r="J33" s="146">
        <v>3996.726830715972</v>
      </c>
      <c r="K33" s="146">
        <v>0.9831223628691983</v>
      </c>
      <c r="L33" s="147">
        <v>233</v>
      </c>
      <c r="M33" s="147">
        <v>237</v>
      </c>
      <c r="N33" s="146">
        <v>28083.39226531448</v>
      </c>
      <c r="O33" s="146">
        <v>4669.2307692307695</v>
      </c>
      <c r="P33" s="20">
        <v>4310.4477611940292</v>
      </c>
      <c r="Q33" s="20">
        <v>5095.8771741464461</v>
      </c>
      <c r="R33" s="146">
        <v>15087.804878048781</v>
      </c>
      <c r="S33" s="146">
        <v>14788.653096578606</v>
      </c>
      <c r="T33" s="146">
        <v>16729.044313934868</v>
      </c>
      <c r="U33" s="145">
        <v>234</v>
      </c>
      <c r="V33" s="177">
        <v>0</v>
      </c>
      <c r="W33" s="177">
        <v>1</v>
      </c>
      <c r="X33" s="146">
        <v>7376.4094340594656</v>
      </c>
      <c r="Y33" s="146">
        <v>2574.6531051405691</v>
      </c>
      <c r="Z33" s="146">
        <v>11349.175202239441</v>
      </c>
      <c r="AA33" s="146">
        <v>2956.25</v>
      </c>
      <c r="AB33" s="146">
        <v>1820.3914141414141</v>
      </c>
      <c r="AC33" s="146">
        <v>1995.3987730061353</v>
      </c>
      <c r="AD33" s="146">
        <v>10285.294117647059</v>
      </c>
      <c r="AE33" s="146">
        <v>10288.398692810459</v>
      </c>
      <c r="AF33" s="146">
        <v>11792.693859255938</v>
      </c>
      <c r="AG33" s="145">
        <v>235</v>
      </c>
      <c r="AH33" s="177">
        <v>0</v>
      </c>
      <c r="AI33" s="177">
        <v>0</v>
      </c>
      <c r="AJ33" s="177">
        <v>235</v>
      </c>
      <c r="AK33" s="146">
        <v>31212.305064693366</v>
      </c>
      <c r="AL33" s="146">
        <v>16131.113148826966</v>
      </c>
      <c r="AM33" s="146">
        <v>83898.385534009605</v>
      </c>
      <c r="AN33" s="146">
        <v>13015.625</v>
      </c>
      <c r="AO33" s="146">
        <v>7965.1162790697672</v>
      </c>
      <c r="AP33" s="146">
        <v>8485.4333576110712</v>
      </c>
      <c r="AQ33" s="146">
        <v>52365.38461538461</v>
      </c>
      <c r="AR33" s="146">
        <v>46875</v>
      </c>
      <c r="AS33" s="146">
        <v>52419</v>
      </c>
      <c r="AT33" s="145">
        <v>235</v>
      </c>
      <c r="AU33" s="177">
        <v>0</v>
      </c>
      <c r="AV33" s="177">
        <v>0</v>
      </c>
      <c r="AW33" s="177">
        <v>235</v>
      </c>
      <c r="AX33" s="146">
        <v>17004.803384004408</v>
      </c>
      <c r="AY33" s="146">
        <v>8575.7225936519953</v>
      </c>
      <c r="AZ33" s="146">
        <v>31163.085421953921</v>
      </c>
      <c r="BA33" s="146">
        <v>5533.333333333333</v>
      </c>
      <c r="BB33" s="20">
        <v>2913.5188866799203</v>
      </c>
      <c r="BC33" s="20">
        <v>3035.8640939597317</v>
      </c>
      <c r="BD33" s="146">
        <v>28892.307692307691</v>
      </c>
      <c r="BE33" s="146">
        <v>26895.390070921989</v>
      </c>
      <c r="BF33" s="146">
        <v>27550.632911392404</v>
      </c>
      <c r="BG33" s="145">
        <v>184</v>
      </c>
      <c r="BH33" s="177">
        <v>89</v>
      </c>
      <c r="BI33" s="177">
        <v>91</v>
      </c>
      <c r="BJ33" s="177">
        <v>78</v>
      </c>
      <c r="BK33" s="148">
        <v>76</v>
      </c>
      <c r="BL33" s="145">
        <v>343</v>
      </c>
      <c r="BM33" s="177">
        <v>0</v>
      </c>
      <c r="BN33" s="177">
        <v>0</v>
      </c>
      <c r="BO33" s="177">
        <v>2.0651807580174926</v>
      </c>
      <c r="BP33" s="177">
        <v>0.3757609329446065</v>
      </c>
      <c r="BQ33" s="177">
        <v>1.6894198250728862</v>
      </c>
      <c r="BR33" s="145">
        <v>354</v>
      </c>
      <c r="BS33" s="177">
        <v>0</v>
      </c>
      <c r="BT33" s="177">
        <v>1</v>
      </c>
      <c r="BU33" s="177">
        <v>3.5443852691218125</v>
      </c>
      <c r="BV33" s="177">
        <v>0.43158640226628903</v>
      </c>
      <c r="BW33" s="148">
        <v>3.1127988668555249</v>
      </c>
      <c r="BX33" s="145">
        <v>1080</v>
      </c>
      <c r="BY33" s="177">
        <v>43</v>
      </c>
      <c r="BZ33" s="177">
        <v>4</v>
      </c>
      <c r="CA33" s="177">
        <v>43</v>
      </c>
      <c r="CB33" s="177">
        <v>1.9392558139534881</v>
      </c>
      <c r="CC33" s="177">
        <v>0</v>
      </c>
      <c r="CD33" s="177">
        <v>1</v>
      </c>
      <c r="CE33" s="177">
        <v>43</v>
      </c>
      <c r="CF33" s="177">
        <v>43</v>
      </c>
      <c r="CG33" s="177">
        <v>1</v>
      </c>
      <c r="CH33" s="159">
        <v>43</v>
      </c>
      <c r="CI33" s="145">
        <v>1073</v>
      </c>
      <c r="CJ33" s="177">
        <v>41</v>
      </c>
      <c r="CK33" s="177">
        <v>3.9853658559845715</v>
      </c>
      <c r="CL33" s="177">
        <v>42</v>
      </c>
      <c r="CM33" s="177">
        <v>2.2175121951219507</v>
      </c>
      <c r="CN33" s="177">
        <v>1</v>
      </c>
      <c r="CO33" s="177">
        <v>0.97619047619047616</v>
      </c>
      <c r="CP33" s="177">
        <v>38</v>
      </c>
      <c r="CQ33" s="177">
        <v>41</v>
      </c>
      <c r="CR33" s="177">
        <v>0.90476190476190477</v>
      </c>
      <c r="CS33" s="159">
        <v>41</v>
      </c>
      <c r="CT33" s="145">
        <v>1076</v>
      </c>
      <c r="CU33" s="177">
        <v>39</v>
      </c>
      <c r="CV33" s="177">
        <v>3.9051282956049991</v>
      </c>
      <c r="CW33" s="177">
        <v>39</v>
      </c>
      <c r="CX33" s="177">
        <v>2.0493333333333337</v>
      </c>
      <c r="CY33" s="177">
        <v>0</v>
      </c>
      <c r="CZ33" s="177">
        <v>1</v>
      </c>
      <c r="DA33" s="177">
        <v>39</v>
      </c>
      <c r="DB33" s="177">
        <v>39</v>
      </c>
      <c r="DC33" s="177">
        <v>1</v>
      </c>
      <c r="DD33" s="159">
        <v>39</v>
      </c>
      <c r="DE33" s="145">
        <v>1080</v>
      </c>
      <c r="DF33" s="177">
        <v>40</v>
      </c>
      <c r="DG33" s="177">
        <v>4.0999999046325684</v>
      </c>
      <c r="DH33" s="177">
        <v>40</v>
      </c>
      <c r="DI33" s="177">
        <v>1.893675</v>
      </c>
      <c r="DJ33" s="177">
        <v>0</v>
      </c>
      <c r="DK33" s="177">
        <v>1</v>
      </c>
      <c r="DL33" s="177">
        <v>40</v>
      </c>
      <c r="DM33" s="177">
        <v>40</v>
      </c>
      <c r="DN33" s="177">
        <v>1</v>
      </c>
      <c r="DO33" s="159">
        <v>40</v>
      </c>
      <c r="DP33" s="109">
        <v>10.25</v>
      </c>
      <c r="DQ33" s="215">
        <v>230224</v>
      </c>
      <c r="DR33" s="189">
        <v>0.97560975609699996</v>
      </c>
      <c r="DS33" s="189">
        <v>23.700000000013627</v>
      </c>
      <c r="DT33" s="149" t="s">
        <v>213</v>
      </c>
      <c r="DU33" s="150" t="s">
        <v>214</v>
      </c>
      <c r="DV33" s="190" t="s">
        <v>215</v>
      </c>
      <c r="DW33" s="177" t="s">
        <v>216</v>
      </c>
      <c r="DX33" s="191" t="s">
        <v>217</v>
      </c>
      <c r="DY33" s="172" t="s">
        <v>238</v>
      </c>
      <c r="DZ33" s="132" t="s">
        <v>122</v>
      </c>
      <c r="EA33" s="125">
        <v>214</v>
      </c>
      <c r="EB33" s="125" t="s">
        <v>231</v>
      </c>
      <c r="EC33" s="133" t="s">
        <v>220</v>
      </c>
      <c r="ED33" s="133" t="s">
        <v>229</v>
      </c>
      <c r="EE33" s="125" t="s">
        <v>252</v>
      </c>
      <c r="EF33" s="17">
        <v>3.0990168736453803</v>
      </c>
      <c r="EG33" s="8">
        <v>1.5044832581128829</v>
      </c>
      <c r="EH33" s="17" t="s">
        <v>68</v>
      </c>
      <c r="EI33" s="8" t="s">
        <v>242</v>
      </c>
      <c r="EJ33" s="18" t="s">
        <v>243</v>
      </c>
      <c r="EK33" s="124" t="s">
        <v>225</v>
      </c>
      <c r="EL33" s="124" t="s">
        <v>226</v>
      </c>
      <c r="EM33" s="124" t="s">
        <v>227</v>
      </c>
    </row>
    <row r="34" spans="1:143" s="124" customFormat="1" ht="15.75">
      <c r="A34" s="128" t="s">
        <v>212</v>
      </c>
      <c r="B34" s="143" t="s">
        <v>8</v>
      </c>
      <c r="C34" s="126" t="s">
        <v>127</v>
      </c>
      <c r="D34" s="144" t="s">
        <v>126</v>
      </c>
      <c r="E34" s="187" t="s">
        <v>75</v>
      </c>
      <c r="F34" s="145">
        <v>177</v>
      </c>
      <c r="G34" s="177">
        <v>0</v>
      </c>
      <c r="H34" s="177">
        <v>0</v>
      </c>
      <c r="I34" s="146">
        <v>30869.753052240281</v>
      </c>
      <c r="J34" s="146">
        <v>9999.3579660357427</v>
      </c>
      <c r="K34" s="146">
        <v>1</v>
      </c>
      <c r="L34" s="147">
        <v>177</v>
      </c>
      <c r="M34" s="147">
        <v>177</v>
      </c>
      <c r="N34" s="146">
        <v>51607.231198391841</v>
      </c>
      <c r="O34" s="146">
        <v>17342.857142857141</v>
      </c>
      <c r="P34" s="20">
        <v>14352.409638554218</v>
      </c>
      <c r="Q34" s="20">
        <v>15348.087431693988</v>
      </c>
      <c r="R34" s="146">
        <v>43622.222222222226</v>
      </c>
      <c r="S34" s="146">
        <v>58243.24324324324</v>
      </c>
      <c r="T34" s="146">
        <v>64535.992217898834</v>
      </c>
      <c r="U34" s="145">
        <v>178</v>
      </c>
      <c r="V34" s="177">
        <v>0</v>
      </c>
      <c r="W34" s="177">
        <v>0</v>
      </c>
      <c r="X34" s="146">
        <v>8678.3511554494798</v>
      </c>
      <c r="Y34" s="146">
        <v>2216.7097538755634</v>
      </c>
      <c r="Z34" s="146">
        <v>16355.418042020081</v>
      </c>
      <c r="AA34" s="146">
        <v>5225</v>
      </c>
      <c r="AB34" s="146">
        <v>4281.1059907834106</v>
      </c>
      <c r="AC34" s="146">
        <v>4528.2442748091598</v>
      </c>
      <c r="AD34" s="146">
        <v>10510.000000000002</v>
      </c>
      <c r="AE34" s="146">
        <v>21457.142857142859</v>
      </c>
      <c r="AF34" s="146">
        <v>22843.227665706054</v>
      </c>
      <c r="AG34" s="145">
        <v>177</v>
      </c>
      <c r="AH34" s="177">
        <v>0</v>
      </c>
      <c r="AI34" s="177">
        <v>0</v>
      </c>
      <c r="AJ34" s="177"/>
      <c r="AK34" s="146">
        <v>55670.403292272291</v>
      </c>
      <c r="AL34" s="146">
        <v>30035.969972142353</v>
      </c>
      <c r="AM34" s="146">
        <v>163926.276355232</v>
      </c>
      <c r="AN34" s="146">
        <v>22495.454545454548</v>
      </c>
      <c r="AO34" s="146">
        <v>19079.71014492754</v>
      </c>
      <c r="AP34" s="146">
        <v>20153.794037940381</v>
      </c>
      <c r="AQ34" s="146">
        <v>98350.000000000015</v>
      </c>
      <c r="AR34" s="146">
        <v>103339.62264150944</v>
      </c>
      <c r="AS34" s="146">
        <v>111772.72727272731</v>
      </c>
      <c r="AT34" s="145">
        <v>175</v>
      </c>
      <c r="AU34" s="177">
        <v>0</v>
      </c>
      <c r="AV34" s="177">
        <v>0</v>
      </c>
      <c r="AW34" s="177"/>
      <c r="AX34" s="146">
        <v>30020.843721936959</v>
      </c>
      <c r="AY34" s="146">
        <v>12973.960734596709</v>
      </c>
      <c r="AZ34" s="146">
        <v>47809.608967423927</v>
      </c>
      <c r="BA34" s="146">
        <v>11333.333333333332</v>
      </c>
      <c r="BB34" s="20">
        <v>7505.8252427184461</v>
      </c>
      <c r="BC34" s="20">
        <v>7322.150735294118</v>
      </c>
      <c r="BD34" s="146">
        <v>45111.111111111109</v>
      </c>
      <c r="BE34" s="146">
        <v>43909.924487594399</v>
      </c>
      <c r="BF34" s="146">
        <v>44681.861575178998</v>
      </c>
      <c r="BG34" s="145">
        <v>178</v>
      </c>
      <c r="BH34" s="177">
        <v>42</v>
      </c>
      <c r="BI34" s="177">
        <v>42</v>
      </c>
      <c r="BJ34" s="177">
        <v>41</v>
      </c>
      <c r="BK34" s="148">
        <v>35</v>
      </c>
      <c r="BL34" s="145">
        <v>349</v>
      </c>
      <c r="BM34" s="177">
        <v>0</v>
      </c>
      <c r="BN34" s="177">
        <v>0</v>
      </c>
      <c r="BO34" s="177">
        <v>1.4782636103150684</v>
      </c>
      <c r="BP34" s="177">
        <v>0.24133783954154725</v>
      </c>
      <c r="BQ34" s="177">
        <v>1.2251747851001031</v>
      </c>
      <c r="BR34" s="145">
        <v>354</v>
      </c>
      <c r="BS34" s="177">
        <v>0</v>
      </c>
      <c r="BT34" s="177">
        <v>0</v>
      </c>
      <c r="BU34" s="177">
        <v>3.0953954802258248</v>
      </c>
      <c r="BV34" s="177">
        <v>0.55162690677966097</v>
      </c>
      <c r="BW34" s="148">
        <v>2.5437683615817224</v>
      </c>
      <c r="BX34" s="145">
        <v>675</v>
      </c>
      <c r="BY34" s="177">
        <v>0</v>
      </c>
      <c r="BZ34" s="177">
        <v>3.2558139202206635</v>
      </c>
      <c r="CA34" s="177">
        <v>172</v>
      </c>
      <c r="CB34" s="177">
        <v>1.0368486802325585</v>
      </c>
      <c r="CC34" s="177">
        <v>0</v>
      </c>
      <c r="CD34" s="177">
        <v>1</v>
      </c>
      <c r="CE34" s="177">
        <v>172</v>
      </c>
      <c r="CF34" s="177">
        <v>0</v>
      </c>
      <c r="CG34" s="177">
        <v>1</v>
      </c>
      <c r="CH34" s="159">
        <v>172</v>
      </c>
      <c r="CI34" s="145"/>
      <c r="CJ34" s="177"/>
      <c r="CK34" s="177"/>
      <c r="CL34" s="177"/>
      <c r="CM34" s="177"/>
      <c r="CN34" s="177"/>
      <c r="CO34" s="177"/>
      <c r="CP34" s="177"/>
      <c r="CQ34" s="177"/>
      <c r="CR34" s="177"/>
      <c r="CS34" s="159"/>
      <c r="CT34" s="145"/>
      <c r="CU34" s="177"/>
      <c r="CV34" s="177"/>
      <c r="CW34" s="177"/>
      <c r="CX34" s="177"/>
      <c r="CY34" s="177"/>
      <c r="CZ34" s="177"/>
      <c r="DA34" s="177"/>
      <c r="DB34" s="177"/>
      <c r="DC34" s="177"/>
      <c r="DD34" s="159"/>
      <c r="DE34" s="145"/>
      <c r="DF34" s="177"/>
      <c r="DG34" s="177"/>
      <c r="DH34" s="177"/>
      <c r="DI34" s="177"/>
      <c r="DJ34" s="177"/>
      <c r="DK34" s="177"/>
      <c r="DL34" s="177"/>
      <c r="DM34" s="177"/>
      <c r="DN34" s="177"/>
      <c r="DO34" s="159"/>
      <c r="DP34" s="108">
        <v>21.75</v>
      </c>
      <c r="DQ34" s="215">
        <v>277554</v>
      </c>
      <c r="DR34" s="189">
        <v>0.85057471264300011</v>
      </c>
      <c r="DS34" s="189">
        <v>9.5675675675751943</v>
      </c>
      <c r="DT34" s="149" t="s">
        <v>213</v>
      </c>
      <c r="DU34" s="150" t="s">
        <v>214</v>
      </c>
      <c r="DV34" s="190" t="s">
        <v>215</v>
      </c>
      <c r="DW34" s="177" t="s">
        <v>216</v>
      </c>
      <c r="DX34" s="191" t="s">
        <v>217</v>
      </c>
      <c r="DY34" s="172" t="s">
        <v>259</v>
      </c>
      <c r="DZ34" s="132" t="s">
        <v>119</v>
      </c>
      <c r="EA34" s="125">
        <v>214</v>
      </c>
      <c r="EB34" s="125" t="s">
        <v>219</v>
      </c>
      <c r="EC34" s="133" t="s">
        <v>220</v>
      </c>
      <c r="ED34" s="133" t="s">
        <v>229</v>
      </c>
      <c r="EE34" s="125" t="s">
        <v>252</v>
      </c>
      <c r="EF34" s="17">
        <v>1.1519378531450606</v>
      </c>
      <c r="EG34" s="8">
        <v>1.203224720244997</v>
      </c>
      <c r="EH34" s="17" t="s">
        <v>260</v>
      </c>
      <c r="EI34" s="8" t="s">
        <v>260</v>
      </c>
      <c r="EJ34" s="18" t="s">
        <v>234</v>
      </c>
      <c r="EK34" s="124" t="s">
        <v>225</v>
      </c>
      <c r="EL34" s="124" t="s">
        <v>226</v>
      </c>
      <c r="EM34" s="124" t="s">
        <v>227</v>
      </c>
    </row>
    <row r="35" spans="1:143" s="124" customFormat="1" ht="15.75">
      <c r="A35" s="128" t="s">
        <v>212</v>
      </c>
      <c r="B35" s="143" t="s">
        <v>8</v>
      </c>
      <c r="C35" s="126" t="s">
        <v>127</v>
      </c>
      <c r="D35" s="144" t="s">
        <v>126</v>
      </c>
      <c r="E35" s="216" t="s">
        <v>75</v>
      </c>
      <c r="F35" s="145">
        <v>176</v>
      </c>
      <c r="G35" s="177">
        <v>0</v>
      </c>
      <c r="H35" s="177">
        <v>0</v>
      </c>
      <c r="I35" s="146">
        <v>28687.873092390524</v>
      </c>
      <c r="J35" s="146">
        <v>10093.118396265794</v>
      </c>
      <c r="K35" s="146">
        <v>1</v>
      </c>
      <c r="L35" s="147">
        <v>176</v>
      </c>
      <c r="M35" s="147">
        <v>176</v>
      </c>
      <c r="N35" s="146">
        <v>50876.51111453872</v>
      </c>
      <c r="O35" s="146">
        <v>13733.333333333334</v>
      </c>
      <c r="P35" s="20">
        <v>15369.341563786009</v>
      </c>
      <c r="Q35" s="20">
        <v>15000.856164383562</v>
      </c>
      <c r="R35" s="146">
        <v>41133.333333333336</v>
      </c>
      <c r="S35" s="146">
        <v>59871.747211895912</v>
      </c>
      <c r="T35" s="146">
        <v>62152.542372881362</v>
      </c>
      <c r="U35" s="145">
        <v>176</v>
      </c>
      <c r="V35" s="177">
        <v>0</v>
      </c>
      <c r="W35" s="177">
        <v>0</v>
      </c>
      <c r="X35" s="146">
        <v>8374.0052732630666</v>
      </c>
      <c r="Y35" s="146">
        <v>2201.5932837408882</v>
      </c>
      <c r="Z35" s="146">
        <v>14502.77903210992</v>
      </c>
      <c r="AA35" s="146">
        <v>5300.0000000000009</v>
      </c>
      <c r="AB35" s="146">
        <v>5245.2404809619247</v>
      </c>
      <c r="AC35" s="146">
        <v>5331.1724137931033</v>
      </c>
      <c r="AD35" s="146">
        <v>10518.181818181818</v>
      </c>
      <c r="AE35" s="146">
        <v>20492.275280898881</v>
      </c>
      <c r="AF35" s="146">
        <v>22068.972332015812</v>
      </c>
      <c r="AG35" s="145">
        <v>176</v>
      </c>
      <c r="AH35" s="177">
        <v>0</v>
      </c>
      <c r="AI35" s="177">
        <v>1</v>
      </c>
      <c r="AJ35" s="177"/>
      <c r="AK35" s="146">
        <v>41751.145662262905</v>
      </c>
      <c r="AL35" s="146">
        <v>20646.44913947591</v>
      </c>
      <c r="AM35" s="146">
        <v>122682.06579941361</v>
      </c>
      <c r="AN35" s="146">
        <v>18375</v>
      </c>
      <c r="AO35" s="146">
        <v>20684.426229508197</v>
      </c>
      <c r="AP35" s="146">
        <v>18577.968526466382</v>
      </c>
      <c r="AQ35" s="146">
        <v>65916.666666666672</v>
      </c>
      <c r="AR35" s="146">
        <v>92259.124087591263</v>
      </c>
      <c r="AS35" s="146">
        <v>93838.274932614571</v>
      </c>
      <c r="AT35" s="145">
        <v>176</v>
      </c>
      <c r="AU35" s="177">
        <v>0</v>
      </c>
      <c r="AV35" s="177">
        <v>0</v>
      </c>
      <c r="AW35" s="177"/>
      <c r="AX35" s="146">
        <v>25813.336480937953</v>
      </c>
      <c r="AY35" s="146">
        <v>10775.803582895473</v>
      </c>
      <c r="AZ35" s="146">
        <v>39163.468346390087</v>
      </c>
      <c r="BA35" s="146">
        <v>9226.6666666666679</v>
      </c>
      <c r="BB35" s="20">
        <v>8264.8305084745753</v>
      </c>
      <c r="BC35" s="20">
        <v>8277.2600186393302</v>
      </c>
      <c r="BD35" s="146">
        <v>36240</v>
      </c>
      <c r="BE35" s="146">
        <v>37799.328295549953</v>
      </c>
      <c r="BF35" s="146">
        <v>38137.080536912756</v>
      </c>
      <c r="BG35" s="145">
        <v>172</v>
      </c>
      <c r="BH35" s="177">
        <v>49</v>
      </c>
      <c r="BI35" s="177">
        <v>61</v>
      </c>
      <c r="BJ35" s="177">
        <v>47</v>
      </c>
      <c r="BK35" s="148">
        <v>44</v>
      </c>
      <c r="BL35" s="145">
        <v>343</v>
      </c>
      <c r="BM35" s="177">
        <v>0</v>
      </c>
      <c r="BN35" s="177">
        <v>0</v>
      </c>
      <c r="BO35" s="177">
        <v>1.4448192419823089</v>
      </c>
      <c r="BP35" s="177">
        <v>0.2260901749271137</v>
      </c>
      <c r="BQ35" s="177">
        <v>1.2073586005828658</v>
      </c>
      <c r="BR35" s="145">
        <v>352</v>
      </c>
      <c r="BS35" s="177">
        <v>0</v>
      </c>
      <c r="BT35" s="177">
        <v>1</v>
      </c>
      <c r="BU35" s="177">
        <v>3.333435897435689</v>
      </c>
      <c r="BV35" s="177">
        <v>0.48639571509971508</v>
      </c>
      <c r="BW35" s="148">
        <v>2.8470398860396098</v>
      </c>
      <c r="BX35" s="145">
        <v>668</v>
      </c>
      <c r="BY35" s="177">
        <v>2</v>
      </c>
      <c r="BZ35" s="177">
        <v>3.2477011201025427</v>
      </c>
      <c r="CA35" s="177">
        <v>174</v>
      </c>
      <c r="CB35" s="177">
        <v>1.0216665747126434</v>
      </c>
      <c r="CC35" s="177">
        <v>0</v>
      </c>
      <c r="CD35" s="177">
        <v>1</v>
      </c>
      <c r="CE35" s="177">
        <v>174</v>
      </c>
      <c r="CF35" s="177">
        <v>2</v>
      </c>
      <c r="CG35" s="177">
        <v>1</v>
      </c>
      <c r="CH35" s="159">
        <v>174</v>
      </c>
      <c r="CI35" s="145"/>
      <c r="CJ35" s="177"/>
      <c r="CK35" s="177"/>
      <c r="CL35" s="177"/>
      <c r="CM35" s="177"/>
      <c r="CN35" s="177"/>
      <c r="CO35" s="177"/>
      <c r="CP35" s="177"/>
      <c r="CQ35" s="177"/>
      <c r="CR35" s="177"/>
      <c r="CS35" s="159"/>
      <c r="CT35" s="145"/>
      <c r="CU35" s="177"/>
      <c r="CV35" s="177"/>
      <c r="CW35" s="177"/>
      <c r="CX35" s="177"/>
      <c r="CY35" s="177"/>
      <c r="CZ35" s="177"/>
      <c r="DA35" s="177"/>
      <c r="DB35" s="177"/>
      <c r="DC35" s="177"/>
      <c r="DD35" s="159"/>
      <c r="DE35" s="145"/>
      <c r="DF35" s="177"/>
      <c r="DG35" s="177"/>
      <c r="DH35" s="177"/>
      <c r="DI35" s="177"/>
      <c r="DJ35" s="177"/>
      <c r="DK35" s="177"/>
      <c r="DL35" s="177"/>
      <c r="DM35" s="177"/>
      <c r="DN35" s="177"/>
      <c r="DO35" s="159"/>
      <c r="DP35" s="109">
        <v>21.75</v>
      </c>
      <c r="DQ35" s="215">
        <v>277554</v>
      </c>
      <c r="DR35" s="189">
        <v>0.85057471264300011</v>
      </c>
      <c r="DS35" s="189">
        <v>9.5135135135210991</v>
      </c>
      <c r="DT35" s="149" t="s">
        <v>213</v>
      </c>
      <c r="DU35" s="150" t="s">
        <v>214</v>
      </c>
      <c r="DV35" s="190" t="s">
        <v>215</v>
      </c>
      <c r="DW35" s="177" t="s">
        <v>216</v>
      </c>
      <c r="DX35" s="191" t="s">
        <v>217</v>
      </c>
      <c r="DY35" s="172" t="s">
        <v>259</v>
      </c>
      <c r="DZ35" s="132" t="s">
        <v>120</v>
      </c>
      <c r="EA35" s="125">
        <v>214</v>
      </c>
      <c r="EB35" s="125" t="s">
        <v>228</v>
      </c>
      <c r="EC35" s="133" t="s">
        <v>220</v>
      </c>
      <c r="ED35" s="133" t="s">
        <v>237</v>
      </c>
      <c r="EE35" s="125" t="s">
        <v>252</v>
      </c>
      <c r="EF35" s="17">
        <v>1.3492556796832518</v>
      </c>
      <c r="EG35" s="8">
        <v>1.2833409089256416</v>
      </c>
      <c r="EH35" s="17" t="s">
        <v>260</v>
      </c>
      <c r="EI35" s="8" t="s">
        <v>260</v>
      </c>
      <c r="EJ35" s="18" t="s">
        <v>234</v>
      </c>
      <c r="EK35" s="124" t="s">
        <v>225</v>
      </c>
      <c r="EL35" s="124" t="s">
        <v>226</v>
      </c>
      <c r="EM35" s="124" t="s">
        <v>227</v>
      </c>
    </row>
    <row r="36" spans="1:143" s="124" customFormat="1" ht="15.75">
      <c r="A36" s="128" t="s">
        <v>212</v>
      </c>
      <c r="B36" s="143" t="s">
        <v>8</v>
      </c>
      <c r="C36" s="126" t="s">
        <v>127</v>
      </c>
      <c r="D36" s="144" t="s">
        <v>126</v>
      </c>
      <c r="E36" s="216" t="s">
        <v>75</v>
      </c>
      <c r="F36" s="145">
        <v>175</v>
      </c>
      <c r="G36" s="177">
        <v>0</v>
      </c>
      <c r="H36" s="177">
        <v>0</v>
      </c>
      <c r="I36" s="146">
        <v>10248.461809020688</v>
      </c>
      <c r="J36" s="146">
        <v>2505.6651739358963</v>
      </c>
      <c r="K36" s="146">
        <v>1</v>
      </c>
      <c r="L36" s="147">
        <v>175</v>
      </c>
      <c r="M36" s="147">
        <v>175</v>
      </c>
      <c r="N36" s="146">
        <v>18691.328760390883</v>
      </c>
      <c r="O36" s="146">
        <v>7285.7142857142853</v>
      </c>
      <c r="P36" s="20">
        <v>7091.3926499032877</v>
      </c>
      <c r="Q36" s="20">
        <v>7725.8919961427191</v>
      </c>
      <c r="R36" s="146">
        <v>13607.142857142857</v>
      </c>
      <c r="S36" s="146">
        <v>24514.59034792368</v>
      </c>
      <c r="T36" s="146">
        <v>27489.225589225593</v>
      </c>
      <c r="U36" s="145">
        <v>171</v>
      </c>
      <c r="V36" s="177">
        <v>0</v>
      </c>
      <c r="W36" s="177">
        <v>0</v>
      </c>
      <c r="X36" s="146">
        <v>5737.1854700988533</v>
      </c>
      <c r="Y36" s="146">
        <v>1496.7686786768957</v>
      </c>
      <c r="Z36" s="146">
        <v>8616.2603530566394</v>
      </c>
      <c r="AA36" s="146">
        <v>3507.1428571428573</v>
      </c>
      <c r="AB36" s="146">
        <v>2625.8795934323689</v>
      </c>
      <c r="AC36" s="146">
        <v>2911.3372093023258</v>
      </c>
      <c r="AD36" s="146">
        <v>7496.1538461538457</v>
      </c>
      <c r="AE36" s="146">
        <v>16017.755681818184</v>
      </c>
      <c r="AF36" s="146">
        <v>18279.004415897231</v>
      </c>
      <c r="AG36" s="145">
        <v>172</v>
      </c>
      <c r="AH36" s="177">
        <v>0</v>
      </c>
      <c r="AI36" s="177">
        <v>0</v>
      </c>
      <c r="AJ36" s="177"/>
      <c r="AK36" s="146">
        <v>31919.482187982187</v>
      </c>
      <c r="AL36" s="146">
        <v>17271.156045770378</v>
      </c>
      <c r="AM36" s="146">
        <v>114136.25075446079</v>
      </c>
      <c r="AN36" s="146">
        <v>14041.176470588236</v>
      </c>
      <c r="AO36" s="146">
        <v>14979.220779220781</v>
      </c>
      <c r="AP36" s="146">
        <v>14632.35294117647</v>
      </c>
      <c r="AQ36" s="146">
        <v>53760.000000000007</v>
      </c>
      <c r="AR36" s="146">
        <v>80350.364963503671</v>
      </c>
      <c r="AS36" s="146">
        <v>85284.256559766756</v>
      </c>
      <c r="AT36" s="145">
        <v>175</v>
      </c>
      <c r="AU36" s="177">
        <v>0</v>
      </c>
      <c r="AV36" s="177">
        <v>0</v>
      </c>
      <c r="AW36" s="177"/>
      <c r="AX36" s="146">
        <v>21095.533472962386</v>
      </c>
      <c r="AY36" s="146">
        <v>11377.851327074814</v>
      </c>
      <c r="AZ36" s="146">
        <v>40101.336803991042</v>
      </c>
      <c r="BA36" s="146">
        <v>4899.9999999999991</v>
      </c>
      <c r="BB36" s="20">
        <v>4081.325301204819</v>
      </c>
      <c r="BC36" s="20">
        <v>4297.3838761345442</v>
      </c>
      <c r="BD36" s="146">
        <v>35120</v>
      </c>
      <c r="BE36" s="146">
        <v>37705.696202531646</v>
      </c>
      <c r="BF36" s="146">
        <v>37089.711417816812</v>
      </c>
      <c r="BG36" s="145">
        <v>173</v>
      </c>
      <c r="BH36" s="177">
        <v>62</v>
      </c>
      <c r="BI36" s="177">
        <v>64</v>
      </c>
      <c r="BJ36" s="177">
        <v>47</v>
      </c>
      <c r="BK36" s="148">
        <v>42</v>
      </c>
      <c r="BL36" s="145">
        <v>343</v>
      </c>
      <c r="BM36" s="177">
        <v>0</v>
      </c>
      <c r="BN36" s="177">
        <v>0</v>
      </c>
      <c r="BO36" s="177">
        <v>1.9753119533524928</v>
      </c>
      <c r="BP36" s="177">
        <v>0.40103764723032082</v>
      </c>
      <c r="BQ36" s="177">
        <v>1.5616559766761082</v>
      </c>
      <c r="BR36" s="145">
        <v>349</v>
      </c>
      <c r="BS36" s="177">
        <v>0</v>
      </c>
      <c r="BT36" s="177">
        <v>0</v>
      </c>
      <c r="BU36" s="177">
        <v>3.4047507163320332</v>
      </c>
      <c r="BV36" s="177">
        <v>0.53859851575931239</v>
      </c>
      <c r="BW36" s="148">
        <v>2.8661518624639708</v>
      </c>
      <c r="BX36" s="145">
        <v>656</v>
      </c>
      <c r="BY36" s="177">
        <v>1</v>
      </c>
      <c r="BZ36" s="177">
        <v>3.2190751243877962</v>
      </c>
      <c r="CA36" s="177">
        <v>173</v>
      </c>
      <c r="CB36" s="177">
        <v>1.0535373583815026</v>
      </c>
      <c r="CC36" s="177">
        <v>0</v>
      </c>
      <c r="CD36" s="177">
        <v>1</v>
      </c>
      <c r="CE36" s="177">
        <v>173</v>
      </c>
      <c r="CF36" s="177">
        <v>1</v>
      </c>
      <c r="CG36" s="177">
        <v>1</v>
      </c>
      <c r="CH36" s="159">
        <v>173</v>
      </c>
      <c r="CI36" s="145"/>
      <c r="CJ36" s="177"/>
      <c r="CK36" s="177"/>
      <c r="CL36" s="177"/>
      <c r="CM36" s="177"/>
      <c r="CN36" s="177"/>
      <c r="CO36" s="177"/>
      <c r="CP36" s="177"/>
      <c r="CQ36" s="177"/>
      <c r="CR36" s="177"/>
      <c r="CS36" s="159"/>
      <c r="CT36" s="145"/>
      <c r="CU36" s="177"/>
      <c r="CV36" s="177"/>
      <c r="CW36" s="177"/>
      <c r="CX36" s="177"/>
      <c r="CY36" s="177"/>
      <c r="CZ36" s="177"/>
      <c r="DA36" s="177"/>
      <c r="DB36" s="177"/>
      <c r="DC36" s="177"/>
      <c r="DD36" s="159"/>
      <c r="DE36" s="145"/>
      <c r="DF36" s="177"/>
      <c r="DG36" s="177"/>
      <c r="DH36" s="177"/>
      <c r="DI36" s="177"/>
      <c r="DJ36" s="177"/>
      <c r="DK36" s="177"/>
      <c r="DL36" s="177"/>
      <c r="DM36" s="177"/>
      <c r="DN36" s="177"/>
      <c r="DO36" s="159"/>
      <c r="DP36" s="108">
        <v>21.75</v>
      </c>
      <c r="DQ36" s="215">
        <v>277554</v>
      </c>
      <c r="DR36" s="189">
        <v>0.85057471264300011</v>
      </c>
      <c r="DS36" s="189">
        <v>9.4594594594670003</v>
      </c>
      <c r="DT36" s="149" t="s">
        <v>213</v>
      </c>
      <c r="DU36" s="150" t="s">
        <v>214</v>
      </c>
      <c r="DV36" s="190" t="s">
        <v>215</v>
      </c>
      <c r="DW36" s="177" t="s">
        <v>216</v>
      </c>
      <c r="DX36" s="191" t="s">
        <v>217</v>
      </c>
      <c r="DY36" s="172" t="s">
        <v>259</v>
      </c>
      <c r="DZ36" s="132" t="s">
        <v>121</v>
      </c>
      <c r="EA36" s="125">
        <v>214</v>
      </c>
      <c r="EB36" s="125" t="s">
        <v>230</v>
      </c>
      <c r="EC36" s="133" t="s">
        <v>220</v>
      </c>
      <c r="ED36" s="133" t="s">
        <v>229</v>
      </c>
      <c r="EE36" s="125" t="s">
        <v>252</v>
      </c>
      <c r="EF36" s="17">
        <v>2.875874264580863</v>
      </c>
      <c r="EG36" s="8">
        <v>1.7714386132725499</v>
      </c>
      <c r="EH36" s="17" t="s">
        <v>260</v>
      </c>
      <c r="EI36" s="8" t="s">
        <v>260</v>
      </c>
      <c r="EJ36" s="18" t="s">
        <v>234</v>
      </c>
      <c r="EK36" s="124" t="s">
        <v>225</v>
      </c>
      <c r="EL36" s="124" t="s">
        <v>226</v>
      </c>
      <c r="EM36" s="124" t="s">
        <v>227</v>
      </c>
    </row>
    <row r="37" spans="1:143" s="124" customFormat="1" ht="15.75">
      <c r="A37" s="128" t="s">
        <v>212</v>
      </c>
      <c r="B37" s="143" t="s">
        <v>8</v>
      </c>
      <c r="C37" s="126" t="s">
        <v>127</v>
      </c>
      <c r="D37" s="144" t="s">
        <v>126</v>
      </c>
      <c r="E37" s="216" t="s">
        <v>75</v>
      </c>
      <c r="F37" s="145">
        <v>159</v>
      </c>
      <c r="G37" s="177">
        <v>5</v>
      </c>
      <c r="H37" s="177">
        <v>0</v>
      </c>
      <c r="I37" s="146">
        <v>9444.7625310432868</v>
      </c>
      <c r="J37" s="146">
        <v>3209.1721956197866</v>
      </c>
      <c r="K37" s="146">
        <v>0.98701298701298701</v>
      </c>
      <c r="L37" s="147">
        <v>152</v>
      </c>
      <c r="M37" s="147">
        <v>154</v>
      </c>
      <c r="N37" s="146">
        <v>21069.37880595</v>
      </c>
      <c r="O37" s="146">
        <v>4940</v>
      </c>
      <c r="P37" s="20">
        <v>4310.4477611940292</v>
      </c>
      <c r="Q37" s="20">
        <v>5095.8771741464461</v>
      </c>
      <c r="R37" s="146">
        <v>13390.476190476189</v>
      </c>
      <c r="S37" s="146">
        <v>14788.653096578606</v>
      </c>
      <c r="T37" s="146">
        <v>16729.044313934868</v>
      </c>
      <c r="U37" s="145">
        <v>159</v>
      </c>
      <c r="V37" s="177">
        <v>0</v>
      </c>
      <c r="W37" s="177">
        <v>6</v>
      </c>
      <c r="X37" s="146">
        <v>6157.9638939004717</v>
      </c>
      <c r="Y37" s="146">
        <v>2487.9655303520904</v>
      </c>
      <c r="Z37" s="146">
        <v>13611.411006975761</v>
      </c>
      <c r="AA37" s="146">
        <v>2350</v>
      </c>
      <c r="AB37" s="146">
        <v>1820.3914141414141</v>
      </c>
      <c r="AC37" s="146">
        <v>1995.3987730061353</v>
      </c>
      <c r="AD37" s="146">
        <v>8961.7647058823532</v>
      </c>
      <c r="AE37" s="146">
        <v>10288.398692810459</v>
      </c>
      <c r="AF37" s="146">
        <v>11792.693859255938</v>
      </c>
      <c r="AG37" s="145">
        <v>162</v>
      </c>
      <c r="AH37" s="177">
        <v>5</v>
      </c>
      <c r="AI37" s="177">
        <v>0</v>
      </c>
      <c r="AJ37" s="177"/>
      <c r="AK37" s="146">
        <v>16925.073802590246</v>
      </c>
      <c r="AL37" s="146">
        <v>10019.470062654831</v>
      </c>
      <c r="AM37" s="146">
        <v>78631.15196417144</v>
      </c>
      <c r="AN37" s="146">
        <v>7304.8387096774195</v>
      </c>
      <c r="AO37" s="146">
        <v>7965.1162790697672</v>
      </c>
      <c r="AP37" s="146">
        <v>8485.4333576110712</v>
      </c>
      <c r="AQ37" s="146">
        <v>28758.333333333339</v>
      </c>
      <c r="AR37" s="146">
        <v>46875</v>
      </c>
      <c r="AS37" s="146">
        <v>52419</v>
      </c>
      <c r="AT37" s="145">
        <v>161</v>
      </c>
      <c r="AU37" s="177">
        <v>0</v>
      </c>
      <c r="AV37" s="177">
        <v>4</v>
      </c>
      <c r="AW37" s="177"/>
      <c r="AX37" s="146">
        <v>12541.393838239665</v>
      </c>
      <c r="AY37" s="146">
        <v>6860.0303448208933</v>
      </c>
      <c r="AZ37" s="146">
        <v>26693.521865671039</v>
      </c>
      <c r="BA37" s="146">
        <v>4056</v>
      </c>
      <c r="BB37" s="20">
        <v>2913.5188866799203</v>
      </c>
      <c r="BC37" s="20">
        <v>3035.8640939597317</v>
      </c>
      <c r="BD37" s="146">
        <v>21630.000000000004</v>
      </c>
      <c r="BE37" s="146">
        <v>26895.390070921989</v>
      </c>
      <c r="BF37" s="146">
        <v>27550.632911392404</v>
      </c>
      <c r="BG37" s="145">
        <v>151</v>
      </c>
      <c r="BH37" s="177">
        <v>44</v>
      </c>
      <c r="BI37" s="177">
        <v>50</v>
      </c>
      <c r="BJ37" s="177">
        <v>78</v>
      </c>
      <c r="BK37" s="148">
        <v>76</v>
      </c>
      <c r="BL37" s="145">
        <v>320</v>
      </c>
      <c r="BM37" s="177">
        <v>9</v>
      </c>
      <c r="BN37" s="177">
        <v>1</v>
      </c>
      <c r="BO37" s="177">
        <v>1.9493451612899932</v>
      </c>
      <c r="BP37" s="177">
        <v>0.34320297741935496</v>
      </c>
      <c r="BQ37" s="177">
        <v>1.5720741935481102</v>
      </c>
      <c r="BR37" s="145">
        <v>323</v>
      </c>
      <c r="BS37" s="177">
        <v>0</v>
      </c>
      <c r="BT37" s="177">
        <v>12</v>
      </c>
      <c r="BU37" s="177">
        <v>3.2790192926042789</v>
      </c>
      <c r="BV37" s="177">
        <v>0.52278758199356923</v>
      </c>
      <c r="BW37" s="148">
        <v>2.7467781350480127</v>
      </c>
      <c r="BX37" s="145">
        <v>574</v>
      </c>
      <c r="BY37" s="177">
        <v>2</v>
      </c>
      <c r="BZ37" s="177">
        <v>3.0758170208899802</v>
      </c>
      <c r="CA37" s="177">
        <v>153</v>
      </c>
      <c r="CB37" s="177">
        <v>1.0424246993464052</v>
      </c>
      <c r="CC37" s="177">
        <v>0</v>
      </c>
      <c r="CD37" s="177">
        <v>1</v>
      </c>
      <c r="CE37" s="177">
        <v>153</v>
      </c>
      <c r="CF37" s="177">
        <v>2</v>
      </c>
      <c r="CG37" s="177">
        <v>1</v>
      </c>
      <c r="CH37" s="159">
        <v>153</v>
      </c>
      <c r="CI37" s="145"/>
      <c r="CJ37" s="177"/>
      <c r="CK37" s="177"/>
      <c r="CL37" s="177"/>
      <c r="CM37" s="177"/>
      <c r="CN37" s="177"/>
      <c r="CO37" s="177"/>
      <c r="CP37" s="177"/>
      <c r="CQ37" s="177"/>
      <c r="CR37" s="177"/>
      <c r="CS37" s="159"/>
      <c r="CT37" s="145"/>
      <c r="CU37" s="177"/>
      <c r="CV37" s="177"/>
      <c r="CW37" s="177"/>
      <c r="CX37" s="177"/>
      <c r="CY37" s="177"/>
      <c r="CZ37" s="177"/>
      <c r="DA37" s="177"/>
      <c r="DB37" s="177"/>
      <c r="DC37" s="177"/>
      <c r="DD37" s="159"/>
      <c r="DE37" s="145"/>
      <c r="DF37" s="177"/>
      <c r="DG37" s="177"/>
      <c r="DH37" s="177"/>
      <c r="DI37" s="177"/>
      <c r="DJ37" s="177"/>
      <c r="DK37" s="177"/>
      <c r="DL37" s="177"/>
      <c r="DM37" s="177"/>
      <c r="DN37" s="177"/>
      <c r="DO37" s="159"/>
      <c r="DP37" s="109">
        <v>21.75</v>
      </c>
      <c r="DQ37" s="215">
        <v>277554</v>
      </c>
      <c r="DR37" s="189">
        <v>0.85057471264300011</v>
      </c>
      <c r="DS37" s="189">
        <v>8.5945945946014461</v>
      </c>
      <c r="DT37" s="149" t="s">
        <v>213</v>
      </c>
      <c r="DU37" s="150" t="s">
        <v>214</v>
      </c>
      <c r="DV37" s="190" t="s">
        <v>215</v>
      </c>
      <c r="DW37" s="177" t="s">
        <v>216</v>
      </c>
      <c r="DX37" s="191" t="s">
        <v>217</v>
      </c>
      <c r="DY37" s="172" t="s">
        <v>259</v>
      </c>
      <c r="DZ37" s="132" t="s">
        <v>122</v>
      </c>
      <c r="EA37" s="125">
        <v>214</v>
      </c>
      <c r="EB37" s="125" t="s">
        <v>231</v>
      </c>
      <c r="EC37" s="133" t="s">
        <v>220</v>
      </c>
      <c r="ED37" s="133" t="s">
        <v>229</v>
      </c>
      <c r="EE37" s="125" t="s">
        <v>252</v>
      </c>
      <c r="EF37" s="17">
        <v>3.3207505326600946</v>
      </c>
      <c r="EG37" s="8">
        <v>1.990426408794691</v>
      </c>
      <c r="EH37" s="17" t="s">
        <v>260</v>
      </c>
      <c r="EI37" s="8" t="s">
        <v>260</v>
      </c>
      <c r="EJ37" s="18" t="s">
        <v>234</v>
      </c>
      <c r="EK37" s="124" t="s">
        <v>225</v>
      </c>
      <c r="EL37" s="124" t="s">
        <v>226</v>
      </c>
      <c r="EM37" s="124" t="s">
        <v>227</v>
      </c>
    </row>
    <row r="38" spans="1:143" s="124" customFormat="1" ht="15.75">
      <c r="A38" s="128" t="s">
        <v>212</v>
      </c>
      <c r="B38" s="143" t="s">
        <v>8</v>
      </c>
      <c r="C38" s="126" t="s">
        <v>127</v>
      </c>
      <c r="D38" s="144" t="s">
        <v>126</v>
      </c>
      <c r="E38" s="187" t="s">
        <v>76</v>
      </c>
      <c r="F38" s="145">
        <v>428</v>
      </c>
      <c r="G38" s="177">
        <v>0</v>
      </c>
      <c r="H38" s="177">
        <v>0</v>
      </c>
      <c r="I38" s="146">
        <v>32701.999763419735</v>
      </c>
      <c r="J38" s="146">
        <v>21878.709041979731</v>
      </c>
      <c r="K38" s="146">
        <v>0.98598130841121501</v>
      </c>
      <c r="L38" s="147">
        <v>422</v>
      </c>
      <c r="M38" s="147">
        <v>425</v>
      </c>
      <c r="N38" s="146">
        <v>103623.6150405464</v>
      </c>
      <c r="O38" s="146">
        <v>10800</v>
      </c>
      <c r="P38" s="20">
        <v>14352.409638554218</v>
      </c>
      <c r="Q38" s="20">
        <v>15348.087431693988</v>
      </c>
      <c r="R38" s="146">
        <v>67377.777777777781</v>
      </c>
      <c r="S38" s="146">
        <v>58243.24324324324</v>
      </c>
      <c r="T38" s="146">
        <v>64535.992217898834</v>
      </c>
      <c r="U38" s="145">
        <v>446</v>
      </c>
      <c r="V38" s="177">
        <v>0</v>
      </c>
      <c r="W38" s="177">
        <v>1</v>
      </c>
      <c r="X38" s="146">
        <v>14066.006685230395</v>
      </c>
      <c r="Y38" s="146">
        <v>6993.9835755950917</v>
      </c>
      <c r="Z38" s="146">
        <v>26027.96353967984</v>
      </c>
      <c r="AA38" s="146">
        <v>3607.1428571428573</v>
      </c>
      <c r="AB38" s="146">
        <v>4281.1059907834106</v>
      </c>
      <c r="AC38" s="146">
        <v>4528.2442748091598</v>
      </c>
      <c r="AD38" s="146">
        <v>22850</v>
      </c>
      <c r="AE38" s="146">
        <v>21457.142857142859</v>
      </c>
      <c r="AF38" s="146">
        <v>22843.227665706054</v>
      </c>
      <c r="AG38" s="145">
        <v>447</v>
      </c>
      <c r="AH38" s="177">
        <v>0</v>
      </c>
      <c r="AI38" s="177">
        <v>0</v>
      </c>
      <c r="AJ38" s="177">
        <v>447</v>
      </c>
      <c r="AK38" s="146">
        <v>55221.732201063096</v>
      </c>
      <c r="AL38" s="146">
        <v>31187.066464091939</v>
      </c>
      <c r="AM38" s="146">
        <v>158274.34876943761</v>
      </c>
      <c r="AN38" s="146">
        <v>18579.166666666664</v>
      </c>
      <c r="AO38" s="146">
        <v>19079.71014492754</v>
      </c>
      <c r="AP38" s="146">
        <v>20153.794037940381</v>
      </c>
      <c r="AQ38" s="146">
        <v>97150</v>
      </c>
      <c r="AR38" s="146">
        <v>103339.62264150944</v>
      </c>
      <c r="AS38" s="146">
        <v>111772.72727272731</v>
      </c>
      <c r="AT38" s="145">
        <v>447</v>
      </c>
      <c r="AU38" s="177">
        <v>1</v>
      </c>
      <c r="AV38" s="177">
        <v>0</v>
      </c>
      <c r="AW38" s="177">
        <v>445</v>
      </c>
      <c r="AX38" s="146">
        <v>25836.842211956158</v>
      </c>
      <c r="AY38" s="146">
        <v>14686.791477578754</v>
      </c>
      <c r="AZ38" s="146">
        <v>48509.806725788803</v>
      </c>
      <c r="BA38" s="146">
        <v>4408.8888888888887</v>
      </c>
      <c r="BB38" s="20">
        <v>7505.8252427184461</v>
      </c>
      <c r="BC38" s="20">
        <v>7322.150735294118</v>
      </c>
      <c r="BD38" s="146">
        <v>44270.769230769234</v>
      </c>
      <c r="BE38" s="146">
        <v>43909.924487594399</v>
      </c>
      <c r="BF38" s="146">
        <v>44681.861575178998</v>
      </c>
      <c r="BG38" s="145">
        <v>413</v>
      </c>
      <c r="BH38" s="177">
        <v>33</v>
      </c>
      <c r="BI38" s="177">
        <v>35</v>
      </c>
      <c r="BJ38" s="177">
        <v>41</v>
      </c>
      <c r="BK38" s="148">
        <v>35</v>
      </c>
      <c r="BL38" s="145">
        <v>894</v>
      </c>
      <c r="BM38" s="177">
        <v>1</v>
      </c>
      <c r="BN38" s="177">
        <v>2</v>
      </c>
      <c r="BO38" s="177">
        <v>1.2961234567901234</v>
      </c>
      <c r="BP38" s="177">
        <v>0.23901234567901219</v>
      </c>
      <c r="BQ38" s="177">
        <v>1.0571111111111111</v>
      </c>
      <c r="BR38" s="145">
        <v>894</v>
      </c>
      <c r="BS38" s="177">
        <v>1</v>
      </c>
      <c r="BT38" s="177">
        <v>2</v>
      </c>
      <c r="BU38" s="177">
        <v>2.8206958473625132</v>
      </c>
      <c r="BV38" s="177">
        <v>0.29212570145903466</v>
      </c>
      <c r="BW38" s="148">
        <v>2.5285701459034788</v>
      </c>
      <c r="BX38" s="145">
        <v>1070</v>
      </c>
      <c r="BY38" s="177">
        <v>108</v>
      </c>
      <c r="BZ38" s="177">
        <v>3.9809090917760677</v>
      </c>
      <c r="CA38" s="177">
        <v>111</v>
      </c>
      <c r="CB38" s="177">
        <v>2.2360636363636366</v>
      </c>
      <c r="CC38" s="177">
        <v>1</v>
      </c>
      <c r="CD38" s="177">
        <v>0.99099099099099097</v>
      </c>
      <c r="CE38" s="177">
        <v>108</v>
      </c>
      <c r="CF38" s="177">
        <v>108</v>
      </c>
      <c r="CG38" s="177">
        <v>0.97297297297297303</v>
      </c>
      <c r="CH38" s="159">
        <v>110</v>
      </c>
      <c r="CI38" s="145">
        <v>1072</v>
      </c>
      <c r="CJ38" s="177">
        <v>106</v>
      </c>
      <c r="CK38" s="177">
        <v>3.9887850485115406</v>
      </c>
      <c r="CL38" s="177">
        <v>108</v>
      </c>
      <c r="CM38" s="177">
        <v>2.4643055555555566</v>
      </c>
      <c r="CN38" s="177">
        <v>0</v>
      </c>
      <c r="CO38" s="177">
        <v>1</v>
      </c>
      <c r="CP38" s="177">
        <v>103</v>
      </c>
      <c r="CQ38" s="177">
        <v>106</v>
      </c>
      <c r="CR38" s="177">
        <v>0.95370370370370372</v>
      </c>
      <c r="CS38" s="159">
        <v>107</v>
      </c>
      <c r="CT38" s="145">
        <v>1074</v>
      </c>
      <c r="CU38" s="177">
        <v>110</v>
      </c>
      <c r="CV38" s="177">
        <v>3.8909910842105075</v>
      </c>
      <c r="CW38" s="177">
        <v>112</v>
      </c>
      <c r="CX38" s="177">
        <v>2.3876517857142852</v>
      </c>
      <c r="CY38" s="177">
        <v>0</v>
      </c>
      <c r="CZ38" s="177">
        <v>1</v>
      </c>
      <c r="DA38" s="177">
        <v>110</v>
      </c>
      <c r="DB38" s="177">
        <v>110</v>
      </c>
      <c r="DC38" s="177">
        <v>0.9821428571428571</v>
      </c>
      <c r="DD38" s="159">
        <v>111</v>
      </c>
      <c r="DE38" s="145">
        <v>1075</v>
      </c>
      <c r="DF38" s="177">
        <v>109</v>
      </c>
      <c r="DG38" s="177">
        <v>4.0909089955416595</v>
      </c>
      <c r="DH38" s="177">
        <v>110</v>
      </c>
      <c r="DI38" s="177">
        <v>2.2305636363636365</v>
      </c>
      <c r="DJ38" s="177">
        <v>0</v>
      </c>
      <c r="DK38" s="177">
        <v>1</v>
      </c>
      <c r="DL38" s="177">
        <v>109</v>
      </c>
      <c r="DM38" s="177">
        <v>109</v>
      </c>
      <c r="DN38" s="177">
        <v>0.99090909090909096</v>
      </c>
      <c r="DO38" s="159">
        <v>110</v>
      </c>
      <c r="DP38" s="108">
        <v>30.5</v>
      </c>
      <c r="DQ38" s="215">
        <v>237818</v>
      </c>
      <c r="DR38" s="189">
        <v>0.83606557377000001</v>
      </c>
      <c r="DS38" s="189">
        <v>16.78431372550007</v>
      </c>
      <c r="DT38" s="149" t="s">
        <v>213</v>
      </c>
      <c r="DU38" s="150" t="s">
        <v>214</v>
      </c>
      <c r="DV38" s="190" t="s">
        <v>215</v>
      </c>
      <c r="DW38" s="177" t="s">
        <v>216</v>
      </c>
      <c r="DX38" s="191" t="s">
        <v>217</v>
      </c>
      <c r="DY38" s="172" t="s">
        <v>251</v>
      </c>
      <c r="DZ38" s="132" t="s">
        <v>119</v>
      </c>
      <c r="EA38" s="125">
        <v>214</v>
      </c>
      <c r="EB38" s="125" t="s">
        <v>219</v>
      </c>
      <c r="EC38" s="133" t="s">
        <v>220</v>
      </c>
      <c r="ED38" s="133" t="s">
        <v>229</v>
      </c>
      <c r="EE38" s="125" t="s">
        <v>252</v>
      </c>
      <c r="EF38" s="17">
        <v>1.6352569978927898</v>
      </c>
      <c r="EG38" s="8">
        <v>1.2714483019616036</v>
      </c>
      <c r="EH38" s="17" t="s">
        <v>76</v>
      </c>
      <c r="EI38" s="8" t="s">
        <v>240</v>
      </c>
      <c r="EJ38" s="18" t="s">
        <v>241</v>
      </c>
      <c r="EK38" s="124" t="s">
        <v>225</v>
      </c>
      <c r="EL38" s="124" t="s">
        <v>226</v>
      </c>
      <c r="EM38" s="124" t="s">
        <v>227</v>
      </c>
    </row>
    <row r="39" spans="1:143" s="124" customFormat="1" ht="15.75">
      <c r="A39" s="128" t="s">
        <v>212</v>
      </c>
      <c r="B39" s="143" t="s">
        <v>8</v>
      </c>
      <c r="C39" s="126" t="s">
        <v>127</v>
      </c>
      <c r="D39" s="144" t="s">
        <v>126</v>
      </c>
      <c r="E39" s="216" t="s">
        <v>76</v>
      </c>
      <c r="F39" s="145">
        <v>420</v>
      </c>
      <c r="G39" s="177">
        <v>0</v>
      </c>
      <c r="H39" s="177">
        <v>0</v>
      </c>
      <c r="I39" s="146">
        <v>41124.915490596111</v>
      </c>
      <c r="J39" s="146">
        <v>18091.887045330761</v>
      </c>
      <c r="K39" s="146">
        <v>0.99761904761904763</v>
      </c>
      <c r="L39" s="147">
        <v>419</v>
      </c>
      <c r="M39" s="147">
        <v>420</v>
      </c>
      <c r="N39" s="146">
        <v>83986.675701667205</v>
      </c>
      <c r="O39" s="146">
        <v>17555.555555555558</v>
      </c>
      <c r="P39" s="20">
        <v>15369.341563786009</v>
      </c>
      <c r="Q39" s="20">
        <v>15000.856164383562</v>
      </c>
      <c r="R39" s="146">
        <v>67333.333333333328</v>
      </c>
      <c r="S39" s="146">
        <v>59871.747211895912</v>
      </c>
      <c r="T39" s="146">
        <v>62152.542372881362</v>
      </c>
      <c r="U39" s="145">
        <v>449</v>
      </c>
      <c r="V39" s="177">
        <v>0</v>
      </c>
      <c r="W39" s="177">
        <v>0</v>
      </c>
      <c r="X39" s="146">
        <v>13345.985635240118</v>
      </c>
      <c r="Y39" s="146">
        <v>3866.9373594408021</v>
      </c>
      <c r="Z39" s="146">
        <v>19437.02926448208</v>
      </c>
      <c r="AA39" s="146">
        <v>7362.5000000000009</v>
      </c>
      <c r="AB39" s="146">
        <v>5245.2404809619247</v>
      </c>
      <c r="AC39" s="146">
        <v>5331.1724137931033</v>
      </c>
      <c r="AD39" s="146">
        <v>17483.928571428572</v>
      </c>
      <c r="AE39" s="146">
        <v>20492.275280898881</v>
      </c>
      <c r="AF39" s="146">
        <v>22068.972332015812</v>
      </c>
      <c r="AG39" s="145">
        <v>448</v>
      </c>
      <c r="AH39" s="177">
        <v>0</v>
      </c>
      <c r="AI39" s="177">
        <v>0</v>
      </c>
      <c r="AJ39" s="177">
        <v>447</v>
      </c>
      <c r="AK39" s="146">
        <v>59771.969871258094</v>
      </c>
      <c r="AL39" s="146">
        <v>30314.376282483088</v>
      </c>
      <c r="AM39" s="146">
        <v>159488.30314315279</v>
      </c>
      <c r="AN39" s="146">
        <v>22905.555555555555</v>
      </c>
      <c r="AO39" s="146">
        <v>20684.426229508197</v>
      </c>
      <c r="AP39" s="146">
        <v>18577.968526466382</v>
      </c>
      <c r="AQ39" s="146">
        <v>99600</v>
      </c>
      <c r="AR39" s="146">
        <v>92259.124087591263</v>
      </c>
      <c r="AS39" s="146">
        <v>93838.274932614571</v>
      </c>
      <c r="AT39" s="145">
        <v>449</v>
      </c>
      <c r="AU39" s="177">
        <v>0</v>
      </c>
      <c r="AV39" s="177">
        <v>0</v>
      </c>
      <c r="AW39" s="177">
        <v>449</v>
      </c>
      <c r="AX39" s="146">
        <v>25063.407316853722</v>
      </c>
      <c r="AY39" s="146">
        <v>9658.238542650457</v>
      </c>
      <c r="AZ39" s="146">
        <v>38442.679294195201</v>
      </c>
      <c r="BA39" s="146">
        <v>10580.000000000002</v>
      </c>
      <c r="BB39" s="20">
        <v>8264.8305084745753</v>
      </c>
      <c r="BC39" s="20">
        <v>8277.2600186393302</v>
      </c>
      <c r="BD39" s="146">
        <v>35458.181818181823</v>
      </c>
      <c r="BE39" s="146">
        <v>37799.328295549953</v>
      </c>
      <c r="BF39" s="146">
        <v>38137.080536912756</v>
      </c>
      <c r="BG39" s="145">
        <v>83</v>
      </c>
      <c r="BH39" s="177">
        <v>48</v>
      </c>
      <c r="BI39" s="177">
        <v>50</v>
      </c>
      <c r="BJ39" s="177">
        <v>47</v>
      </c>
      <c r="BK39" s="148">
        <v>44</v>
      </c>
      <c r="BL39" s="145">
        <v>894</v>
      </c>
      <c r="BM39" s="177">
        <v>0</v>
      </c>
      <c r="BN39" s="177">
        <v>1</v>
      </c>
      <c r="BO39" s="177">
        <v>0.97836506159014514</v>
      </c>
      <c r="BP39" s="177">
        <v>0.17999104143337066</v>
      </c>
      <c r="BQ39" s="177">
        <v>0.79837402015677505</v>
      </c>
      <c r="BR39" s="145">
        <v>897</v>
      </c>
      <c r="BS39" s="177">
        <v>1</v>
      </c>
      <c r="BT39" s="177">
        <v>1</v>
      </c>
      <c r="BU39" s="177">
        <v>2.8072916201117333</v>
      </c>
      <c r="BV39" s="177">
        <v>0.25124469273743016</v>
      </c>
      <c r="BW39" s="148">
        <v>2.5560469273743003</v>
      </c>
      <c r="BX39" s="145">
        <v>1080</v>
      </c>
      <c r="BY39" s="177">
        <v>110</v>
      </c>
      <c r="BZ39" s="177">
        <v>3.9990909099578857</v>
      </c>
      <c r="CA39" s="177">
        <v>110</v>
      </c>
      <c r="CB39" s="177">
        <v>2.2532181818181818</v>
      </c>
      <c r="CC39" s="177">
        <v>0</v>
      </c>
      <c r="CD39" s="177">
        <v>1</v>
      </c>
      <c r="CE39" s="177">
        <v>108</v>
      </c>
      <c r="CF39" s="177">
        <v>110</v>
      </c>
      <c r="CG39" s="177">
        <v>0.98181818181818181</v>
      </c>
      <c r="CH39" s="159">
        <v>110</v>
      </c>
      <c r="CI39" s="145">
        <v>1080</v>
      </c>
      <c r="CJ39" s="177">
        <v>106</v>
      </c>
      <c r="CK39" s="177">
        <v>3.9896226469075904</v>
      </c>
      <c r="CL39" s="177">
        <v>107</v>
      </c>
      <c r="CM39" s="177">
        <v>2.4986132075471708</v>
      </c>
      <c r="CN39" s="177">
        <v>1</v>
      </c>
      <c r="CO39" s="177">
        <v>0.99065420560747663</v>
      </c>
      <c r="CP39" s="177">
        <v>97</v>
      </c>
      <c r="CQ39" s="177">
        <v>106</v>
      </c>
      <c r="CR39" s="177">
        <v>0.90654205607476634</v>
      </c>
      <c r="CS39" s="159">
        <v>106</v>
      </c>
      <c r="CT39" s="145">
        <v>1079</v>
      </c>
      <c r="CU39" s="177">
        <v>108</v>
      </c>
      <c r="CV39" s="177">
        <v>3.9009260182027465</v>
      </c>
      <c r="CW39" s="177">
        <v>109</v>
      </c>
      <c r="CX39" s="177">
        <v>2.3465688073394499</v>
      </c>
      <c r="CY39" s="177">
        <v>0</v>
      </c>
      <c r="CZ39" s="177">
        <v>1</v>
      </c>
      <c r="DA39" s="177">
        <v>108</v>
      </c>
      <c r="DB39" s="177">
        <v>108</v>
      </c>
      <c r="DC39" s="177">
        <v>0.99082568807339455</v>
      </c>
      <c r="DD39" s="159">
        <v>109</v>
      </c>
      <c r="DE39" s="145">
        <v>1076</v>
      </c>
      <c r="DF39" s="177">
        <v>108</v>
      </c>
      <c r="DG39" s="177">
        <v>4.0944443521676241</v>
      </c>
      <c r="DH39" s="177">
        <v>108</v>
      </c>
      <c r="DI39" s="177">
        <v>2.2963425925925924</v>
      </c>
      <c r="DJ39" s="177">
        <v>0</v>
      </c>
      <c r="DK39" s="177">
        <v>1</v>
      </c>
      <c r="DL39" s="177">
        <v>105</v>
      </c>
      <c r="DM39" s="177">
        <v>108</v>
      </c>
      <c r="DN39" s="177">
        <v>0.97222222222222221</v>
      </c>
      <c r="DO39" s="159">
        <v>108</v>
      </c>
      <c r="DP39" s="109">
        <v>30.5</v>
      </c>
      <c r="DQ39" s="215">
        <v>237818</v>
      </c>
      <c r="DR39" s="189">
        <v>0.83606557377000001</v>
      </c>
      <c r="DS39" s="189">
        <v>16.470588235303804</v>
      </c>
      <c r="DT39" s="149" t="s">
        <v>213</v>
      </c>
      <c r="DU39" s="150" t="s">
        <v>214</v>
      </c>
      <c r="DV39" s="190" t="s">
        <v>215</v>
      </c>
      <c r="DW39" s="177" t="s">
        <v>216</v>
      </c>
      <c r="DX39" s="191" t="s">
        <v>217</v>
      </c>
      <c r="DY39" s="172" t="s">
        <v>251</v>
      </c>
      <c r="DZ39" s="132" t="s">
        <v>120</v>
      </c>
      <c r="EA39" s="125">
        <v>214</v>
      </c>
      <c r="EB39" s="125" t="s">
        <v>228</v>
      </c>
      <c r="EC39" s="133" t="s">
        <v>220</v>
      </c>
      <c r="ED39" s="133" t="s">
        <v>237</v>
      </c>
      <c r="EE39" s="125" t="s">
        <v>252</v>
      </c>
      <c r="EF39" s="17">
        <v>1.0074309519359044</v>
      </c>
      <c r="EG39" s="8">
        <v>0.82890423223011211</v>
      </c>
      <c r="EH39" s="17" t="s">
        <v>76</v>
      </c>
      <c r="EI39" s="8" t="s">
        <v>240</v>
      </c>
      <c r="EJ39" s="18" t="s">
        <v>241</v>
      </c>
      <c r="EK39" s="124" t="s">
        <v>225</v>
      </c>
      <c r="EL39" s="124" t="s">
        <v>226</v>
      </c>
      <c r="EM39" s="124" t="s">
        <v>227</v>
      </c>
    </row>
    <row r="40" spans="1:143" s="124" customFormat="1" ht="15.75">
      <c r="A40" s="128" t="s">
        <v>212</v>
      </c>
      <c r="B40" s="143" t="s">
        <v>8</v>
      </c>
      <c r="C40" s="126" t="s">
        <v>127</v>
      </c>
      <c r="D40" s="144" t="s">
        <v>126</v>
      </c>
      <c r="E40" s="216" t="s">
        <v>76</v>
      </c>
      <c r="F40" s="145">
        <v>448</v>
      </c>
      <c r="G40" s="177">
        <v>1</v>
      </c>
      <c r="H40" s="177">
        <v>0</v>
      </c>
      <c r="I40" s="146">
        <v>17182.595652036376</v>
      </c>
      <c r="J40" s="146">
        <v>6597.7284550248296</v>
      </c>
      <c r="K40" s="146">
        <v>0.99328859060402686</v>
      </c>
      <c r="L40" s="147">
        <v>444</v>
      </c>
      <c r="M40" s="147">
        <v>447</v>
      </c>
      <c r="N40" s="146">
        <v>33485.28074233856</v>
      </c>
      <c r="O40" s="146">
        <v>8192.8571428571431</v>
      </c>
      <c r="P40" s="20">
        <v>7091.3926499032877</v>
      </c>
      <c r="Q40" s="20">
        <v>7725.8919961427191</v>
      </c>
      <c r="R40" s="146">
        <v>26027.272727272728</v>
      </c>
      <c r="S40" s="146">
        <v>24514.59034792368</v>
      </c>
      <c r="T40" s="146">
        <v>27489.225589225593</v>
      </c>
      <c r="U40" s="145">
        <v>468</v>
      </c>
      <c r="V40" s="177">
        <v>0</v>
      </c>
      <c r="W40" s="177">
        <v>8</v>
      </c>
      <c r="X40" s="146">
        <v>9006.9286175369434</v>
      </c>
      <c r="Y40" s="146">
        <v>3943.807608417505</v>
      </c>
      <c r="Z40" s="146">
        <v>20850.189818991283</v>
      </c>
      <c r="AA40" s="146">
        <v>3250</v>
      </c>
      <c r="AB40" s="146">
        <v>2625.8795934323689</v>
      </c>
      <c r="AC40" s="146">
        <v>2911.3372093023258</v>
      </c>
      <c r="AD40" s="146">
        <v>13454.545454545456</v>
      </c>
      <c r="AE40" s="146">
        <v>16017.755681818184</v>
      </c>
      <c r="AF40" s="146">
        <v>18279.004415897231</v>
      </c>
      <c r="AG40" s="145">
        <v>470</v>
      </c>
      <c r="AH40" s="177">
        <v>0</v>
      </c>
      <c r="AI40" s="177">
        <v>0</v>
      </c>
      <c r="AJ40" s="177">
        <v>470</v>
      </c>
      <c r="AK40" s="146">
        <v>47105.395403698974</v>
      </c>
      <c r="AL40" s="146">
        <v>29962.541449680954</v>
      </c>
      <c r="AM40" s="146">
        <v>126371.55583206401</v>
      </c>
      <c r="AN40" s="146">
        <v>11735.294117647058</v>
      </c>
      <c r="AO40" s="146">
        <v>14979.220779220781</v>
      </c>
      <c r="AP40" s="146">
        <v>14632.35294117647</v>
      </c>
      <c r="AQ40" s="146">
        <v>95666.666666666672</v>
      </c>
      <c r="AR40" s="146">
        <v>80350.364963503671</v>
      </c>
      <c r="AS40" s="146">
        <v>85284.256559766756</v>
      </c>
      <c r="AT40" s="145">
        <v>470</v>
      </c>
      <c r="AU40" s="177">
        <v>0</v>
      </c>
      <c r="AV40" s="177">
        <v>0</v>
      </c>
      <c r="AW40" s="177">
        <v>466</v>
      </c>
      <c r="AX40" s="146">
        <v>20632.938506225408</v>
      </c>
      <c r="AY40" s="146">
        <v>12611.165384525331</v>
      </c>
      <c r="AZ40" s="146">
        <v>44274.68810884752</v>
      </c>
      <c r="BA40" s="146">
        <v>3323.0769230769233</v>
      </c>
      <c r="BB40" s="20">
        <v>4081.325301204819</v>
      </c>
      <c r="BC40" s="20">
        <v>4297.3838761345442</v>
      </c>
      <c r="BD40" s="146">
        <v>38400</v>
      </c>
      <c r="BE40" s="146">
        <v>37705.696202531646</v>
      </c>
      <c r="BF40" s="146">
        <v>37089.711417816812</v>
      </c>
      <c r="BG40" s="145">
        <v>457</v>
      </c>
      <c r="BH40" s="177">
        <v>45</v>
      </c>
      <c r="BI40" s="177">
        <v>47</v>
      </c>
      <c r="BJ40" s="177">
        <v>47</v>
      </c>
      <c r="BK40" s="148">
        <v>42</v>
      </c>
      <c r="BL40" s="145">
        <v>939</v>
      </c>
      <c r="BM40" s="177">
        <v>1</v>
      </c>
      <c r="BN40" s="177">
        <v>1</v>
      </c>
      <c r="BO40" s="177">
        <v>1.3423788687299893</v>
      </c>
      <c r="BP40" s="177">
        <v>0.15620064034151551</v>
      </c>
      <c r="BQ40" s="177">
        <v>1.1861782283884739</v>
      </c>
      <c r="BR40" s="145">
        <v>941</v>
      </c>
      <c r="BS40" s="177">
        <v>0</v>
      </c>
      <c r="BT40" s="177">
        <v>4</v>
      </c>
      <c r="BU40" s="177">
        <v>2.8109978655282819</v>
      </c>
      <c r="BV40" s="177">
        <v>0.22994663820704375</v>
      </c>
      <c r="BW40" s="148">
        <v>2.5810512273212387</v>
      </c>
      <c r="BX40" s="145">
        <v>1074</v>
      </c>
      <c r="BY40" s="177">
        <v>113</v>
      </c>
      <c r="BZ40" s="177">
        <v>3.9885964916463483</v>
      </c>
      <c r="CA40" s="177">
        <v>114</v>
      </c>
      <c r="CB40" s="177">
        <v>2.3450438596491225</v>
      </c>
      <c r="CC40" s="177">
        <v>0</v>
      </c>
      <c r="CD40" s="177">
        <v>1</v>
      </c>
      <c r="CE40" s="177">
        <v>111</v>
      </c>
      <c r="CF40" s="177">
        <v>113</v>
      </c>
      <c r="CG40" s="177">
        <v>0.97368421052631582</v>
      </c>
      <c r="CH40" s="159">
        <v>114</v>
      </c>
      <c r="CI40" s="145">
        <v>1076</v>
      </c>
      <c r="CJ40" s="177">
        <v>113</v>
      </c>
      <c r="CK40" s="177">
        <v>3.9858407130283591</v>
      </c>
      <c r="CL40" s="177">
        <v>113</v>
      </c>
      <c r="CM40" s="177">
        <v>2.5819557522123895</v>
      </c>
      <c r="CN40" s="177">
        <v>0</v>
      </c>
      <c r="CO40" s="177">
        <v>1</v>
      </c>
      <c r="CP40" s="177">
        <v>106</v>
      </c>
      <c r="CQ40" s="177">
        <v>113</v>
      </c>
      <c r="CR40" s="177">
        <v>0.93805309734513276</v>
      </c>
      <c r="CS40" s="159">
        <v>113</v>
      </c>
      <c r="CT40" s="145">
        <v>1067</v>
      </c>
      <c r="CU40" s="177">
        <v>111</v>
      </c>
      <c r="CV40" s="177">
        <v>3.8771930702945641</v>
      </c>
      <c r="CW40" s="177">
        <v>115</v>
      </c>
      <c r="CX40" s="177">
        <v>2.6451578947368422</v>
      </c>
      <c r="CY40" s="177">
        <v>1</v>
      </c>
      <c r="CZ40" s="177">
        <v>0.99130434782608701</v>
      </c>
      <c r="DA40" s="177">
        <v>109</v>
      </c>
      <c r="DB40" s="177">
        <v>111</v>
      </c>
      <c r="DC40" s="177">
        <v>0.94782608695652171</v>
      </c>
      <c r="DD40" s="159">
        <v>114</v>
      </c>
      <c r="DE40" s="145">
        <v>1072</v>
      </c>
      <c r="DF40" s="177">
        <v>108</v>
      </c>
      <c r="DG40" s="177">
        <v>4.0862384411173132</v>
      </c>
      <c r="DH40" s="177">
        <v>111</v>
      </c>
      <c r="DI40" s="177">
        <v>2.4501363636363633</v>
      </c>
      <c r="DJ40" s="177">
        <v>1</v>
      </c>
      <c r="DK40" s="177">
        <v>0.99099099099099097</v>
      </c>
      <c r="DL40" s="177">
        <v>102</v>
      </c>
      <c r="DM40" s="177">
        <v>108</v>
      </c>
      <c r="DN40" s="177">
        <v>0.91891891891891897</v>
      </c>
      <c r="DO40" s="159">
        <v>109</v>
      </c>
      <c r="DP40" s="108">
        <v>30.5</v>
      </c>
      <c r="DQ40" s="215">
        <v>237818</v>
      </c>
      <c r="DR40" s="189">
        <v>0.83606557377000001</v>
      </c>
      <c r="DS40" s="189">
        <v>17.568627450990725</v>
      </c>
      <c r="DT40" s="149" t="s">
        <v>213</v>
      </c>
      <c r="DU40" s="150" t="s">
        <v>214</v>
      </c>
      <c r="DV40" s="190" t="s">
        <v>215</v>
      </c>
      <c r="DW40" s="177" t="s">
        <v>216</v>
      </c>
      <c r="DX40" s="191" t="s">
        <v>217</v>
      </c>
      <c r="DY40" s="172" t="s">
        <v>251</v>
      </c>
      <c r="DZ40" s="132" t="s">
        <v>121</v>
      </c>
      <c r="EA40" s="125">
        <v>214</v>
      </c>
      <c r="EB40" s="125" t="s">
        <v>230</v>
      </c>
      <c r="EC40" s="133" t="s">
        <v>220</v>
      </c>
      <c r="ED40" s="133" t="s">
        <v>221</v>
      </c>
      <c r="EE40" s="125" t="s">
        <v>252</v>
      </c>
      <c r="EF40" s="17">
        <v>1.9288638271391392</v>
      </c>
      <c r="EG40" s="8">
        <v>1.7236338666616342</v>
      </c>
      <c r="EH40" s="17" t="s">
        <v>76</v>
      </c>
      <c r="EI40" s="8" t="s">
        <v>240</v>
      </c>
      <c r="EJ40" s="18" t="s">
        <v>241</v>
      </c>
      <c r="EK40" s="124" t="s">
        <v>225</v>
      </c>
      <c r="EL40" s="124" t="s">
        <v>226</v>
      </c>
      <c r="EM40" s="124" t="s">
        <v>227</v>
      </c>
    </row>
    <row r="41" spans="1:143" s="124" customFormat="1" ht="15.75">
      <c r="A41" s="128" t="s">
        <v>212</v>
      </c>
      <c r="B41" s="143" t="s">
        <v>8</v>
      </c>
      <c r="C41" s="126" t="s">
        <v>127</v>
      </c>
      <c r="D41" s="144" t="s">
        <v>126</v>
      </c>
      <c r="E41" s="216" t="s">
        <v>76</v>
      </c>
      <c r="F41" s="145">
        <v>425</v>
      </c>
      <c r="G41" s="177">
        <v>1</v>
      </c>
      <c r="H41" s="177">
        <v>0</v>
      </c>
      <c r="I41" s="146">
        <v>8658.0570918380945</v>
      </c>
      <c r="J41" s="146">
        <v>3385.9358100240861</v>
      </c>
      <c r="K41" s="146">
        <v>0.97169811320754718</v>
      </c>
      <c r="L41" s="147">
        <v>412</v>
      </c>
      <c r="M41" s="147">
        <v>424</v>
      </c>
      <c r="N41" s="146">
        <v>24840.333630384801</v>
      </c>
      <c r="O41" s="146">
        <v>4280.5970149253735</v>
      </c>
      <c r="P41" s="20">
        <v>4310.4477611940292</v>
      </c>
      <c r="Q41" s="20">
        <v>5095.8771741464461</v>
      </c>
      <c r="R41" s="146">
        <v>12742.857142857143</v>
      </c>
      <c r="S41" s="146">
        <v>14788.653096578606</v>
      </c>
      <c r="T41" s="146">
        <v>16729.044313934868</v>
      </c>
      <c r="U41" s="145">
        <v>430</v>
      </c>
      <c r="V41" s="177">
        <v>0</v>
      </c>
      <c r="W41" s="177">
        <v>1</v>
      </c>
      <c r="X41" s="146">
        <v>5958.845704894562</v>
      </c>
      <c r="Y41" s="146">
        <v>1832.0728318393235</v>
      </c>
      <c r="Z41" s="146">
        <v>10346.091512626641</v>
      </c>
      <c r="AA41" s="146">
        <v>3586.3636363636365</v>
      </c>
      <c r="AB41" s="146">
        <v>1820.3914141414141</v>
      </c>
      <c r="AC41" s="146">
        <v>1995.3987730061353</v>
      </c>
      <c r="AD41" s="146">
        <v>8365.9090909090919</v>
      </c>
      <c r="AE41" s="146">
        <v>10288.398692810459</v>
      </c>
      <c r="AF41" s="146">
        <v>11792.693859255938</v>
      </c>
      <c r="AG41" s="145">
        <v>436</v>
      </c>
      <c r="AH41" s="177">
        <v>1</v>
      </c>
      <c r="AI41" s="177">
        <v>0</v>
      </c>
      <c r="AJ41" s="177">
        <v>435</v>
      </c>
      <c r="AK41" s="146">
        <v>26036.29998988425</v>
      </c>
      <c r="AL41" s="146">
        <v>14648.087973366741</v>
      </c>
      <c r="AM41" s="146">
        <v>101861.97742998239</v>
      </c>
      <c r="AN41" s="146">
        <v>11139.423076923076</v>
      </c>
      <c r="AO41" s="146">
        <v>7965.1162790697672</v>
      </c>
      <c r="AP41" s="146">
        <v>8485.4333576110712</v>
      </c>
      <c r="AQ41" s="146">
        <v>46931.818181818177</v>
      </c>
      <c r="AR41" s="146">
        <v>46875</v>
      </c>
      <c r="AS41" s="146">
        <v>52419</v>
      </c>
      <c r="AT41" s="145">
        <v>434</v>
      </c>
      <c r="AU41" s="177">
        <v>0</v>
      </c>
      <c r="AV41" s="177">
        <v>3</v>
      </c>
      <c r="AW41" s="177">
        <v>430</v>
      </c>
      <c r="AX41" s="146">
        <v>16044.524479180429</v>
      </c>
      <c r="AY41" s="146">
        <v>7468.7961032744997</v>
      </c>
      <c r="AZ41" s="146">
        <v>42327.344006767518</v>
      </c>
      <c r="BA41" s="146">
        <v>5340</v>
      </c>
      <c r="BB41" s="20">
        <v>2913.5188866799203</v>
      </c>
      <c r="BC41" s="20">
        <v>3035.8640939597317</v>
      </c>
      <c r="BD41" s="146">
        <v>24726.666666666672</v>
      </c>
      <c r="BE41" s="146">
        <v>26895.390070921989</v>
      </c>
      <c r="BF41" s="146">
        <v>27550.632911392404</v>
      </c>
      <c r="BG41" s="145">
        <v>437</v>
      </c>
      <c r="BH41" s="177">
        <v>102</v>
      </c>
      <c r="BI41" s="177">
        <v>100</v>
      </c>
      <c r="BJ41" s="177">
        <v>78</v>
      </c>
      <c r="BK41" s="148">
        <v>76</v>
      </c>
      <c r="BL41" s="145">
        <v>870</v>
      </c>
      <c r="BM41" s="177">
        <v>0</v>
      </c>
      <c r="BN41" s="177">
        <v>0</v>
      </c>
      <c r="BO41" s="177">
        <v>2.0885597701149421</v>
      </c>
      <c r="BP41" s="177">
        <v>0.30297931034482756</v>
      </c>
      <c r="BQ41" s="177">
        <v>1.7855229885057473</v>
      </c>
      <c r="BR41" s="145">
        <v>872</v>
      </c>
      <c r="BS41" s="177">
        <v>2</v>
      </c>
      <c r="BT41" s="177">
        <v>4</v>
      </c>
      <c r="BU41" s="177">
        <v>3.6440057736720548</v>
      </c>
      <c r="BV41" s="177">
        <v>0.4257621247113163</v>
      </c>
      <c r="BW41" s="148">
        <v>3.2182436489607382</v>
      </c>
      <c r="BX41" s="145">
        <v>1080</v>
      </c>
      <c r="BY41" s="177">
        <v>104</v>
      </c>
      <c r="BZ41" s="177">
        <v>4</v>
      </c>
      <c r="CA41" s="177">
        <v>106</v>
      </c>
      <c r="CB41" s="177">
        <v>2.4722761904761898</v>
      </c>
      <c r="CC41" s="177">
        <v>1</v>
      </c>
      <c r="CD41" s="177">
        <v>0.99056603773584906</v>
      </c>
      <c r="CE41" s="177">
        <v>104</v>
      </c>
      <c r="CF41" s="177">
        <v>104</v>
      </c>
      <c r="CG41" s="177">
        <v>0.98113207547169812</v>
      </c>
      <c r="CH41" s="159">
        <v>104</v>
      </c>
      <c r="CI41" s="145">
        <v>1080</v>
      </c>
      <c r="CJ41" s="177">
        <v>104</v>
      </c>
      <c r="CK41" s="177">
        <v>3.9923076973511624</v>
      </c>
      <c r="CL41" s="177">
        <v>104</v>
      </c>
      <c r="CM41" s="177">
        <v>2.6675384615384612</v>
      </c>
      <c r="CN41" s="177">
        <v>0</v>
      </c>
      <c r="CO41" s="177">
        <v>1</v>
      </c>
      <c r="CP41" s="177">
        <v>96</v>
      </c>
      <c r="CQ41" s="177">
        <v>104</v>
      </c>
      <c r="CR41" s="177">
        <v>0.92307692307692313</v>
      </c>
      <c r="CS41" s="159">
        <v>104</v>
      </c>
      <c r="CT41" s="145">
        <v>1078</v>
      </c>
      <c r="CU41" s="177">
        <v>99</v>
      </c>
      <c r="CV41" s="177">
        <v>3.902020295461019</v>
      </c>
      <c r="CW41" s="177">
        <v>100</v>
      </c>
      <c r="CX41" s="177">
        <v>2.6912299999999991</v>
      </c>
      <c r="CY41" s="177">
        <v>0</v>
      </c>
      <c r="CZ41" s="177">
        <v>1</v>
      </c>
      <c r="DA41" s="177">
        <v>99</v>
      </c>
      <c r="DB41" s="177">
        <v>99</v>
      </c>
      <c r="DC41" s="177">
        <v>0.99</v>
      </c>
      <c r="DD41" s="159">
        <v>99</v>
      </c>
      <c r="DE41" s="145">
        <v>1076</v>
      </c>
      <c r="DF41" s="177">
        <v>104</v>
      </c>
      <c r="DG41" s="177">
        <v>4.0942306747803325</v>
      </c>
      <c r="DH41" s="177">
        <v>104</v>
      </c>
      <c r="DI41" s="177">
        <v>2.5803076923076915</v>
      </c>
      <c r="DJ41" s="177">
        <v>0</v>
      </c>
      <c r="DK41" s="177">
        <v>1</v>
      </c>
      <c r="DL41" s="177">
        <v>100</v>
      </c>
      <c r="DM41" s="177">
        <v>104</v>
      </c>
      <c r="DN41" s="177">
        <v>0.96153846153846156</v>
      </c>
      <c r="DO41" s="159">
        <v>104</v>
      </c>
      <c r="DP41" s="109">
        <v>30.5</v>
      </c>
      <c r="DQ41" s="215">
        <v>237818</v>
      </c>
      <c r="DR41" s="189">
        <v>0.83606557377000001</v>
      </c>
      <c r="DS41" s="189">
        <v>16.66666666667647</v>
      </c>
      <c r="DT41" s="149" t="s">
        <v>213</v>
      </c>
      <c r="DU41" s="150" t="s">
        <v>214</v>
      </c>
      <c r="DV41" s="190" t="s">
        <v>215</v>
      </c>
      <c r="DW41" s="177" t="s">
        <v>216</v>
      </c>
      <c r="DX41" s="191" t="s">
        <v>217</v>
      </c>
      <c r="DY41" s="172" t="s">
        <v>251</v>
      </c>
      <c r="DZ41" s="132" t="s">
        <v>122</v>
      </c>
      <c r="EA41" s="125">
        <v>214</v>
      </c>
      <c r="EB41" s="125" t="s">
        <v>231</v>
      </c>
      <c r="EC41" s="133" t="s">
        <v>220</v>
      </c>
      <c r="ED41" s="133" t="s">
        <v>229</v>
      </c>
      <c r="EE41" s="125" t="s">
        <v>252</v>
      </c>
      <c r="EF41" s="17">
        <v>3.6368298078985775</v>
      </c>
      <c r="EG41" s="8">
        <v>1.7995674271916233</v>
      </c>
      <c r="EH41" s="17" t="s">
        <v>76</v>
      </c>
      <c r="EI41" s="8" t="s">
        <v>240</v>
      </c>
      <c r="EJ41" s="18" t="s">
        <v>241</v>
      </c>
      <c r="EK41" s="124" t="s">
        <v>225</v>
      </c>
      <c r="EL41" s="124" t="s">
        <v>226</v>
      </c>
      <c r="EM41" s="124" t="s">
        <v>227</v>
      </c>
    </row>
    <row r="42" spans="1:143" s="124" customFormat="1" ht="15.75">
      <c r="A42" s="128" t="s">
        <v>212</v>
      </c>
      <c r="B42" s="143" t="s">
        <v>8</v>
      </c>
      <c r="C42" s="126" t="s">
        <v>127</v>
      </c>
      <c r="D42" s="144" t="s">
        <v>126</v>
      </c>
      <c r="E42" s="187" t="s">
        <v>77</v>
      </c>
      <c r="F42" s="145">
        <v>343</v>
      </c>
      <c r="G42" s="177">
        <v>0</v>
      </c>
      <c r="H42" s="177">
        <v>0</v>
      </c>
      <c r="I42" s="146">
        <v>35225.667725024832</v>
      </c>
      <c r="J42" s="146">
        <v>22451.60038611478</v>
      </c>
      <c r="K42" s="146">
        <v>0.94736842105263153</v>
      </c>
      <c r="L42" s="147">
        <v>324</v>
      </c>
      <c r="M42" s="147">
        <v>324</v>
      </c>
      <c r="N42" s="146">
        <v>106304.0278016544</v>
      </c>
      <c r="O42" s="146">
        <v>12440.000000000002</v>
      </c>
      <c r="P42" s="20">
        <v>14352.409638554218</v>
      </c>
      <c r="Q42" s="20">
        <v>15348.087431693988</v>
      </c>
      <c r="R42" s="146">
        <v>68844.444444444453</v>
      </c>
      <c r="S42" s="146">
        <v>58243.24324324324</v>
      </c>
      <c r="T42" s="146">
        <v>64535.992217898834</v>
      </c>
      <c r="U42" s="145">
        <v>342</v>
      </c>
      <c r="V42" s="177">
        <v>0</v>
      </c>
      <c r="W42" s="177">
        <v>0</v>
      </c>
      <c r="X42" s="146">
        <v>16804.865867535598</v>
      </c>
      <c r="Y42" s="146">
        <v>6657.1627026284168</v>
      </c>
      <c r="Z42" s="146">
        <v>28650.646751601202</v>
      </c>
      <c r="AA42" s="146">
        <v>6900</v>
      </c>
      <c r="AB42" s="146">
        <v>4281.1059907834106</v>
      </c>
      <c r="AC42" s="146">
        <v>4528.2442748091598</v>
      </c>
      <c r="AD42" s="146">
        <v>25061.538461538461</v>
      </c>
      <c r="AE42" s="146">
        <v>21457.142857142859</v>
      </c>
      <c r="AF42" s="146">
        <v>22843.227665706054</v>
      </c>
      <c r="AG42" s="145">
        <v>339</v>
      </c>
      <c r="AH42" s="177">
        <v>0</v>
      </c>
      <c r="AI42" s="177">
        <v>0</v>
      </c>
      <c r="AJ42" s="177">
        <v>339</v>
      </c>
      <c r="AK42" s="146">
        <v>69197.217552624716</v>
      </c>
      <c r="AL42" s="146">
        <v>40226.430991232213</v>
      </c>
      <c r="AM42" s="146">
        <v>287626.96632393997</v>
      </c>
      <c r="AN42" s="146">
        <v>27450</v>
      </c>
      <c r="AO42" s="146">
        <v>19079.71014492754</v>
      </c>
      <c r="AP42" s="146">
        <v>20153.794037940381</v>
      </c>
      <c r="AQ42" s="146">
        <v>126350.00000000007</v>
      </c>
      <c r="AR42" s="146">
        <v>103339.62264150944</v>
      </c>
      <c r="AS42" s="146">
        <v>111772.72727272731</v>
      </c>
      <c r="AT42" s="145">
        <v>341</v>
      </c>
      <c r="AU42" s="177">
        <v>0</v>
      </c>
      <c r="AV42" s="177">
        <v>0</v>
      </c>
      <c r="AW42" s="177">
        <v>341</v>
      </c>
      <c r="AX42" s="146">
        <v>27041.489926414164</v>
      </c>
      <c r="AY42" s="146">
        <v>12222.97991005724</v>
      </c>
      <c r="AZ42" s="146">
        <v>47817.456727135599</v>
      </c>
      <c r="BA42" s="146">
        <v>10728</v>
      </c>
      <c r="BB42" s="20">
        <v>7505.8252427184461</v>
      </c>
      <c r="BC42" s="20">
        <v>7322.150735294118</v>
      </c>
      <c r="BD42" s="146">
        <v>43531.42857142858</v>
      </c>
      <c r="BE42" s="146">
        <v>43909.924487594399</v>
      </c>
      <c r="BF42" s="146">
        <v>44681.861575178998</v>
      </c>
      <c r="BG42" s="145">
        <v>342</v>
      </c>
      <c r="BH42" s="177">
        <v>28</v>
      </c>
      <c r="BI42" s="177">
        <v>28</v>
      </c>
      <c r="BJ42" s="177">
        <v>41</v>
      </c>
      <c r="BK42" s="148">
        <v>35</v>
      </c>
      <c r="BL42" s="145">
        <v>685</v>
      </c>
      <c r="BM42" s="177">
        <v>0</v>
      </c>
      <c r="BN42" s="177">
        <v>0</v>
      </c>
      <c r="BO42" s="177">
        <v>1.209497810218978</v>
      </c>
      <c r="BP42" s="177">
        <v>0.28877518248175182</v>
      </c>
      <c r="BQ42" s="177">
        <v>0.92072262773722646</v>
      </c>
      <c r="BR42" s="145">
        <v>679</v>
      </c>
      <c r="BS42" s="177">
        <v>0</v>
      </c>
      <c r="BT42" s="177">
        <v>1</v>
      </c>
      <c r="BU42" s="177">
        <v>2.7387566371681422</v>
      </c>
      <c r="BV42" s="177">
        <v>0.30959144542772871</v>
      </c>
      <c r="BW42" s="148">
        <v>2.4291651917404136</v>
      </c>
      <c r="BX42" s="145">
        <v>1080</v>
      </c>
      <c r="BY42" s="177">
        <v>86</v>
      </c>
      <c r="BZ42" s="177">
        <v>4</v>
      </c>
      <c r="CA42" s="177">
        <v>86</v>
      </c>
      <c r="CB42" s="177">
        <v>2.0212558139534886</v>
      </c>
      <c r="CC42" s="177">
        <v>0</v>
      </c>
      <c r="CD42" s="177">
        <v>1</v>
      </c>
      <c r="CE42" s="177">
        <v>86</v>
      </c>
      <c r="CF42" s="177">
        <v>86</v>
      </c>
      <c r="CG42" s="177">
        <v>1</v>
      </c>
      <c r="CH42" s="159">
        <v>86</v>
      </c>
      <c r="CI42" s="145">
        <v>1080</v>
      </c>
      <c r="CJ42" s="177">
        <v>85</v>
      </c>
      <c r="CK42" s="177">
        <v>3.997647061067469</v>
      </c>
      <c r="CL42" s="177">
        <v>85</v>
      </c>
      <c r="CM42" s="177">
        <v>2.1066235294117646</v>
      </c>
      <c r="CN42" s="177">
        <v>0</v>
      </c>
      <c r="CO42" s="177">
        <v>1</v>
      </c>
      <c r="CP42" s="177">
        <v>84</v>
      </c>
      <c r="CQ42" s="177">
        <v>85</v>
      </c>
      <c r="CR42" s="177">
        <v>0.9882352941176471</v>
      </c>
      <c r="CS42" s="159">
        <v>85</v>
      </c>
      <c r="CT42" s="145">
        <v>1078</v>
      </c>
      <c r="CU42" s="177">
        <v>84</v>
      </c>
      <c r="CV42" s="177">
        <v>3.902381045477731</v>
      </c>
      <c r="CW42" s="177">
        <v>85</v>
      </c>
      <c r="CX42" s="177">
        <v>2.0195647058823529</v>
      </c>
      <c r="CY42" s="177">
        <v>0</v>
      </c>
      <c r="CZ42" s="177">
        <v>1</v>
      </c>
      <c r="DA42" s="177">
        <v>85</v>
      </c>
      <c r="DB42" s="177">
        <v>84</v>
      </c>
      <c r="DC42" s="177">
        <v>1</v>
      </c>
      <c r="DD42" s="159">
        <v>85</v>
      </c>
      <c r="DE42" s="145">
        <v>1080</v>
      </c>
      <c r="DF42" s="177">
        <v>86</v>
      </c>
      <c r="DG42" s="177">
        <v>4.0999999046325684</v>
      </c>
      <c r="DH42" s="177">
        <v>86</v>
      </c>
      <c r="DI42" s="177">
        <v>1.9959186046511634</v>
      </c>
      <c r="DJ42" s="177">
        <v>0</v>
      </c>
      <c r="DK42" s="177">
        <v>1</v>
      </c>
      <c r="DL42" s="177">
        <v>86</v>
      </c>
      <c r="DM42" s="177">
        <v>86</v>
      </c>
      <c r="DN42" s="177">
        <v>1</v>
      </c>
      <c r="DO42" s="159">
        <v>86</v>
      </c>
      <c r="DP42" s="108">
        <v>36</v>
      </c>
      <c r="DQ42" s="215">
        <v>211670</v>
      </c>
      <c r="DR42" s="189">
        <v>0.81944444444400011</v>
      </c>
      <c r="DS42" s="189">
        <v>11.627118644074102</v>
      </c>
      <c r="DT42" s="149" t="s">
        <v>213</v>
      </c>
      <c r="DU42" s="150" t="s">
        <v>214</v>
      </c>
      <c r="DV42" s="190" t="s">
        <v>215</v>
      </c>
      <c r="DW42" s="177" t="s">
        <v>216</v>
      </c>
      <c r="DX42" s="191" t="s">
        <v>217</v>
      </c>
      <c r="DY42" s="172" t="s">
        <v>256</v>
      </c>
      <c r="DZ42" s="132" t="s">
        <v>119</v>
      </c>
      <c r="EA42" s="125">
        <v>214</v>
      </c>
      <c r="EB42" s="125" t="s">
        <v>219</v>
      </c>
      <c r="EC42" s="133" t="s">
        <v>220</v>
      </c>
      <c r="ED42" s="133" t="s">
        <v>229</v>
      </c>
      <c r="EE42" s="125" t="s">
        <v>252</v>
      </c>
      <c r="EF42" s="17">
        <v>1.1011282891990839</v>
      </c>
      <c r="EG42" s="8">
        <v>0.76503508690504995</v>
      </c>
      <c r="EH42" s="17" t="s">
        <v>261</v>
      </c>
      <c r="EI42" s="8" t="s">
        <v>240</v>
      </c>
      <c r="EJ42" s="18" t="s">
        <v>241</v>
      </c>
      <c r="EK42" s="124" t="s">
        <v>225</v>
      </c>
      <c r="EL42" s="124" t="s">
        <v>226</v>
      </c>
      <c r="EM42" s="124" t="s">
        <v>227</v>
      </c>
    </row>
    <row r="43" spans="1:143" s="124" customFormat="1" ht="15.75">
      <c r="A43" s="128" t="s">
        <v>212</v>
      </c>
      <c r="B43" s="143" t="s">
        <v>8</v>
      </c>
      <c r="C43" s="126" t="s">
        <v>127</v>
      </c>
      <c r="D43" s="144" t="s">
        <v>126</v>
      </c>
      <c r="E43" s="216" t="s">
        <v>77</v>
      </c>
      <c r="F43" s="145">
        <v>326</v>
      </c>
      <c r="G43" s="177">
        <v>0</v>
      </c>
      <c r="H43" s="177">
        <v>0</v>
      </c>
      <c r="I43" s="146">
        <v>45783.91804495921</v>
      </c>
      <c r="J43" s="146">
        <v>21677.358720009666</v>
      </c>
      <c r="K43" s="146">
        <v>0.92331288343558282</v>
      </c>
      <c r="L43" s="147">
        <v>301</v>
      </c>
      <c r="M43" s="147">
        <v>301</v>
      </c>
      <c r="N43" s="146">
        <v>92747.158645253599</v>
      </c>
      <c r="O43" s="146">
        <v>11600.000000000002</v>
      </c>
      <c r="P43" s="20">
        <v>15369.341563786009</v>
      </c>
      <c r="Q43" s="20">
        <v>15000.856164383562</v>
      </c>
      <c r="R43" s="146">
        <v>71866.666666666672</v>
      </c>
      <c r="S43" s="146">
        <v>59871.747211895912</v>
      </c>
      <c r="T43" s="146">
        <v>62152.542372881362</v>
      </c>
      <c r="U43" s="145">
        <v>327</v>
      </c>
      <c r="V43" s="177">
        <v>0</v>
      </c>
      <c r="W43" s="177">
        <v>1</v>
      </c>
      <c r="X43" s="146">
        <v>16963.773099214184</v>
      </c>
      <c r="Y43" s="146">
        <v>5770.5874132459194</v>
      </c>
      <c r="Z43" s="146">
        <v>25848.90724212912</v>
      </c>
      <c r="AA43" s="146">
        <v>9160</v>
      </c>
      <c r="AB43" s="146">
        <v>5245.2404809619247</v>
      </c>
      <c r="AC43" s="146">
        <v>5331.1724137931033</v>
      </c>
      <c r="AD43" s="146">
        <v>23092.307692307691</v>
      </c>
      <c r="AE43" s="146">
        <v>20492.275280898881</v>
      </c>
      <c r="AF43" s="146">
        <v>22068.972332015812</v>
      </c>
      <c r="AG43" s="145">
        <v>327</v>
      </c>
      <c r="AH43" s="177">
        <v>0</v>
      </c>
      <c r="AI43" s="177">
        <v>0</v>
      </c>
      <c r="AJ43" s="177">
        <v>327</v>
      </c>
      <c r="AK43" s="146">
        <v>68596.056563526494</v>
      </c>
      <c r="AL43" s="146">
        <v>31632.277625652339</v>
      </c>
      <c r="AM43" s="146">
        <v>173247.57662129842</v>
      </c>
      <c r="AN43" s="146">
        <v>32870.833333333336</v>
      </c>
      <c r="AO43" s="146">
        <v>20684.426229508197</v>
      </c>
      <c r="AP43" s="146">
        <v>18577.968526466382</v>
      </c>
      <c r="AQ43" s="146">
        <v>112262.50000000001</v>
      </c>
      <c r="AR43" s="146">
        <v>92259.124087591263</v>
      </c>
      <c r="AS43" s="146">
        <v>93838.274932614571</v>
      </c>
      <c r="AT43" s="145">
        <v>326</v>
      </c>
      <c r="AU43" s="177">
        <v>0</v>
      </c>
      <c r="AV43" s="177">
        <v>1</v>
      </c>
      <c r="AW43" s="177">
        <v>325</v>
      </c>
      <c r="AX43" s="146">
        <v>27875.698071044175</v>
      </c>
      <c r="AY43" s="146">
        <v>8352.5180876522754</v>
      </c>
      <c r="AZ43" s="146">
        <v>39428.823234902964</v>
      </c>
      <c r="BA43" s="146">
        <v>15028.571428571429</v>
      </c>
      <c r="BB43" s="20">
        <v>8264.8305084745753</v>
      </c>
      <c r="BC43" s="20">
        <v>8277.2600186393302</v>
      </c>
      <c r="BD43" s="146">
        <v>36416.666666666664</v>
      </c>
      <c r="BE43" s="146">
        <v>37799.328295549953</v>
      </c>
      <c r="BF43" s="146">
        <v>38137.080536912756</v>
      </c>
      <c r="BG43" s="145">
        <v>55</v>
      </c>
      <c r="BH43" s="177">
        <v>44</v>
      </c>
      <c r="BI43" s="177">
        <v>45</v>
      </c>
      <c r="BJ43" s="177">
        <v>47</v>
      </c>
      <c r="BK43" s="148">
        <v>44</v>
      </c>
      <c r="BL43" s="145">
        <v>657</v>
      </c>
      <c r="BM43" s="177">
        <v>0</v>
      </c>
      <c r="BN43" s="177">
        <v>0</v>
      </c>
      <c r="BO43" s="177">
        <v>0.9247975646879758</v>
      </c>
      <c r="BP43" s="177">
        <v>0.16538812785388135</v>
      </c>
      <c r="BQ43" s="177">
        <v>0.75940943683409434</v>
      </c>
      <c r="BR43" s="145">
        <v>645</v>
      </c>
      <c r="BS43" s="177">
        <v>0</v>
      </c>
      <c r="BT43" s="177">
        <v>0</v>
      </c>
      <c r="BU43" s="177">
        <v>2.7721534883720937</v>
      </c>
      <c r="BV43" s="177">
        <v>0.29657364341085268</v>
      </c>
      <c r="BW43" s="148">
        <v>2.4755798449612398</v>
      </c>
      <c r="BX43" s="145">
        <v>1080</v>
      </c>
      <c r="BY43" s="177">
        <v>81</v>
      </c>
      <c r="BZ43" s="177">
        <v>4</v>
      </c>
      <c r="CA43" s="177">
        <v>81</v>
      </c>
      <c r="CB43" s="177">
        <v>2.0712469135802465</v>
      </c>
      <c r="CC43" s="177">
        <v>0</v>
      </c>
      <c r="CD43" s="177">
        <v>1</v>
      </c>
      <c r="CE43" s="177">
        <v>81</v>
      </c>
      <c r="CF43" s="177">
        <v>81</v>
      </c>
      <c r="CG43" s="177">
        <v>1</v>
      </c>
      <c r="CH43" s="159">
        <v>81</v>
      </c>
      <c r="CI43" s="145">
        <v>1080</v>
      </c>
      <c r="CJ43" s="177">
        <v>81</v>
      </c>
      <c r="CK43" s="177">
        <v>3.9962962968849842</v>
      </c>
      <c r="CL43" s="177">
        <v>82</v>
      </c>
      <c r="CM43" s="177">
        <v>2.0884691358024678</v>
      </c>
      <c r="CN43" s="177">
        <v>1</v>
      </c>
      <c r="CO43" s="177">
        <v>0.98780487804878048</v>
      </c>
      <c r="CP43" s="177">
        <v>80</v>
      </c>
      <c r="CQ43" s="177">
        <v>81</v>
      </c>
      <c r="CR43" s="177">
        <v>0.97560975609756095</v>
      </c>
      <c r="CS43" s="159">
        <v>81</v>
      </c>
      <c r="CT43" s="145">
        <v>1078</v>
      </c>
      <c r="CU43" s="177">
        <v>81</v>
      </c>
      <c r="CV43" s="177">
        <v>3.9024692288151495</v>
      </c>
      <c r="CW43" s="177">
        <v>81</v>
      </c>
      <c r="CX43" s="177">
        <v>2.1905432098765432</v>
      </c>
      <c r="CY43" s="177">
        <v>0</v>
      </c>
      <c r="CZ43" s="177">
        <v>1</v>
      </c>
      <c r="DA43" s="177">
        <v>81</v>
      </c>
      <c r="DB43" s="177">
        <v>81</v>
      </c>
      <c r="DC43" s="177">
        <v>1</v>
      </c>
      <c r="DD43" s="159">
        <v>81</v>
      </c>
      <c r="DE43" s="145">
        <v>1080</v>
      </c>
      <c r="DF43" s="177">
        <v>82</v>
      </c>
      <c r="DG43" s="177">
        <v>4.0987803936004639</v>
      </c>
      <c r="DH43" s="177">
        <v>82</v>
      </c>
      <c r="DI43" s="177">
        <v>2.102573170731707</v>
      </c>
      <c r="DJ43" s="177">
        <v>0</v>
      </c>
      <c r="DK43" s="177">
        <v>1</v>
      </c>
      <c r="DL43" s="177">
        <v>81</v>
      </c>
      <c r="DM43" s="177">
        <v>82</v>
      </c>
      <c r="DN43" s="177">
        <v>0.98780487804878048</v>
      </c>
      <c r="DO43" s="159">
        <v>82</v>
      </c>
      <c r="DP43" s="109">
        <v>36</v>
      </c>
      <c r="DQ43" s="215">
        <v>211670</v>
      </c>
      <c r="DR43" s="189">
        <v>0.81944444444400011</v>
      </c>
      <c r="DS43" s="189">
        <v>11.050847457633111</v>
      </c>
      <c r="DT43" s="149" t="s">
        <v>213</v>
      </c>
      <c r="DU43" s="150" t="s">
        <v>214</v>
      </c>
      <c r="DV43" s="190" t="s">
        <v>215</v>
      </c>
      <c r="DW43" s="177" t="s">
        <v>216</v>
      </c>
      <c r="DX43" s="191" t="s">
        <v>217</v>
      </c>
      <c r="DY43" s="172" t="s">
        <v>256</v>
      </c>
      <c r="DZ43" s="132" t="s">
        <v>120</v>
      </c>
      <c r="EA43" s="125">
        <v>214</v>
      </c>
      <c r="EB43" s="125" t="s">
        <v>228</v>
      </c>
      <c r="EC43" s="133" t="s">
        <v>220</v>
      </c>
      <c r="ED43" s="133" t="s">
        <v>237</v>
      </c>
      <c r="EE43" s="125" t="s">
        <v>252</v>
      </c>
      <c r="EF43" s="17">
        <v>0.87576073636672247</v>
      </c>
      <c r="EG43" s="8">
        <v>0.73385423175785525</v>
      </c>
      <c r="EH43" s="17" t="s">
        <v>261</v>
      </c>
      <c r="EI43" s="8" t="s">
        <v>240</v>
      </c>
      <c r="EJ43" s="18" t="s">
        <v>241</v>
      </c>
      <c r="EK43" s="124" t="s">
        <v>225</v>
      </c>
      <c r="EL43" s="124" t="s">
        <v>226</v>
      </c>
      <c r="EM43" s="124" t="s">
        <v>227</v>
      </c>
    </row>
    <row r="44" spans="1:143" s="124" customFormat="1" ht="15.75">
      <c r="A44" s="128" t="s">
        <v>212</v>
      </c>
      <c r="B44" s="143" t="s">
        <v>8</v>
      </c>
      <c r="C44" s="126" t="s">
        <v>127</v>
      </c>
      <c r="D44" s="144" t="s">
        <v>126</v>
      </c>
      <c r="E44" s="216" t="s">
        <v>77</v>
      </c>
      <c r="F44" s="145">
        <v>357</v>
      </c>
      <c r="G44" s="177">
        <v>0</v>
      </c>
      <c r="H44" s="177">
        <v>0</v>
      </c>
      <c r="I44" s="146">
        <v>18191.822332419866</v>
      </c>
      <c r="J44" s="146">
        <v>8154.8641749969747</v>
      </c>
      <c r="K44" s="146">
        <v>0.91596638655462181</v>
      </c>
      <c r="L44" s="147">
        <v>327</v>
      </c>
      <c r="M44" s="147">
        <v>329</v>
      </c>
      <c r="N44" s="146">
        <v>35167.249308880084</v>
      </c>
      <c r="O44" s="146">
        <v>5900.0000000000009</v>
      </c>
      <c r="P44" s="20">
        <v>7091.3926499032877</v>
      </c>
      <c r="Q44" s="20">
        <v>7725.8919961427191</v>
      </c>
      <c r="R44" s="146">
        <v>28390.909090909092</v>
      </c>
      <c r="S44" s="146">
        <v>24514.59034792368</v>
      </c>
      <c r="T44" s="146">
        <v>27489.225589225593</v>
      </c>
      <c r="U44" s="145">
        <v>358</v>
      </c>
      <c r="V44" s="177">
        <v>0</v>
      </c>
      <c r="W44" s="177">
        <v>1</v>
      </c>
      <c r="X44" s="146">
        <v>11293.551033432575</v>
      </c>
      <c r="Y44" s="146">
        <v>5485.7047207844726</v>
      </c>
      <c r="Z44" s="146">
        <v>23959.4470006384</v>
      </c>
      <c r="AA44" s="146">
        <v>3550.0000000000005</v>
      </c>
      <c r="AB44" s="146">
        <v>2625.8795934323689</v>
      </c>
      <c r="AC44" s="146">
        <v>2911.3372093023258</v>
      </c>
      <c r="AD44" s="146">
        <v>18518.75</v>
      </c>
      <c r="AE44" s="146">
        <v>16017.755681818184</v>
      </c>
      <c r="AF44" s="146">
        <v>18279.004415897231</v>
      </c>
      <c r="AG44" s="145">
        <v>357</v>
      </c>
      <c r="AH44" s="177">
        <v>0</v>
      </c>
      <c r="AI44" s="177">
        <v>0</v>
      </c>
      <c r="AJ44" s="177">
        <v>357</v>
      </c>
      <c r="AK44" s="146">
        <v>50718.306615117355</v>
      </c>
      <c r="AL44" s="146">
        <v>27044.164653680433</v>
      </c>
      <c r="AM44" s="146">
        <v>127268.19962978961</v>
      </c>
      <c r="AN44" s="146">
        <v>17663.333333333336</v>
      </c>
      <c r="AO44" s="146">
        <v>14979.220779220781</v>
      </c>
      <c r="AP44" s="146">
        <v>14632.35294117647</v>
      </c>
      <c r="AQ44" s="146">
        <v>89005.000000000015</v>
      </c>
      <c r="AR44" s="146">
        <v>80350.364963503671</v>
      </c>
      <c r="AS44" s="146">
        <v>85284.256559766756</v>
      </c>
      <c r="AT44" s="145">
        <v>360</v>
      </c>
      <c r="AU44" s="177">
        <v>0</v>
      </c>
      <c r="AV44" s="177">
        <v>0</v>
      </c>
      <c r="AW44" s="177">
        <v>358</v>
      </c>
      <c r="AX44" s="146">
        <v>21459.881257787471</v>
      </c>
      <c r="AY44" s="146">
        <v>12029.970002995873</v>
      </c>
      <c r="AZ44" s="146">
        <v>44875.430867601041</v>
      </c>
      <c r="BA44" s="146">
        <v>5257.1428571428569</v>
      </c>
      <c r="BB44" s="20">
        <v>4081.325301204819</v>
      </c>
      <c r="BC44" s="20">
        <v>4297.3838761345442</v>
      </c>
      <c r="BD44" s="146">
        <v>37760</v>
      </c>
      <c r="BE44" s="146">
        <v>37705.696202531646</v>
      </c>
      <c r="BF44" s="146">
        <v>37089.711417816812</v>
      </c>
      <c r="BG44" s="145">
        <v>354</v>
      </c>
      <c r="BH44" s="177">
        <v>42</v>
      </c>
      <c r="BI44" s="177">
        <v>41</v>
      </c>
      <c r="BJ44" s="177">
        <v>47</v>
      </c>
      <c r="BK44" s="148">
        <v>42</v>
      </c>
      <c r="BL44" s="145">
        <v>713</v>
      </c>
      <c r="BM44" s="177">
        <v>0</v>
      </c>
      <c r="BN44" s="177">
        <v>0</v>
      </c>
      <c r="BO44" s="177">
        <v>1.3635105189340817</v>
      </c>
      <c r="BP44" s="177">
        <v>0.21964375876577844</v>
      </c>
      <c r="BQ44" s="177">
        <v>1.143866760168303</v>
      </c>
      <c r="BR44" s="145">
        <v>713</v>
      </c>
      <c r="BS44" s="177">
        <v>0</v>
      </c>
      <c r="BT44" s="177">
        <v>1</v>
      </c>
      <c r="BU44" s="177">
        <v>2.8802303370786517</v>
      </c>
      <c r="BV44" s="177">
        <v>0.26846910112359557</v>
      </c>
      <c r="BW44" s="148">
        <v>2.6117612359550564</v>
      </c>
      <c r="BX44" s="145">
        <v>1080</v>
      </c>
      <c r="BY44" s="177">
        <v>88</v>
      </c>
      <c r="BZ44" s="177">
        <v>4</v>
      </c>
      <c r="CA44" s="177">
        <v>89</v>
      </c>
      <c r="CB44" s="177">
        <v>2.0633636363636367</v>
      </c>
      <c r="CC44" s="177">
        <v>1</v>
      </c>
      <c r="CD44" s="177">
        <v>0.9887640449438202</v>
      </c>
      <c r="CE44" s="177">
        <v>88</v>
      </c>
      <c r="CF44" s="177">
        <v>88</v>
      </c>
      <c r="CG44" s="177">
        <v>0.9887640449438202</v>
      </c>
      <c r="CH44" s="159">
        <v>88</v>
      </c>
      <c r="CI44" s="145">
        <v>1075</v>
      </c>
      <c r="CJ44" s="177">
        <v>88</v>
      </c>
      <c r="CK44" s="177">
        <v>3.9831460674157304</v>
      </c>
      <c r="CL44" s="177">
        <v>89</v>
      </c>
      <c r="CM44" s="177">
        <v>2.3522696629213482</v>
      </c>
      <c r="CN44" s="177">
        <v>0</v>
      </c>
      <c r="CO44" s="177">
        <v>1</v>
      </c>
      <c r="CP44" s="177">
        <v>85</v>
      </c>
      <c r="CQ44" s="177">
        <v>88</v>
      </c>
      <c r="CR44" s="177">
        <v>0.9550561797752809</v>
      </c>
      <c r="CS44" s="159">
        <v>89</v>
      </c>
      <c r="CT44" s="145">
        <v>1078</v>
      </c>
      <c r="CU44" s="177">
        <v>90</v>
      </c>
      <c r="CV44" s="177">
        <v>3.9022223154703775</v>
      </c>
      <c r="CW44" s="177">
        <v>90</v>
      </c>
      <c r="CX44" s="177">
        <v>2.2689444444444438</v>
      </c>
      <c r="CY44" s="177">
        <v>0</v>
      </c>
      <c r="CZ44" s="177">
        <v>1</v>
      </c>
      <c r="DA44" s="177">
        <v>90</v>
      </c>
      <c r="DB44" s="177">
        <v>90</v>
      </c>
      <c r="DC44" s="177">
        <v>1</v>
      </c>
      <c r="DD44" s="159">
        <v>90</v>
      </c>
      <c r="DE44" s="145">
        <v>1080</v>
      </c>
      <c r="DF44" s="177">
        <v>90</v>
      </c>
      <c r="DG44" s="177">
        <v>4.0999999046325684</v>
      </c>
      <c r="DH44" s="177">
        <v>90</v>
      </c>
      <c r="DI44" s="177">
        <v>2.1455777777777771</v>
      </c>
      <c r="DJ44" s="177">
        <v>0</v>
      </c>
      <c r="DK44" s="177">
        <v>1</v>
      </c>
      <c r="DL44" s="177">
        <v>90</v>
      </c>
      <c r="DM44" s="177">
        <v>90</v>
      </c>
      <c r="DN44" s="177">
        <v>1</v>
      </c>
      <c r="DO44" s="159">
        <v>90</v>
      </c>
      <c r="DP44" s="108">
        <v>36</v>
      </c>
      <c r="DQ44" s="215">
        <v>211670</v>
      </c>
      <c r="DR44" s="189">
        <v>0.81944444444400011</v>
      </c>
      <c r="DS44" s="189">
        <v>12.101694915260799</v>
      </c>
      <c r="DT44" s="149" t="s">
        <v>213</v>
      </c>
      <c r="DU44" s="150" t="s">
        <v>214</v>
      </c>
      <c r="DV44" s="190" t="s">
        <v>215</v>
      </c>
      <c r="DW44" s="177" t="s">
        <v>216</v>
      </c>
      <c r="DX44" s="191" t="s">
        <v>217</v>
      </c>
      <c r="DY44" s="172" t="s">
        <v>256</v>
      </c>
      <c r="DZ44" s="132" t="s">
        <v>121</v>
      </c>
      <c r="EA44" s="125">
        <v>214</v>
      </c>
      <c r="EB44" s="125" t="s">
        <v>230</v>
      </c>
      <c r="EC44" s="133" t="s">
        <v>220</v>
      </c>
      <c r="ED44" s="133" t="s">
        <v>221</v>
      </c>
      <c r="EE44" s="125" t="s">
        <v>252</v>
      </c>
      <c r="EF44" s="17">
        <v>1.6209635848090762</v>
      </c>
      <c r="EG44" s="8">
        <v>1.415550820321344</v>
      </c>
      <c r="EH44" s="17" t="s">
        <v>261</v>
      </c>
      <c r="EI44" s="8" t="s">
        <v>240</v>
      </c>
      <c r="EJ44" s="18" t="s">
        <v>241</v>
      </c>
      <c r="EK44" s="124" t="s">
        <v>225</v>
      </c>
      <c r="EL44" s="124" t="s">
        <v>226</v>
      </c>
      <c r="EM44" s="124" t="s">
        <v>227</v>
      </c>
    </row>
    <row r="45" spans="1:143" s="124" customFormat="1" ht="15.75">
      <c r="A45" s="128" t="s">
        <v>212</v>
      </c>
      <c r="B45" s="143" t="s">
        <v>8</v>
      </c>
      <c r="C45" s="126" t="s">
        <v>127</v>
      </c>
      <c r="D45" s="144" t="s">
        <v>126</v>
      </c>
      <c r="E45" s="216" t="s">
        <v>77</v>
      </c>
      <c r="F45" s="145">
        <v>298</v>
      </c>
      <c r="G45" s="177">
        <v>0</v>
      </c>
      <c r="H45" s="177">
        <v>0</v>
      </c>
      <c r="I45" s="146">
        <v>10049.883441009735</v>
      </c>
      <c r="J45" s="146">
        <v>3539.7417974845625</v>
      </c>
      <c r="K45" s="146">
        <v>0.98322147651006708</v>
      </c>
      <c r="L45" s="147">
        <v>293</v>
      </c>
      <c r="M45" s="147">
        <v>296</v>
      </c>
      <c r="N45" s="146">
        <v>17797.236384061038</v>
      </c>
      <c r="O45" s="146">
        <v>4896.9696969696961</v>
      </c>
      <c r="P45" s="20">
        <v>4310.4477611940292</v>
      </c>
      <c r="Q45" s="20">
        <v>5095.8771741464461</v>
      </c>
      <c r="R45" s="146">
        <v>14299.999999999998</v>
      </c>
      <c r="S45" s="146">
        <v>14788.653096578606</v>
      </c>
      <c r="T45" s="146">
        <v>16729.044313934868</v>
      </c>
      <c r="U45" s="145">
        <v>297</v>
      </c>
      <c r="V45" s="177">
        <v>0</v>
      </c>
      <c r="W45" s="177">
        <v>0</v>
      </c>
      <c r="X45" s="146">
        <v>7247.4752064950462</v>
      </c>
      <c r="Y45" s="146">
        <v>2462.0284952827642</v>
      </c>
      <c r="Z45" s="146">
        <v>10984.05877123312</v>
      </c>
      <c r="AA45" s="146">
        <v>3395.4545454545455</v>
      </c>
      <c r="AB45" s="146">
        <v>1820.3914141414141</v>
      </c>
      <c r="AC45" s="146">
        <v>1995.3987730061353</v>
      </c>
      <c r="AD45" s="146">
        <v>10086.842105263158</v>
      </c>
      <c r="AE45" s="146">
        <v>10288.398692810459</v>
      </c>
      <c r="AF45" s="146">
        <v>11792.693859255938</v>
      </c>
      <c r="AG45" s="145">
        <v>299</v>
      </c>
      <c r="AH45" s="177">
        <v>0</v>
      </c>
      <c r="AI45" s="177">
        <v>0</v>
      </c>
      <c r="AJ45" s="177">
        <v>299</v>
      </c>
      <c r="AK45" s="146">
        <v>28350.698624453973</v>
      </c>
      <c r="AL45" s="146">
        <v>13574.789488390024</v>
      </c>
      <c r="AM45" s="146">
        <v>88147.430529419202</v>
      </c>
      <c r="AN45" s="146">
        <v>13483.333333333334</v>
      </c>
      <c r="AO45" s="146">
        <v>7965.1162790697672</v>
      </c>
      <c r="AP45" s="146">
        <v>8485.4333576110712</v>
      </c>
      <c r="AQ45" s="146">
        <v>45616.666666666693</v>
      </c>
      <c r="AR45" s="146">
        <v>46875</v>
      </c>
      <c r="AS45" s="146">
        <v>52419</v>
      </c>
      <c r="AT45" s="145">
        <v>295</v>
      </c>
      <c r="AU45" s="177">
        <v>0</v>
      </c>
      <c r="AV45" s="177">
        <v>0</v>
      </c>
      <c r="AW45" s="177">
        <v>295</v>
      </c>
      <c r="AX45" s="146">
        <v>15435.172713353042</v>
      </c>
      <c r="AY45" s="146">
        <v>7289.8573100617514</v>
      </c>
      <c r="AZ45" s="146">
        <v>37564.984363391042</v>
      </c>
      <c r="BA45" s="146">
        <v>5050</v>
      </c>
      <c r="BB45" s="20">
        <v>2913.5188866799203</v>
      </c>
      <c r="BC45" s="20">
        <v>3035.8640939597317</v>
      </c>
      <c r="BD45" s="146">
        <v>23800</v>
      </c>
      <c r="BE45" s="146">
        <v>26895.390070921989</v>
      </c>
      <c r="BF45" s="146">
        <v>27550.632911392404</v>
      </c>
      <c r="BG45" s="145">
        <v>293</v>
      </c>
      <c r="BH45" s="177">
        <v>86</v>
      </c>
      <c r="BI45" s="177">
        <v>91</v>
      </c>
      <c r="BJ45" s="177">
        <v>78</v>
      </c>
      <c r="BK45" s="148">
        <v>76</v>
      </c>
      <c r="BL45" s="145">
        <v>601</v>
      </c>
      <c r="BM45" s="177">
        <v>0</v>
      </c>
      <c r="BN45" s="177">
        <v>0</v>
      </c>
      <c r="BO45" s="177">
        <v>2.1047653910149751</v>
      </c>
      <c r="BP45" s="177">
        <v>0.36738435940099823</v>
      </c>
      <c r="BQ45" s="177">
        <v>1.7373810316139773</v>
      </c>
      <c r="BR45" s="145">
        <v>591</v>
      </c>
      <c r="BS45" s="177">
        <v>0</v>
      </c>
      <c r="BT45" s="177">
        <v>1</v>
      </c>
      <c r="BU45" s="177">
        <v>3.5827542372881354</v>
      </c>
      <c r="BV45" s="177">
        <v>0.44420677966101696</v>
      </c>
      <c r="BW45" s="148">
        <v>3.138547457627118</v>
      </c>
      <c r="BX45" s="145">
        <v>1080</v>
      </c>
      <c r="BY45" s="177">
        <v>74</v>
      </c>
      <c r="BZ45" s="177">
        <v>4</v>
      </c>
      <c r="CA45" s="177">
        <v>74</v>
      </c>
      <c r="CB45" s="177">
        <v>2.0212432432432434</v>
      </c>
      <c r="CC45" s="177">
        <v>0</v>
      </c>
      <c r="CD45" s="177">
        <v>1</v>
      </c>
      <c r="CE45" s="177">
        <v>74</v>
      </c>
      <c r="CF45" s="177">
        <v>74</v>
      </c>
      <c r="CG45" s="177">
        <v>1</v>
      </c>
      <c r="CH45" s="159">
        <v>74</v>
      </c>
      <c r="CI45" s="145">
        <v>1080</v>
      </c>
      <c r="CJ45" s="177">
        <v>73</v>
      </c>
      <c r="CK45" s="177">
        <v>3.9958904148781138</v>
      </c>
      <c r="CL45" s="177">
        <v>73</v>
      </c>
      <c r="CM45" s="177">
        <v>2.2561643835616443</v>
      </c>
      <c r="CN45" s="177">
        <v>0</v>
      </c>
      <c r="CO45" s="177">
        <v>1</v>
      </c>
      <c r="CP45" s="177">
        <v>70</v>
      </c>
      <c r="CQ45" s="177">
        <v>73</v>
      </c>
      <c r="CR45" s="177">
        <v>0.95890410958904104</v>
      </c>
      <c r="CS45" s="159">
        <v>73</v>
      </c>
      <c r="CT45" s="145">
        <v>1077</v>
      </c>
      <c r="CU45" s="177">
        <v>75</v>
      </c>
      <c r="CV45" s="177">
        <v>3.8973334280649823</v>
      </c>
      <c r="CW45" s="177">
        <v>76</v>
      </c>
      <c r="CX45" s="177">
        <v>2.2744078947368411</v>
      </c>
      <c r="CY45" s="177">
        <v>0</v>
      </c>
      <c r="CZ45" s="177">
        <v>1</v>
      </c>
      <c r="DA45" s="177">
        <v>75</v>
      </c>
      <c r="DB45" s="177">
        <v>75</v>
      </c>
      <c r="DC45" s="177">
        <v>0.98684210526315785</v>
      </c>
      <c r="DD45" s="159">
        <v>76</v>
      </c>
      <c r="DE45" s="145">
        <v>1080</v>
      </c>
      <c r="DF45" s="177">
        <v>74</v>
      </c>
      <c r="DG45" s="177">
        <v>4.0999999046325684</v>
      </c>
      <c r="DH45" s="177">
        <v>74</v>
      </c>
      <c r="DI45" s="177">
        <v>2.0612702702702697</v>
      </c>
      <c r="DJ45" s="177">
        <v>0</v>
      </c>
      <c r="DK45" s="177">
        <v>1</v>
      </c>
      <c r="DL45" s="177">
        <v>74</v>
      </c>
      <c r="DM45" s="177">
        <v>74</v>
      </c>
      <c r="DN45" s="177">
        <v>1</v>
      </c>
      <c r="DO45" s="159">
        <v>74</v>
      </c>
      <c r="DP45" s="109">
        <v>36</v>
      </c>
      <c r="DQ45" s="215">
        <v>211670</v>
      </c>
      <c r="DR45" s="189">
        <v>0.81944444444400011</v>
      </c>
      <c r="DS45" s="189">
        <v>10.101694915259715</v>
      </c>
      <c r="DT45" s="149" t="s">
        <v>213</v>
      </c>
      <c r="DU45" s="150" t="s">
        <v>214</v>
      </c>
      <c r="DV45" s="190" t="s">
        <v>215</v>
      </c>
      <c r="DW45" s="177" t="s">
        <v>216</v>
      </c>
      <c r="DX45" s="191" t="s">
        <v>217</v>
      </c>
      <c r="DY45" s="172" t="s">
        <v>256</v>
      </c>
      <c r="DZ45" s="132" t="s">
        <v>122</v>
      </c>
      <c r="EA45" s="125">
        <v>214</v>
      </c>
      <c r="EB45" s="125" t="s">
        <v>231</v>
      </c>
      <c r="EC45" s="133" t="s">
        <v>220</v>
      </c>
      <c r="ED45" s="133" t="s">
        <v>229</v>
      </c>
      <c r="EE45" s="125" t="s">
        <v>252</v>
      </c>
      <c r="EF45" s="17">
        <v>3.1376107215081284</v>
      </c>
      <c r="EG45" s="8">
        <v>1.5525555602629177</v>
      </c>
      <c r="EH45" s="17" t="s">
        <v>261</v>
      </c>
      <c r="EI45" s="8" t="s">
        <v>240</v>
      </c>
      <c r="EJ45" s="18" t="s">
        <v>241</v>
      </c>
      <c r="EK45" s="124" t="s">
        <v>225</v>
      </c>
      <c r="EL45" s="124" t="s">
        <v>226</v>
      </c>
      <c r="EM45" s="124" t="s">
        <v>227</v>
      </c>
    </row>
    <row r="46" spans="1:143" s="124" customFormat="1" ht="15.75">
      <c r="A46" s="128" t="s">
        <v>212</v>
      </c>
      <c r="B46" s="143" t="s">
        <v>8</v>
      </c>
      <c r="C46" s="126" t="s">
        <v>127</v>
      </c>
      <c r="D46" s="144" t="s">
        <v>126</v>
      </c>
      <c r="E46" s="187" t="s">
        <v>78</v>
      </c>
      <c r="F46" s="145">
        <v>246</v>
      </c>
      <c r="G46" s="177">
        <v>0</v>
      </c>
      <c r="H46" s="177">
        <v>0</v>
      </c>
      <c r="I46" s="146">
        <v>33525.663855380713</v>
      </c>
      <c r="J46" s="146">
        <v>13950.52054207024</v>
      </c>
      <c r="K46" s="146">
        <v>0.99593495934959353</v>
      </c>
      <c r="L46" s="147">
        <v>245</v>
      </c>
      <c r="M46" s="147">
        <v>245</v>
      </c>
      <c r="N46" s="146">
        <v>59883.849390836403</v>
      </c>
      <c r="O46" s="146">
        <v>15066.666666666668</v>
      </c>
      <c r="P46" s="20">
        <v>14352.409638554218</v>
      </c>
      <c r="Q46" s="20">
        <v>15348.087431693988</v>
      </c>
      <c r="R46" s="146">
        <v>51925</v>
      </c>
      <c r="S46" s="146">
        <v>58243.24324324324</v>
      </c>
      <c r="T46" s="146">
        <v>64535.992217898834</v>
      </c>
      <c r="U46" s="145">
        <v>263</v>
      </c>
      <c r="V46" s="177">
        <v>0</v>
      </c>
      <c r="W46" s="177">
        <v>1</v>
      </c>
      <c r="X46" s="146">
        <v>10965.761469734924</v>
      </c>
      <c r="Y46" s="146">
        <v>4793.1295000143136</v>
      </c>
      <c r="Z46" s="146">
        <v>18924.04134065528</v>
      </c>
      <c r="AA46" s="146">
        <v>3550.0000000000009</v>
      </c>
      <c r="AB46" s="146">
        <v>4281.1059907834106</v>
      </c>
      <c r="AC46" s="146">
        <v>4528.2442748091598</v>
      </c>
      <c r="AD46" s="146">
        <v>16809.090909090908</v>
      </c>
      <c r="AE46" s="146">
        <v>21457.142857142859</v>
      </c>
      <c r="AF46" s="146">
        <v>22843.227665706054</v>
      </c>
      <c r="AG46" s="145">
        <v>260</v>
      </c>
      <c r="AH46" s="177">
        <v>0</v>
      </c>
      <c r="AI46" s="177">
        <v>0</v>
      </c>
      <c r="AJ46" s="177">
        <v>260</v>
      </c>
      <c r="AK46" s="146">
        <v>55015.490141946051</v>
      </c>
      <c r="AL46" s="146">
        <v>36430.746250238575</v>
      </c>
      <c r="AM46" s="146">
        <v>190958.76556490239</v>
      </c>
      <c r="AN46" s="146">
        <v>18136.363636363636</v>
      </c>
      <c r="AO46" s="146">
        <v>19079.71014492754</v>
      </c>
      <c r="AP46" s="146">
        <v>20153.794037940381</v>
      </c>
      <c r="AQ46" s="146">
        <v>103250</v>
      </c>
      <c r="AR46" s="146">
        <v>103339.62264150944</v>
      </c>
      <c r="AS46" s="146">
        <v>111772.72727272731</v>
      </c>
      <c r="AT46" s="145">
        <v>265</v>
      </c>
      <c r="AU46" s="177">
        <v>0</v>
      </c>
      <c r="AV46" s="177">
        <v>0</v>
      </c>
      <c r="AW46" s="177">
        <v>265</v>
      </c>
      <c r="AX46" s="146">
        <v>23297.731481219646</v>
      </c>
      <c r="AY46" s="146">
        <v>13923.405930461213</v>
      </c>
      <c r="AZ46" s="146">
        <v>47782.844114300802</v>
      </c>
      <c r="BA46" s="146">
        <v>5040</v>
      </c>
      <c r="BB46" s="20">
        <v>7505.8252427184461</v>
      </c>
      <c r="BC46" s="20">
        <v>7322.150735294118</v>
      </c>
      <c r="BD46" s="146">
        <v>42550</v>
      </c>
      <c r="BE46" s="146">
        <v>43909.924487594399</v>
      </c>
      <c r="BF46" s="146">
        <v>44681.861575178998</v>
      </c>
      <c r="BG46" s="145">
        <v>247</v>
      </c>
      <c r="BH46" s="177">
        <v>54</v>
      </c>
      <c r="BI46" s="177">
        <v>54</v>
      </c>
      <c r="BJ46" s="177">
        <v>41</v>
      </c>
      <c r="BK46" s="148">
        <v>35</v>
      </c>
      <c r="BL46" s="145">
        <v>537</v>
      </c>
      <c r="BM46" s="177">
        <v>0</v>
      </c>
      <c r="BN46" s="177">
        <v>0</v>
      </c>
      <c r="BO46" s="177">
        <v>1.676085661080075</v>
      </c>
      <c r="BP46" s="177">
        <v>0.3777951582867784</v>
      </c>
      <c r="BQ46" s="177">
        <v>1.2982905027932967</v>
      </c>
      <c r="BR46" s="145">
        <v>510</v>
      </c>
      <c r="BS46" s="177">
        <v>0</v>
      </c>
      <c r="BT46" s="177">
        <v>0</v>
      </c>
      <c r="BU46" s="177">
        <v>3.1112058823529414</v>
      </c>
      <c r="BV46" s="177">
        <v>0.41780588235294103</v>
      </c>
      <c r="BW46" s="148">
        <v>2.6934000000000005</v>
      </c>
      <c r="BX46" s="145">
        <v>1076</v>
      </c>
      <c r="BY46" s="177">
        <v>68</v>
      </c>
      <c r="BZ46" s="177">
        <v>3.9970588228281807</v>
      </c>
      <c r="CA46" s="177">
        <v>68</v>
      </c>
      <c r="CB46" s="177">
        <v>2.3973235294117647</v>
      </c>
      <c r="CC46" s="177">
        <v>0</v>
      </c>
      <c r="CD46" s="177">
        <v>1</v>
      </c>
      <c r="CE46" s="177">
        <v>68</v>
      </c>
      <c r="CF46" s="177">
        <v>68</v>
      </c>
      <c r="CG46" s="177">
        <v>1</v>
      </c>
      <c r="CH46" s="159">
        <v>68</v>
      </c>
      <c r="CI46" s="145">
        <v>1065</v>
      </c>
      <c r="CJ46" s="177">
        <v>60</v>
      </c>
      <c r="CK46" s="177">
        <v>3.9629032304210048</v>
      </c>
      <c r="CL46" s="177">
        <v>63</v>
      </c>
      <c r="CM46" s="177">
        <v>2.8676774193548384</v>
      </c>
      <c r="CN46" s="177">
        <v>1</v>
      </c>
      <c r="CO46" s="177">
        <v>0.98412698412698418</v>
      </c>
      <c r="CP46" s="177">
        <v>56</v>
      </c>
      <c r="CQ46" s="177">
        <v>60</v>
      </c>
      <c r="CR46" s="177">
        <v>0.88888888888888884</v>
      </c>
      <c r="CS46" s="159">
        <v>62</v>
      </c>
      <c r="CT46" s="145">
        <v>1074</v>
      </c>
      <c r="CU46" s="177">
        <v>69</v>
      </c>
      <c r="CV46" s="177">
        <v>3.8913044411203135</v>
      </c>
      <c r="CW46" s="177">
        <v>70</v>
      </c>
      <c r="CX46" s="177">
        <v>2.6180714285714282</v>
      </c>
      <c r="CY46" s="177">
        <v>0</v>
      </c>
      <c r="CZ46" s="177">
        <v>1</v>
      </c>
      <c r="DA46" s="177">
        <v>69</v>
      </c>
      <c r="DB46" s="177">
        <v>69</v>
      </c>
      <c r="DC46" s="177">
        <v>0.98571428571428577</v>
      </c>
      <c r="DD46" s="159">
        <v>70</v>
      </c>
      <c r="DE46" s="145">
        <v>1080</v>
      </c>
      <c r="DF46" s="177">
        <v>61</v>
      </c>
      <c r="DG46" s="177">
        <v>4.0999999046325684</v>
      </c>
      <c r="DH46" s="177">
        <v>61</v>
      </c>
      <c r="DI46" s="177">
        <v>2.3497704918032793</v>
      </c>
      <c r="DJ46" s="177">
        <v>0</v>
      </c>
      <c r="DK46" s="177">
        <v>1</v>
      </c>
      <c r="DL46" s="177">
        <v>61</v>
      </c>
      <c r="DM46" s="177">
        <v>61</v>
      </c>
      <c r="DN46" s="177">
        <v>1</v>
      </c>
      <c r="DO46" s="159">
        <v>61</v>
      </c>
      <c r="DP46" s="108">
        <v>28.75</v>
      </c>
      <c r="DQ46" s="215">
        <v>383050</v>
      </c>
      <c r="DR46" s="189">
        <v>0.88695652173899997</v>
      </c>
      <c r="DS46" s="189">
        <v>9.6470588235308306</v>
      </c>
      <c r="DT46" s="149" t="s">
        <v>213</v>
      </c>
      <c r="DU46" s="150" t="s">
        <v>214</v>
      </c>
      <c r="DV46" s="190" t="s">
        <v>215</v>
      </c>
      <c r="DW46" s="177" t="s">
        <v>216</v>
      </c>
      <c r="DX46" s="191" t="s">
        <v>217</v>
      </c>
      <c r="DY46" s="172" t="s">
        <v>250</v>
      </c>
      <c r="DZ46" s="132" t="s">
        <v>119</v>
      </c>
      <c r="EA46" s="125">
        <v>214</v>
      </c>
      <c r="EB46" s="125" t="s">
        <v>219</v>
      </c>
      <c r="EC46" s="133" t="s">
        <v>220</v>
      </c>
      <c r="ED46" s="133" t="s">
        <v>229</v>
      </c>
      <c r="EE46" s="125" t="s">
        <v>252</v>
      </c>
      <c r="EF46" s="17">
        <v>1.4421707212440367</v>
      </c>
      <c r="EG46" s="8">
        <v>1.4071787094888579</v>
      </c>
      <c r="EH46" s="17" t="s">
        <v>262</v>
      </c>
      <c r="EI46" s="8" t="s">
        <v>263</v>
      </c>
      <c r="EJ46" s="18" t="s">
        <v>239</v>
      </c>
      <c r="EK46" s="124" t="s">
        <v>225</v>
      </c>
      <c r="EL46" s="124" t="s">
        <v>226</v>
      </c>
      <c r="EM46" s="124" t="s">
        <v>227</v>
      </c>
    </row>
    <row r="47" spans="1:143" s="124" customFormat="1" ht="15.75">
      <c r="A47" s="128" t="s">
        <v>212</v>
      </c>
      <c r="B47" s="143" t="s">
        <v>8</v>
      </c>
      <c r="C47" s="126" t="s">
        <v>127</v>
      </c>
      <c r="D47" s="144" t="s">
        <v>126</v>
      </c>
      <c r="E47" s="216" t="s">
        <v>78</v>
      </c>
      <c r="F47" s="145">
        <v>225</v>
      </c>
      <c r="G47" s="177">
        <v>0</v>
      </c>
      <c r="H47" s="177">
        <v>0</v>
      </c>
      <c r="I47" s="146">
        <v>29392.220584088103</v>
      </c>
      <c r="J47" s="146">
        <v>11550.76442189688</v>
      </c>
      <c r="K47" s="146">
        <v>0.99111111111111116</v>
      </c>
      <c r="L47" s="147">
        <v>223</v>
      </c>
      <c r="M47" s="147">
        <v>225</v>
      </c>
      <c r="N47" s="146">
        <v>60127.175642185444</v>
      </c>
      <c r="O47" s="146">
        <v>13250</v>
      </c>
      <c r="P47" s="20">
        <v>15369.341563786009</v>
      </c>
      <c r="Q47" s="20">
        <v>15000.856164383562</v>
      </c>
      <c r="R47" s="146">
        <v>43900</v>
      </c>
      <c r="S47" s="146">
        <v>59871.747211895912</v>
      </c>
      <c r="T47" s="146">
        <v>62152.542372881362</v>
      </c>
      <c r="U47" s="145">
        <v>243</v>
      </c>
      <c r="V47" s="177">
        <v>0</v>
      </c>
      <c r="W47" s="177">
        <v>0</v>
      </c>
      <c r="X47" s="146">
        <v>11329.47472902052</v>
      </c>
      <c r="Y47" s="146">
        <v>3768.7192210193812</v>
      </c>
      <c r="Z47" s="146">
        <v>18222.181736465682</v>
      </c>
      <c r="AA47" s="146">
        <v>5075</v>
      </c>
      <c r="AB47" s="146">
        <v>5245.2404809619247</v>
      </c>
      <c r="AC47" s="146">
        <v>5331.1724137931033</v>
      </c>
      <c r="AD47" s="146">
        <v>15404.166666666666</v>
      </c>
      <c r="AE47" s="146">
        <v>20492.275280898881</v>
      </c>
      <c r="AF47" s="146">
        <v>22068.972332015812</v>
      </c>
      <c r="AG47" s="145">
        <v>254</v>
      </c>
      <c r="AH47" s="177">
        <v>0</v>
      </c>
      <c r="AI47" s="177">
        <v>0</v>
      </c>
      <c r="AJ47" s="177">
        <v>254</v>
      </c>
      <c r="AK47" s="146">
        <v>48070.282732892694</v>
      </c>
      <c r="AL47" s="146">
        <v>30017.402920208369</v>
      </c>
      <c r="AM47" s="146">
        <v>157059.9789532944</v>
      </c>
      <c r="AN47" s="146">
        <v>14127.272727272728</v>
      </c>
      <c r="AO47" s="146">
        <v>20684.426229508197</v>
      </c>
      <c r="AP47" s="146">
        <v>18577.968526466382</v>
      </c>
      <c r="AQ47" s="146">
        <v>87033.333333333328</v>
      </c>
      <c r="AR47" s="146">
        <v>92259.124087591263</v>
      </c>
      <c r="AS47" s="146">
        <v>93838.274932614571</v>
      </c>
      <c r="AT47" s="145">
        <v>259</v>
      </c>
      <c r="AU47" s="177">
        <v>2</v>
      </c>
      <c r="AV47" s="177">
        <v>0</v>
      </c>
      <c r="AW47" s="177">
        <v>255</v>
      </c>
      <c r="AX47" s="146">
        <v>23133.458072911424</v>
      </c>
      <c r="AY47" s="146">
        <v>10951.495464925691</v>
      </c>
      <c r="AZ47" s="146">
        <v>41329.505374615117</v>
      </c>
      <c r="BA47" s="146">
        <v>6160.0000000000018</v>
      </c>
      <c r="BB47" s="20">
        <v>8264.8305084745753</v>
      </c>
      <c r="BC47" s="20">
        <v>8277.2600186393302</v>
      </c>
      <c r="BD47" s="146">
        <v>35630</v>
      </c>
      <c r="BE47" s="146">
        <v>37799.328295549953</v>
      </c>
      <c r="BF47" s="146">
        <v>38137.080536912756</v>
      </c>
      <c r="BG47" s="145">
        <v>235</v>
      </c>
      <c r="BH47" s="177">
        <v>72</v>
      </c>
      <c r="BI47" s="177">
        <v>69</v>
      </c>
      <c r="BJ47" s="177">
        <v>47</v>
      </c>
      <c r="BK47" s="148">
        <v>44</v>
      </c>
      <c r="BL47" s="145">
        <v>509</v>
      </c>
      <c r="BM47" s="177">
        <v>0</v>
      </c>
      <c r="BN47" s="177">
        <v>0</v>
      </c>
      <c r="BO47" s="177">
        <v>1.2062121807465616</v>
      </c>
      <c r="BP47" s="177">
        <v>0.22655992141453826</v>
      </c>
      <c r="BQ47" s="177">
        <v>0.97965225933202316</v>
      </c>
      <c r="BR47" s="145">
        <v>489</v>
      </c>
      <c r="BS47" s="177">
        <v>0</v>
      </c>
      <c r="BT47" s="177">
        <v>2</v>
      </c>
      <c r="BU47" s="177">
        <v>3.2431252566735114</v>
      </c>
      <c r="BV47" s="177">
        <v>0.37585626283367551</v>
      </c>
      <c r="BW47" s="148">
        <v>2.8672689938398364</v>
      </c>
      <c r="BX47" s="145">
        <v>1027</v>
      </c>
      <c r="BY47" s="177">
        <v>60</v>
      </c>
      <c r="BZ47" s="177">
        <v>3.870967730399101</v>
      </c>
      <c r="CA47" s="177">
        <v>64</v>
      </c>
      <c r="CB47" s="177">
        <v>3.2529193548387099</v>
      </c>
      <c r="CC47" s="177">
        <v>2</v>
      </c>
      <c r="CD47" s="177">
        <v>0.96875</v>
      </c>
      <c r="CE47" s="177">
        <v>44</v>
      </c>
      <c r="CF47" s="177">
        <v>60</v>
      </c>
      <c r="CG47" s="177">
        <v>0.6875</v>
      </c>
      <c r="CH47" s="159">
        <v>62</v>
      </c>
      <c r="CI47" s="145">
        <v>1025</v>
      </c>
      <c r="CJ47" s="177">
        <v>57</v>
      </c>
      <c r="CK47" s="177">
        <v>3.8542372857109974</v>
      </c>
      <c r="CL47" s="177">
        <v>61</v>
      </c>
      <c r="CM47" s="177">
        <v>4.2621333333333338</v>
      </c>
      <c r="CN47" s="177">
        <v>1</v>
      </c>
      <c r="CO47" s="177">
        <v>0.98360655737704916</v>
      </c>
      <c r="CP47" s="177">
        <v>42</v>
      </c>
      <c r="CQ47" s="177">
        <v>57</v>
      </c>
      <c r="CR47" s="177">
        <v>0.68852459016393441</v>
      </c>
      <c r="CS47" s="159">
        <v>59</v>
      </c>
      <c r="CT47" s="145">
        <v>1015</v>
      </c>
      <c r="CU47" s="177">
        <v>66</v>
      </c>
      <c r="CV47" s="177">
        <v>3.6746268948512291</v>
      </c>
      <c r="CW47" s="177">
        <v>68</v>
      </c>
      <c r="CX47" s="177">
        <v>4.7037499999999994</v>
      </c>
      <c r="CY47" s="177">
        <v>0</v>
      </c>
      <c r="CZ47" s="177">
        <v>1</v>
      </c>
      <c r="DA47" s="177">
        <v>29</v>
      </c>
      <c r="DB47" s="177">
        <v>66</v>
      </c>
      <c r="DC47" s="177">
        <v>0.4264705882352941</v>
      </c>
      <c r="DD47" s="159">
        <v>67</v>
      </c>
      <c r="DE47" s="145">
        <v>1043</v>
      </c>
      <c r="DF47" s="177">
        <v>58</v>
      </c>
      <c r="DG47" s="177">
        <v>3.999999926008027</v>
      </c>
      <c r="DH47" s="177">
        <v>60</v>
      </c>
      <c r="DI47" s="177">
        <v>3.195966101694915</v>
      </c>
      <c r="DJ47" s="177">
        <v>1</v>
      </c>
      <c r="DK47" s="177">
        <v>0.98333333333333328</v>
      </c>
      <c r="DL47" s="177">
        <v>45</v>
      </c>
      <c r="DM47" s="177">
        <v>58</v>
      </c>
      <c r="DN47" s="177">
        <v>0.75</v>
      </c>
      <c r="DO47" s="159">
        <v>58</v>
      </c>
      <c r="DP47" s="109">
        <v>28.75</v>
      </c>
      <c r="DQ47" s="215">
        <v>383050</v>
      </c>
      <c r="DR47" s="189">
        <v>0.88695652173899997</v>
      </c>
      <c r="DS47" s="189">
        <v>8.8235294117660032</v>
      </c>
      <c r="DT47" s="149" t="s">
        <v>213</v>
      </c>
      <c r="DU47" s="150" t="s">
        <v>214</v>
      </c>
      <c r="DV47" s="190" t="s">
        <v>215</v>
      </c>
      <c r="DW47" s="177" t="s">
        <v>216</v>
      </c>
      <c r="DX47" s="191" t="s">
        <v>217</v>
      </c>
      <c r="DY47" s="172" t="s">
        <v>250</v>
      </c>
      <c r="DZ47" s="132" t="s">
        <v>120</v>
      </c>
      <c r="EA47" s="125">
        <v>214</v>
      </c>
      <c r="EB47" s="125" t="s">
        <v>228</v>
      </c>
      <c r="EC47" s="133" t="s">
        <v>220</v>
      </c>
      <c r="ED47" s="133" t="s">
        <v>229</v>
      </c>
      <c r="EE47" s="125" t="s">
        <v>252</v>
      </c>
      <c r="EF47" s="17">
        <v>1.5121511361334059</v>
      </c>
      <c r="EG47" s="8">
        <v>1.0342757147526054</v>
      </c>
      <c r="EH47" s="17" t="s">
        <v>262</v>
      </c>
      <c r="EI47" s="8" t="s">
        <v>263</v>
      </c>
      <c r="EJ47" s="18" t="s">
        <v>239</v>
      </c>
      <c r="EK47" s="124" t="s">
        <v>225</v>
      </c>
      <c r="EL47" s="124" t="s">
        <v>226</v>
      </c>
      <c r="EM47" s="124" t="s">
        <v>227</v>
      </c>
    </row>
    <row r="48" spans="1:143" s="124" customFormat="1" ht="15.75">
      <c r="A48" s="128" t="s">
        <v>212</v>
      </c>
      <c r="B48" s="143" t="s">
        <v>8</v>
      </c>
      <c r="C48" s="126" t="s">
        <v>127</v>
      </c>
      <c r="D48" s="144" t="s">
        <v>126</v>
      </c>
      <c r="E48" s="216" t="s">
        <v>78</v>
      </c>
      <c r="F48" s="145">
        <v>240</v>
      </c>
      <c r="G48" s="177">
        <v>0</v>
      </c>
      <c r="H48" s="177">
        <v>0</v>
      </c>
      <c r="I48" s="146">
        <v>13867.274331115932</v>
      </c>
      <c r="J48" s="146">
        <v>5381.1424958524794</v>
      </c>
      <c r="K48" s="146">
        <v>0.97916666666666663</v>
      </c>
      <c r="L48" s="147">
        <v>235</v>
      </c>
      <c r="M48" s="147">
        <v>240</v>
      </c>
      <c r="N48" s="146">
        <v>39078.449937904879</v>
      </c>
      <c r="O48" s="146">
        <v>6625</v>
      </c>
      <c r="P48" s="20">
        <v>7091.3926499032877</v>
      </c>
      <c r="Q48" s="20">
        <v>7725.8919961427191</v>
      </c>
      <c r="R48" s="146">
        <v>20333.333333333332</v>
      </c>
      <c r="S48" s="146">
        <v>24514.59034792368</v>
      </c>
      <c r="T48" s="146">
        <v>27489.225589225593</v>
      </c>
      <c r="U48" s="145">
        <v>248</v>
      </c>
      <c r="V48" s="177">
        <v>0</v>
      </c>
      <c r="W48" s="177">
        <v>1</v>
      </c>
      <c r="X48" s="146">
        <v>7549.2523314600767</v>
      </c>
      <c r="Y48" s="146">
        <v>4079.2434892740312</v>
      </c>
      <c r="Z48" s="146">
        <v>16161.98069245136</v>
      </c>
      <c r="AA48" s="146">
        <v>1450.0000000000002</v>
      </c>
      <c r="AB48" s="146">
        <v>2625.8795934323689</v>
      </c>
      <c r="AC48" s="146">
        <v>2911.3372093023258</v>
      </c>
      <c r="AD48" s="146">
        <v>12307.142857142859</v>
      </c>
      <c r="AE48" s="146">
        <v>16017.755681818184</v>
      </c>
      <c r="AF48" s="146">
        <v>18279.004415897231</v>
      </c>
      <c r="AG48" s="145">
        <v>248</v>
      </c>
      <c r="AH48" s="177">
        <v>0</v>
      </c>
      <c r="AI48" s="177">
        <v>0</v>
      </c>
      <c r="AJ48" s="177">
        <v>248</v>
      </c>
      <c r="AK48" s="146">
        <v>41962.261603910083</v>
      </c>
      <c r="AL48" s="146">
        <v>23587.244426060704</v>
      </c>
      <c r="AM48" s="146">
        <v>132029.8185027008</v>
      </c>
      <c r="AN48" s="146">
        <v>13700</v>
      </c>
      <c r="AO48" s="146">
        <v>14979.220779220781</v>
      </c>
      <c r="AP48" s="146">
        <v>14632.35294117647</v>
      </c>
      <c r="AQ48" s="146">
        <v>73300.000000000015</v>
      </c>
      <c r="AR48" s="146">
        <v>80350.364963503671</v>
      </c>
      <c r="AS48" s="146">
        <v>85284.256559766756</v>
      </c>
      <c r="AT48" s="145">
        <v>243</v>
      </c>
      <c r="AU48" s="177">
        <v>1</v>
      </c>
      <c r="AV48" s="177">
        <v>0</v>
      </c>
      <c r="AW48" s="177">
        <v>239</v>
      </c>
      <c r="AX48" s="146">
        <v>17184.215190082934</v>
      </c>
      <c r="AY48" s="146">
        <v>12451.368669181718</v>
      </c>
      <c r="AZ48" s="146">
        <v>43876.447205757118</v>
      </c>
      <c r="BA48" s="146">
        <v>2096.0000000000005</v>
      </c>
      <c r="BB48" s="20">
        <v>4081.325301204819</v>
      </c>
      <c r="BC48" s="20">
        <v>4297.3838761345442</v>
      </c>
      <c r="BD48" s="146">
        <v>35862.857142857145</v>
      </c>
      <c r="BE48" s="146">
        <v>37705.696202531646</v>
      </c>
      <c r="BF48" s="146">
        <v>37089.711417816812</v>
      </c>
      <c r="BG48" s="145">
        <v>246</v>
      </c>
      <c r="BH48" s="177">
        <v>61</v>
      </c>
      <c r="BI48" s="177">
        <v>63</v>
      </c>
      <c r="BJ48" s="177">
        <v>47</v>
      </c>
      <c r="BK48" s="148">
        <v>42</v>
      </c>
      <c r="BL48" s="145">
        <v>498</v>
      </c>
      <c r="BM48" s="177">
        <v>0</v>
      </c>
      <c r="BN48" s="177">
        <v>2</v>
      </c>
      <c r="BO48" s="177">
        <v>1.7614697580645156</v>
      </c>
      <c r="BP48" s="177">
        <v>0.33129032258064517</v>
      </c>
      <c r="BQ48" s="177">
        <v>1.4301794354838713</v>
      </c>
      <c r="BR48" s="145">
        <v>489</v>
      </c>
      <c r="BS48" s="177">
        <v>1</v>
      </c>
      <c r="BT48" s="177">
        <v>1</v>
      </c>
      <c r="BU48" s="177">
        <v>3.2959014373716631</v>
      </c>
      <c r="BV48" s="177">
        <v>0.25887885010266948</v>
      </c>
      <c r="BW48" s="148">
        <v>3.0370225872689929</v>
      </c>
      <c r="BX48" s="145">
        <v>1062</v>
      </c>
      <c r="BY48" s="177">
        <v>55</v>
      </c>
      <c r="BZ48" s="177">
        <v>3.9714285731315613</v>
      </c>
      <c r="CA48" s="177">
        <v>58</v>
      </c>
      <c r="CB48" s="177">
        <v>3.0449649122807019</v>
      </c>
      <c r="CC48" s="177">
        <v>1</v>
      </c>
      <c r="CD48" s="177">
        <v>0.98275862068965514</v>
      </c>
      <c r="CE48" s="177">
        <v>52</v>
      </c>
      <c r="CF48" s="177">
        <v>55</v>
      </c>
      <c r="CG48" s="177">
        <v>0.89655172413793105</v>
      </c>
      <c r="CH48" s="159">
        <v>56</v>
      </c>
      <c r="CI48" s="145">
        <v>1072</v>
      </c>
      <c r="CJ48" s="177">
        <v>51</v>
      </c>
      <c r="CK48" s="177">
        <v>3.9788461602651157</v>
      </c>
      <c r="CL48" s="177">
        <v>53</v>
      </c>
      <c r="CM48" s="177">
        <v>3.0242264150943394</v>
      </c>
      <c r="CN48" s="177">
        <v>0</v>
      </c>
      <c r="CO48" s="177">
        <v>1</v>
      </c>
      <c r="CP48" s="177">
        <v>47</v>
      </c>
      <c r="CQ48" s="177">
        <v>51</v>
      </c>
      <c r="CR48" s="177">
        <v>0.8867924528301887</v>
      </c>
      <c r="CS48" s="159">
        <v>53</v>
      </c>
      <c r="CT48" s="145">
        <v>1080</v>
      </c>
      <c r="CU48" s="177">
        <v>62</v>
      </c>
      <c r="CV48" s="177">
        <v>3.8983871898343487</v>
      </c>
      <c r="CW48" s="177">
        <v>63</v>
      </c>
      <c r="CX48" s="177">
        <v>2.9928225806451616</v>
      </c>
      <c r="CY48" s="177">
        <v>1</v>
      </c>
      <c r="CZ48" s="177">
        <v>0.98412698412698418</v>
      </c>
      <c r="DA48" s="177">
        <v>61</v>
      </c>
      <c r="DB48" s="177">
        <v>62</v>
      </c>
      <c r="DC48" s="177">
        <v>0.96825396825396826</v>
      </c>
      <c r="DD48" s="159">
        <v>62</v>
      </c>
      <c r="DE48" s="145">
        <v>1064</v>
      </c>
      <c r="DF48" s="177">
        <v>52</v>
      </c>
      <c r="DG48" s="177">
        <v>4.0807691445717449</v>
      </c>
      <c r="DH48" s="177">
        <v>53</v>
      </c>
      <c r="DI48" s="177">
        <v>2.9633846153846148</v>
      </c>
      <c r="DJ48" s="177">
        <v>1</v>
      </c>
      <c r="DK48" s="177">
        <v>0.98113207547169812</v>
      </c>
      <c r="DL48" s="177">
        <v>50</v>
      </c>
      <c r="DM48" s="177">
        <v>52</v>
      </c>
      <c r="DN48" s="177">
        <v>0.94339622641509435</v>
      </c>
      <c r="DO48" s="159">
        <v>52</v>
      </c>
      <c r="DP48" s="108">
        <v>28.75</v>
      </c>
      <c r="DQ48" s="215">
        <v>383050</v>
      </c>
      <c r="DR48" s="189">
        <v>0.88695652173899997</v>
      </c>
      <c r="DS48" s="189">
        <v>9.411764705883737</v>
      </c>
      <c r="DT48" s="149" t="s">
        <v>213</v>
      </c>
      <c r="DU48" s="150" t="s">
        <v>214</v>
      </c>
      <c r="DV48" s="190" t="s">
        <v>215</v>
      </c>
      <c r="DW48" s="177" t="s">
        <v>216</v>
      </c>
      <c r="DX48" s="191" t="s">
        <v>217</v>
      </c>
      <c r="DY48" s="172" t="s">
        <v>250</v>
      </c>
      <c r="DZ48" s="132" t="s">
        <v>121</v>
      </c>
      <c r="EA48" s="125">
        <v>214</v>
      </c>
      <c r="EB48" s="125" t="s">
        <v>230</v>
      </c>
      <c r="EC48" s="133" t="s">
        <v>220</v>
      </c>
      <c r="ED48" s="133" t="s">
        <v>221</v>
      </c>
      <c r="EE48" s="125" t="s">
        <v>252</v>
      </c>
      <c r="EF48" s="17">
        <v>2.4712166726589202</v>
      </c>
      <c r="EG48" s="8">
        <v>2.262637104718916</v>
      </c>
      <c r="EH48" s="17" t="s">
        <v>262</v>
      </c>
      <c r="EI48" s="8" t="s">
        <v>263</v>
      </c>
      <c r="EJ48" s="18" t="s">
        <v>239</v>
      </c>
      <c r="EK48" s="124" t="s">
        <v>225</v>
      </c>
      <c r="EL48" s="124" t="s">
        <v>226</v>
      </c>
      <c r="EM48" s="124" t="s">
        <v>227</v>
      </c>
    </row>
    <row r="49" spans="1:143" s="124" customFormat="1" ht="16.5" thickBot="1">
      <c r="A49" s="111" t="s">
        <v>212</v>
      </c>
      <c r="B49" s="112" t="s">
        <v>8</v>
      </c>
      <c r="C49" s="113" t="s">
        <v>127</v>
      </c>
      <c r="D49" s="161" t="s">
        <v>126</v>
      </c>
      <c r="E49" s="220" t="s">
        <v>78</v>
      </c>
      <c r="F49" s="162">
        <v>235</v>
      </c>
      <c r="G49" s="119">
        <v>1</v>
      </c>
      <c r="H49" s="119">
        <v>0</v>
      </c>
      <c r="I49" s="163">
        <v>8028.517571716633</v>
      </c>
      <c r="J49" s="163">
        <v>4213.9073929871993</v>
      </c>
      <c r="K49" s="163">
        <v>0.88034188034188032</v>
      </c>
      <c r="L49" s="164">
        <v>206</v>
      </c>
      <c r="M49" s="164">
        <v>232</v>
      </c>
      <c r="N49" s="163">
        <v>25828.33675961088</v>
      </c>
      <c r="O49" s="163">
        <v>2933.3333333333335</v>
      </c>
      <c r="P49" s="116">
        <v>4310.4477611940292</v>
      </c>
      <c r="Q49" s="116">
        <v>5095.8771741464461</v>
      </c>
      <c r="R49" s="163">
        <v>12541.176470588236</v>
      </c>
      <c r="S49" s="163">
        <v>14788.653096578606</v>
      </c>
      <c r="T49" s="163">
        <v>16729.044313934868</v>
      </c>
      <c r="U49" s="162">
        <v>245</v>
      </c>
      <c r="V49" s="119">
        <v>0</v>
      </c>
      <c r="W49" s="119">
        <v>2</v>
      </c>
      <c r="X49" s="163">
        <v>5241.4188290506618</v>
      </c>
      <c r="Y49" s="163">
        <v>2584.0692462341372</v>
      </c>
      <c r="Z49" s="163">
        <v>10438.35717892408</v>
      </c>
      <c r="AA49" s="163">
        <v>1286.3636363636365</v>
      </c>
      <c r="AB49" s="163">
        <v>1820.3914141414141</v>
      </c>
      <c r="AC49" s="163">
        <v>1995.3987730061353</v>
      </c>
      <c r="AD49" s="163">
        <v>8491.176470588236</v>
      </c>
      <c r="AE49" s="163">
        <v>10288.398692810459</v>
      </c>
      <c r="AF49" s="163">
        <v>11792.693859255938</v>
      </c>
      <c r="AG49" s="162">
        <v>248</v>
      </c>
      <c r="AH49" s="119">
        <v>1</v>
      </c>
      <c r="AI49" s="119">
        <v>0</v>
      </c>
      <c r="AJ49" s="119">
        <v>245</v>
      </c>
      <c r="AK49" s="163">
        <v>22817.829356866605</v>
      </c>
      <c r="AL49" s="163">
        <v>16133.274976561313</v>
      </c>
      <c r="AM49" s="163">
        <v>79644.497388873686</v>
      </c>
      <c r="AN49" s="163">
        <v>6163.8888888888896</v>
      </c>
      <c r="AO49" s="163">
        <v>7965.1162790697672</v>
      </c>
      <c r="AP49" s="163">
        <v>8485.4333576110712</v>
      </c>
      <c r="AQ49" s="163">
        <v>48008.333333333343</v>
      </c>
      <c r="AR49" s="163">
        <v>46875</v>
      </c>
      <c r="AS49" s="163">
        <v>52419</v>
      </c>
      <c r="AT49" s="162">
        <v>247</v>
      </c>
      <c r="AU49" s="119">
        <v>1</v>
      </c>
      <c r="AV49" s="119">
        <v>2</v>
      </c>
      <c r="AW49" s="119">
        <v>236</v>
      </c>
      <c r="AX49" s="163">
        <v>12335.401911952486</v>
      </c>
      <c r="AY49" s="163">
        <v>8635.5545118449572</v>
      </c>
      <c r="AZ49" s="163">
        <v>36031.101429198563</v>
      </c>
      <c r="BA49" s="163">
        <v>1354.6666666666667</v>
      </c>
      <c r="BB49" s="116">
        <v>2913.5188866799203</v>
      </c>
      <c r="BC49" s="116">
        <v>3035.8640939597317</v>
      </c>
      <c r="BD49" s="163">
        <v>24868.571428571428</v>
      </c>
      <c r="BE49" s="163">
        <v>26895.390070921989</v>
      </c>
      <c r="BF49" s="163">
        <v>27550.632911392404</v>
      </c>
      <c r="BG49" s="162">
        <v>239</v>
      </c>
      <c r="BH49" s="119">
        <v>100</v>
      </c>
      <c r="BI49" s="119">
        <v>103</v>
      </c>
      <c r="BJ49" s="119">
        <v>78</v>
      </c>
      <c r="BK49" s="120">
        <v>76</v>
      </c>
      <c r="BL49" s="162">
        <v>505</v>
      </c>
      <c r="BM49" s="119">
        <v>0</v>
      </c>
      <c r="BN49" s="119">
        <v>2</v>
      </c>
      <c r="BO49" s="119">
        <v>2.4641610337972168</v>
      </c>
      <c r="BP49" s="119">
        <v>0.48409940357852882</v>
      </c>
      <c r="BQ49" s="119">
        <v>1.9800616302186878</v>
      </c>
      <c r="BR49" s="162">
        <v>482</v>
      </c>
      <c r="BS49" s="119">
        <v>1</v>
      </c>
      <c r="BT49" s="119">
        <v>8</v>
      </c>
      <c r="BU49" s="119">
        <v>3.8237970401691319</v>
      </c>
      <c r="BV49" s="119">
        <v>0.48951374207188164</v>
      </c>
      <c r="BW49" s="120">
        <v>3.334283298097251</v>
      </c>
      <c r="BX49" s="162">
        <v>1069</v>
      </c>
      <c r="BY49" s="119">
        <v>62</v>
      </c>
      <c r="BZ49" s="119">
        <v>3.9857142842005171</v>
      </c>
      <c r="CA49" s="119">
        <v>65</v>
      </c>
      <c r="CB49" s="119">
        <v>2.7328125000000001</v>
      </c>
      <c r="CC49" s="119">
        <v>1</v>
      </c>
      <c r="CD49" s="119">
        <v>0.98461538461538467</v>
      </c>
      <c r="CE49" s="119">
        <v>61</v>
      </c>
      <c r="CF49" s="119">
        <v>62</v>
      </c>
      <c r="CG49" s="119">
        <v>0.93846153846153846</v>
      </c>
      <c r="CH49" s="165">
        <v>63</v>
      </c>
      <c r="CI49" s="162">
        <v>1072</v>
      </c>
      <c r="CJ49" s="119">
        <v>55</v>
      </c>
      <c r="CK49" s="119">
        <v>3.9690909212285823</v>
      </c>
      <c r="CL49" s="119">
        <v>57</v>
      </c>
      <c r="CM49" s="119">
        <v>3.245714285714286</v>
      </c>
      <c r="CN49" s="119">
        <v>1</v>
      </c>
      <c r="CO49" s="119">
        <v>0.98245614035087714</v>
      </c>
      <c r="CP49" s="119">
        <v>47</v>
      </c>
      <c r="CQ49" s="119">
        <v>55</v>
      </c>
      <c r="CR49" s="119">
        <v>0.82456140350877194</v>
      </c>
      <c r="CS49" s="165">
        <v>55</v>
      </c>
      <c r="CT49" s="162">
        <v>1059</v>
      </c>
      <c r="CU49" s="119">
        <v>61</v>
      </c>
      <c r="CV49" s="119">
        <v>3.8698413599105108</v>
      </c>
      <c r="CW49" s="119">
        <v>65</v>
      </c>
      <c r="CX49" s="119">
        <v>3.0568412698412688</v>
      </c>
      <c r="CY49" s="119">
        <v>2</v>
      </c>
      <c r="CZ49" s="119">
        <v>0.96923076923076923</v>
      </c>
      <c r="DA49" s="119">
        <v>59</v>
      </c>
      <c r="DB49" s="119">
        <v>61</v>
      </c>
      <c r="DC49" s="119">
        <v>0.90769230769230769</v>
      </c>
      <c r="DD49" s="165">
        <v>63</v>
      </c>
      <c r="DE49" s="162">
        <v>1068</v>
      </c>
      <c r="DF49" s="119">
        <v>54</v>
      </c>
      <c r="DG49" s="119">
        <v>4.0818180907856334</v>
      </c>
      <c r="DH49" s="119">
        <v>57</v>
      </c>
      <c r="DI49" s="119">
        <v>2.7493214285714287</v>
      </c>
      <c r="DJ49" s="119">
        <v>1</v>
      </c>
      <c r="DK49" s="119">
        <v>0.98245614035087714</v>
      </c>
      <c r="DL49" s="119">
        <v>53</v>
      </c>
      <c r="DM49" s="119">
        <v>54</v>
      </c>
      <c r="DN49" s="119">
        <v>0.92982456140350878</v>
      </c>
      <c r="DO49" s="165">
        <v>55</v>
      </c>
      <c r="DP49" s="175">
        <v>28.75</v>
      </c>
      <c r="DQ49" s="221">
        <v>383050</v>
      </c>
      <c r="DR49" s="222">
        <v>0.88695652173899997</v>
      </c>
      <c r="DS49" s="222">
        <v>9.2156862745111603</v>
      </c>
      <c r="DT49" s="179" t="s">
        <v>213</v>
      </c>
      <c r="DU49" s="118" t="s">
        <v>214</v>
      </c>
      <c r="DV49" s="212" t="s">
        <v>215</v>
      </c>
      <c r="DW49" s="119" t="s">
        <v>216</v>
      </c>
      <c r="DX49" s="213" t="s">
        <v>217</v>
      </c>
      <c r="DY49" s="214" t="s">
        <v>250</v>
      </c>
      <c r="DZ49" s="121" t="s">
        <v>122</v>
      </c>
      <c r="EA49" s="122">
        <v>214</v>
      </c>
      <c r="EB49" s="122" t="s">
        <v>231</v>
      </c>
      <c r="EC49" s="123" t="s">
        <v>220</v>
      </c>
      <c r="ED49" s="123" t="s">
        <v>229</v>
      </c>
      <c r="EE49" s="122" t="s">
        <v>252</v>
      </c>
      <c r="EF49" s="114">
        <v>4.7183440127271288</v>
      </c>
      <c r="EG49" s="115">
        <v>2.7932585361052533</v>
      </c>
      <c r="EH49" s="114" t="s">
        <v>262</v>
      </c>
      <c r="EI49" s="115" t="s">
        <v>263</v>
      </c>
      <c r="EJ49" s="117" t="s">
        <v>239</v>
      </c>
      <c r="EK49" s="124" t="s">
        <v>225</v>
      </c>
      <c r="EL49" s="124" t="s">
        <v>226</v>
      </c>
      <c r="EM49" s="124" t="s">
        <v>227</v>
      </c>
    </row>
    <row r="50" spans="1:143" s="124" customFormat="1" ht="15.75">
      <c r="A50" s="127" t="s">
        <v>212</v>
      </c>
      <c r="B50" s="135" t="s">
        <v>8</v>
      </c>
      <c r="C50" s="134" t="s">
        <v>127</v>
      </c>
      <c r="D50" s="136" t="s">
        <v>126</v>
      </c>
      <c r="E50" s="203" t="s">
        <v>79</v>
      </c>
      <c r="F50" s="137">
        <v>213</v>
      </c>
      <c r="G50" s="178">
        <v>0</v>
      </c>
      <c r="H50" s="178">
        <v>0</v>
      </c>
      <c r="I50" s="138">
        <v>35798.389926577111</v>
      </c>
      <c r="J50" s="138">
        <v>21887.074385518787</v>
      </c>
      <c r="K50" s="138">
        <v>1</v>
      </c>
      <c r="L50" s="139">
        <v>213</v>
      </c>
      <c r="M50" s="139">
        <v>213</v>
      </c>
      <c r="N50" s="138">
        <v>111213.5831454064</v>
      </c>
      <c r="O50" s="138">
        <v>14660</v>
      </c>
      <c r="P50" s="19">
        <v>14352.409638554218</v>
      </c>
      <c r="Q50" s="19">
        <v>15348.087431693988</v>
      </c>
      <c r="R50" s="138">
        <v>68680</v>
      </c>
      <c r="S50" s="138">
        <v>58243.24324324324</v>
      </c>
      <c r="T50" s="138">
        <v>64535.992217898834</v>
      </c>
      <c r="U50" s="137">
        <v>229</v>
      </c>
      <c r="V50" s="178">
        <v>0</v>
      </c>
      <c r="W50" s="178">
        <v>0</v>
      </c>
      <c r="X50" s="138">
        <v>13841.638206555795</v>
      </c>
      <c r="Y50" s="138">
        <v>7384.1229653987975</v>
      </c>
      <c r="Z50" s="138">
        <v>27313.713679750639</v>
      </c>
      <c r="AA50" s="138">
        <v>3050.0000000000005</v>
      </c>
      <c r="AB50" s="138">
        <v>4281.1059907834106</v>
      </c>
      <c r="AC50" s="138">
        <v>4528.2442748091598</v>
      </c>
      <c r="AD50" s="138">
        <v>22841.666666666664</v>
      </c>
      <c r="AE50" s="138">
        <v>21457.142857142859</v>
      </c>
      <c r="AF50" s="138">
        <v>22843.227665706054</v>
      </c>
      <c r="AG50" s="137">
        <v>230</v>
      </c>
      <c r="AH50" s="178">
        <v>0</v>
      </c>
      <c r="AI50" s="178">
        <v>0</v>
      </c>
      <c r="AJ50" s="178">
        <v>229</v>
      </c>
      <c r="AK50" s="138">
        <v>71697.726587197772</v>
      </c>
      <c r="AL50" s="138">
        <v>44543.508509885367</v>
      </c>
      <c r="AM50" s="138">
        <v>241074.7444803784</v>
      </c>
      <c r="AN50" s="138">
        <v>20125</v>
      </c>
      <c r="AO50" s="138">
        <v>19079.71014492754</v>
      </c>
      <c r="AP50" s="138">
        <v>20153.794037940381</v>
      </c>
      <c r="AQ50" s="138">
        <v>134166.66666666666</v>
      </c>
      <c r="AR50" s="138">
        <v>103339.62264150944</v>
      </c>
      <c r="AS50" s="138">
        <v>111772.72727272731</v>
      </c>
      <c r="AT50" s="137">
        <v>233</v>
      </c>
      <c r="AU50" s="178">
        <v>0</v>
      </c>
      <c r="AV50" s="178">
        <v>0</v>
      </c>
      <c r="AW50" s="178">
        <v>233</v>
      </c>
      <c r="AX50" s="138">
        <v>22780.860920369327</v>
      </c>
      <c r="AY50" s="138">
        <v>13545.50189463732</v>
      </c>
      <c r="AZ50" s="138">
        <v>47130.015428923201</v>
      </c>
      <c r="BA50" s="138">
        <v>4840</v>
      </c>
      <c r="BB50" s="19">
        <v>7505.8252427184461</v>
      </c>
      <c r="BC50" s="19">
        <v>7322.150735294118</v>
      </c>
      <c r="BD50" s="138">
        <v>41794.285714285717</v>
      </c>
      <c r="BE50" s="138">
        <v>43909.924487594399</v>
      </c>
      <c r="BF50" s="138">
        <v>44681.861575178998</v>
      </c>
      <c r="BG50" s="137">
        <v>222</v>
      </c>
      <c r="BH50" s="178">
        <v>33</v>
      </c>
      <c r="BI50" s="178">
        <v>34</v>
      </c>
      <c r="BJ50" s="178">
        <v>41</v>
      </c>
      <c r="BK50" s="140">
        <v>35</v>
      </c>
      <c r="BL50" s="137">
        <v>466</v>
      </c>
      <c r="BM50" s="178">
        <v>2</v>
      </c>
      <c r="BN50" s="178">
        <v>1</v>
      </c>
      <c r="BO50" s="178">
        <v>1.3585269978401728</v>
      </c>
      <c r="BP50" s="178">
        <v>0.33031317494600432</v>
      </c>
      <c r="BQ50" s="178">
        <v>1.0282138228941686</v>
      </c>
      <c r="BR50" s="137">
        <v>464</v>
      </c>
      <c r="BS50" s="178">
        <v>0</v>
      </c>
      <c r="BT50" s="178">
        <v>0</v>
      </c>
      <c r="BU50" s="178">
        <v>2.7688965517241386</v>
      </c>
      <c r="BV50" s="178">
        <v>0.33331465517241382</v>
      </c>
      <c r="BW50" s="140">
        <v>2.435581896551724</v>
      </c>
      <c r="BX50" s="137">
        <v>1074</v>
      </c>
      <c r="BY50" s="178">
        <v>59</v>
      </c>
      <c r="BZ50" s="178">
        <v>3.998305082321167</v>
      </c>
      <c r="CA50" s="178">
        <v>59</v>
      </c>
      <c r="CB50" s="178">
        <v>2.2257288135593223</v>
      </c>
      <c r="CC50" s="178">
        <v>0</v>
      </c>
      <c r="CD50" s="178">
        <v>1</v>
      </c>
      <c r="CE50" s="178">
        <v>59</v>
      </c>
      <c r="CF50" s="178">
        <v>59</v>
      </c>
      <c r="CG50" s="178">
        <v>1</v>
      </c>
      <c r="CH50" s="158">
        <v>59</v>
      </c>
      <c r="CI50" s="137">
        <v>1075</v>
      </c>
      <c r="CJ50" s="178">
        <v>58</v>
      </c>
      <c r="CK50" s="178">
        <v>3.9913793144554925</v>
      </c>
      <c r="CL50" s="178">
        <v>58</v>
      </c>
      <c r="CM50" s="178">
        <v>2.277137931034483</v>
      </c>
      <c r="CN50" s="178">
        <v>0</v>
      </c>
      <c r="CO50" s="178">
        <v>1</v>
      </c>
      <c r="CP50" s="178">
        <v>55</v>
      </c>
      <c r="CQ50" s="178">
        <v>58</v>
      </c>
      <c r="CR50" s="178">
        <v>0.94827586206896552</v>
      </c>
      <c r="CS50" s="158">
        <v>58</v>
      </c>
      <c r="CT50" s="137">
        <v>1080</v>
      </c>
      <c r="CU50" s="178">
        <v>61</v>
      </c>
      <c r="CV50" s="178">
        <v>3.9000000953674316</v>
      </c>
      <c r="CW50" s="178">
        <v>61</v>
      </c>
      <c r="CX50" s="178">
        <v>2.2956721311475414</v>
      </c>
      <c r="CY50" s="178">
        <v>0</v>
      </c>
      <c r="CZ50" s="178">
        <v>1</v>
      </c>
      <c r="DA50" s="178">
        <v>61</v>
      </c>
      <c r="DB50" s="178">
        <v>61</v>
      </c>
      <c r="DC50" s="178">
        <v>1</v>
      </c>
      <c r="DD50" s="158">
        <v>61</v>
      </c>
      <c r="DE50" s="137">
        <v>1080</v>
      </c>
      <c r="DF50" s="178">
        <v>59</v>
      </c>
      <c r="DG50" s="178">
        <v>4.0999999046325684</v>
      </c>
      <c r="DH50" s="178">
        <v>59</v>
      </c>
      <c r="DI50" s="178">
        <v>2.129694915254237</v>
      </c>
      <c r="DJ50" s="178">
        <v>0</v>
      </c>
      <c r="DK50" s="178">
        <v>1</v>
      </c>
      <c r="DL50" s="178">
        <v>59</v>
      </c>
      <c r="DM50" s="178">
        <v>59</v>
      </c>
      <c r="DN50" s="178">
        <v>1</v>
      </c>
      <c r="DO50" s="158">
        <v>59</v>
      </c>
      <c r="DP50" s="107">
        <v>20.5</v>
      </c>
      <c r="DQ50" s="219">
        <v>139809</v>
      </c>
      <c r="DR50" s="205">
        <v>0.90243902439000001</v>
      </c>
      <c r="DS50" s="205">
        <v>11.513513513516626</v>
      </c>
      <c r="DT50" s="141" t="s">
        <v>213</v>
      </c>
      <c r="DU50" s="142" t="s">
        <v>214</v>
      </c>
      <c r="DV50" s="206" t="s">
        <v>215</v>
      </c>
      <c r="DW50" s="178" t="s">
        <v>216</v>
      </c>
      <c r="DX50" s="207" t="s">
        <v>217</v>
      </c>
      <c r="DY50" s="173" t="s">
        <v>251</v>
      </c>
      <c r="DZ50" s="129" t="s">
        <v>119</v>
      </c>
      <c r="EA50" s="130">
        <v>214</v>
      </c>
      <c r="EB50" s="130" t="s">
        <v>219</v>
      </c>
      <c r="EC50" s="131" t="s">
        <v>220</v>
      </c>
      <c r="ED50" s="131" t="s">
        <v>229</v>
      </c>
      <c r="EE50" s="130" t="s">
        <v>252</v>
      </c>
      <c r="EF50" s="14">
        <v>1.1410516375946886</v>
      </c>
      <c r="EG50" s="15">
        <v>1.3829868978548259</v>
      </c>
      <c r="EH50" s="14" t="s">
        <v>79</v>
      </c>
      <c r="EI50" s="15" t="s">
        <v>223</v>
      </c>
      <c r="EJ50" s="16" t="s">
        <v>224</v>
      </c>
      <c r="EK50" s="124" t="s">
        <v>225</v>
      </c>
      <c r="EL50" s="124" t="s">
        <v>226</v>
      </c>
      <c r="EM50" s="124" t="s">
        <v>227</v>
      </c>
    </row>
    <row r="51" spans="1:143" s="124" customFormat="1" ht="15.75">
      <c r="A51" s="128" t="s">
        <v>212</v>
      </c>
      <c r="B51" s="143" t="s">
        <v>8</v>
      </c>
      <c r="C51" s="126" t="s">
        <v>127</v>
      </c>
      <c r="D51" s="144" t="s">
        <v>126</v>
      </c>
      <c r="E51" s="216" t="s">
        <v>79</v>
      </c>
      <c r="F51" s="145">
        <v>211</v>
      </c>
      <c r="G51" s="177">
        <v>2</v>
      </c>
      <c r="H51" s="177">
        <v>0</v>
      </c>
      <c r="I51" s="146">
        <v>32998.25711130532</v>
      </c>
      <c r="J51" s="146">
        <v>19422.429539858531</v>
      </c>
      <c r="K51" s="146">
        <v>0.9712918660287081</v>
      </c>
      <c r="L51" s="147">
        <v>203</v>
      </c>
      <c r="M51" s="147">
        <v>208</v>
      </c>
      <c r="N51" s="146">
        <v>84171.16188359361</v>
      </c>
      <c r="O51" s="146">
        <v>10138.461538461537</v>
      </c>
      <c r="P51" s="20">
        <v>15369.341563786009</v>
      </c>
      <c r="Q51" s="20">
        <v>15000.856164383562</v>
      </c>
      <c r="R51" s="146">
        <v>62366.666666666664</v>
      </c>
      <c r="S51" s="146">
        <v>59871.747211895912</v>
      </c>
      <c r="T51" s="146">
        <v>62152.542372881362</v>
      </c>
      <c r="U51" s="145">
        <v>227</v>
      </c>
      <c r="V51" s="177">
        <v>2</v>
      </c>
      <c r="W51" s="177">
        <v>3</v>
      </c>
      <c r="X51" s="146">
        <v>10752.907347372737</v>
      </c>
      <c r="Y51" s="146">
        <v>6302.9619787264219</v>
      </c>
      <c r="Z51" s="146">
        <v>22929.21938099376</v>
      </c>
      <c r="AA51" s="146">
        <v>1950.0000000000002</v>
      </c>
      <c r="AB51" s="146">
        <v>5245.2404809619247</v>
      </c>
      <c r="AC51" s="146">
        <v>5331.1724137931033</v>
      </c>
      <c r="AD51" s="146">
        <v>19066.666666666668</v>
      </c>
      <c r="AE51" s="146">
        <v>20492.275280898881</v>
      </c>
      <c r="AF51" s="146">
        <v>22068.972332015812</v>
      </c>
      <c r="AG51" s="145">
        <v>230</v>
      </c>
      <c r="AH51" s="177">
        <v>2</v>
      </c>
      <c r="AI51" s="177">
        <v>1</v>
      </c>
      <c r="AJ51" s="177">
        <v>227</v>
      </c>
      <c r="AK51" s="146">
        <v>41650.451191089014</v>
      </c>
      <c r="AL51" s="146">
        <v>30660.3335018779</v>
      </c>
      <c r="AM51" s="146">
        <v>195856.36868633522</v>
      </c>
      <c r="AN51" s="146">
        <v>9216.6666666666679</v>
      </c>
      <c r="AO51" s="146">
        <v>20684.426229508197</v>
      </c>
      <c r="AP51" s="146">
        <v>18577.968526466382</v>
      </c>
      <c r="AQ51" s="146">
        <v>85516.666666666686</v>
      </c>
      <c r="AR51" s="146">
        <v>92259.124087591263</v>
      </c>
      <c r="AS51" s="146">
        <v>93838.274932614571</v>
      </c>
      <c r="AT51" s="145">
        <v>231</v>
      </c>
      <c r="AU51" s="177">
        <v>1</v>
      </c>
      <c r="AV51" s="177">
        <v>0</v>
      </c>
      <c r="AW51" s="177">
        <v>226</v>
      </c>
      <c r="AX51" s="146">
        <v>16036.388670699962</v>
      </c>
      <c r="AY51" s="146">
        <v>11591.772286201251</v>
      </c>
      <c r="AZ51" s="146">
        <v>42278.423558226401</v>
      </c>
      <c r="BA51" s="146">
        <v>1818.1818181818182</v>
      </c>
      <c r="BB51" s="20">
        <v>8264.8305084745753</v>
      </c>
      <c r="BC51" s="20">
        <v>8277.2600186393302</v>
      </c>
      <c r="BD51" s="146">
        <v>32200.000000000004</v>
      </c>
      <c r="BE51" s="146">
        <v>37799.328295549953</v>
      </c>
      <c r="BF51" s="146">
        <v>38137.080536912756</v>
      </c>
      <c r="BG51" s="145">
        <v>177</v>
      </c>
      <c r="BH51" s="177">
        <v>44</v>
      </c>
      <c r="BI51" s="177">
        <v>47</v>
      </c>
      <c r="BJ51" s="177">
        <v>47</v>
      </c>
      <c r="BK51" s="148">
        <v>44</v>
      </c>
      <c r="BL51" s="145">
        <v>465</v>
      </c>
      <c r="BM51" s="177">
        <v>2</v>
      </c>
      <c r="BN51" s="177">
        <v>0</v>
      </c>
      <c r="BO51" s="177">
        <v>1.0387451403887686</v>
      </c>
      <c r="BP51" s="177">
        <v>0.20050323974082077</v>
      </c>
      <c r="BQ51" s="177">
        <v>0.83824190064794801</v>
      </c>
      <c r="BR51" s="145">
        <v>457</v>
      </c>
      <c r="BS51" s="177">
        <v>0</v>
      </c>
      <c r="BT51" s="177">
        <v>1</v>
      </c>
      <c r="BU51" s="177">
        <v>2.8753508771929814</v>
      </c>
      <c r="BV51" s="177">
        <v>0.33235307017543858</v>
      </c>
      <c r="BW51" s="148">
        <v>2.5429978070175432</v>
      </c>
      <c r="BX51" s="145">
        <v>1062</v>
      </c>
      <c r="BY51" s="177">
        <v>54</v>
      </c>
      <c r="BZ51" s="177">
        <v>3.9872727307406337</v>
      </c>
      <c r="CA51" s="177">
        <v>57</v>
      </c>
      <c r="CB51" s="177">
        <v>2.3301090909090911</v>
      </c>
      <c r="CC51" s="177">
        <v>2</v>
      </c>
      <c r="CD51" s="177">
        <v>0.96491228070175439</v>
      </c>
      <c r="CE51" s="177">
        <v>55</v>
      </c>
      <c r="CF51" s="177">
        <v>54</v>
      </c>
      <c r="CG51" s="177">
        <v>0.96491228070175439</v>
      </c>
      <c r="CH51" s="159">
        <v>55</v>
      </c>
      <c r="CI51" s="145">
        <v>1070</v>
      </c>
      <c r="CJ51" s="177">
        <v>53</v>
      </c>
      <c r="CK51" s="177">
        <v>3.957407412705598</v>
      </c>
      <c r="CL51" s="177">
        <v>55</v>
      </c>
      <c r="CM51" s="177">
        <v>2.7532407407407411</v>
      </c>
      <c r="CN51" s="177">
        <v>1</v>
      </c>
      <c r="CO51" s="177">
        <v>0.98181818181818181</v>
      </c>
      <c r="CP51" s="177">
        <v>47</v>
      </c>
      <c r="CQ51" s="177">
        <v>53</v>
      </c>
      <c r="CR51" s="177">
        <v>0.8545454545454545</v>
      </c>
      <c r="CS51" s="159">
        <v>54</v>
      </c>
      <c r="CT51" s="145">
        <v>1064</v>
      </c>
      <c r="CU51" s="177">
        <v>60</v>
      </c>
      <c r="CV51" s="177">
        <v>3.8866667548815408</v>
      </c>
      <c r="CW51" s="177">
        <v>61</v>
      </c>
      <c r="CX51" s="177">
        <v>2.5355666666666665</v>
      </c>
      <c r="CY51" s="177">
        <v>1</v>
      </c>
      <c r="CZ51" s="177">
        <v>0.98360655737704916</v>
      </c>
      <c r="DA51" s="177">
        <v>55</v>
      </c>
      <c r="DB51" s="177">
        <v>60</v>
      </c>
      <c r="DC51" s="177">
        <v>0.90163934426229508</v>
      </c>
      <c r="DD51" s="159">
        <v>60</v>
      </c>
      <c r="DE51" s="145">
        <v>1058</v>
      </c>
      <c r="DF51" s="177">
        <v>54</v>
      </c>
      <c r="DG51" s="177">
        <v>4.0749999114445279</v>
      </c>
      <c r="DH51" s="177">
        <v>56</v>
      </c>
      <c r="DI51" s="177">
        <v>2.3293571428571425</v>
      </c>
      <c r="DJ51" s="177">
        <v>0</v>
      </c>
      <c r="DK51" s="177">
        <v>1</v>
      </c>
      <c r="DL51" s="177">
        <v>55</v>
      </c>
      <c r="DM51" s="177">
        <v>54</v>
      </c>
      <c r="DN51" s="177">
        <v>0.9821428571428571</v>
      </c>
      <c r="DO51" s="159">
        <v>56</v>
      </c>
      <c r="DP51" s="109">
        <v>20.5</v>
      </c>
      <c r="DQ51" s="215">
        <v>139809</v>
      </c>
      <c r="DR51" s="189">
        <v>0.90243902439000001</v>
      </c>
      <c r="DS51" s="189">
        <v>11.405405405408487</v>
      </c>
      <c r="DT51" s="149" t="s">
        <v>213</v>
      </c>
      <c r="DU51" s="150" t="s">
        <v>214</v>
      </c>
      <c r="DV51" s="190" t="s">
        <v>215</v>
      </c>
      <c r="DW51" s="177" t="s">
        <v>216</v>
      </c>
      <c r="DX51" s="191" t="s">
        <v>217</v>
      </c>
      <c r="DY51" s="172" t="s">
        <v>251</v>
      </c>
      <c r="DZ51" s="132" t="s">
        <v>120</v>
      </c>
      <c r="EA51" s="125">
        <v>214</v>
      </c>
      <c r="EB51" s="125" t="s">
        <v>228</v>
      </c>
      <c r="EC51" s="133" t="s">
        <v>220</v>
      </c>
      <c r="ED51" s="133" t="s">
        <v>229</v>
      </c>
      <c r="EE51" s="125" t="s">
        <v>252</v>
      </c>
      <c r="EF51" s="17">
        <v>1.9233450153710152</v>
      </c>
      <c r="EG51" s="8">
        <v>1.801518553154059</v>
      </c>
      <c r="EH51" s="17" t="s">
        <v>79</v>
      </c>
      <c r="EI51" s="8" t="s">
        <v>223</v>
      </c>
      <c r="EJ51" s="18" t="s">
        <v>224</v>
      </c>
      <c r="EK51" s="124" t="s">
        <v>225</v>
      </c>
      <c r="EL51" s="124" t="s">
        <v>226</v>
      </c>
      <c r="EM51" s="124" t="s">
        <v>227</v>
      </c>
    </row>
    <row r="52" spans="1:143" s="124" customFormat="1" ht="15.75">
      <c r="A52" s="128" t="s">
        <v>212</v>
      </c>
      <c r="B52" s="143" t="s">
        <v>8</v>
      </c>
      <c r="C52" s="126" t="s">
        <v>127</v>
      </c>
      <c r="D52" s="144" t="s">
        <v>126</v>
      </c>
      <c r="E52" s="216" t="s">
        <v>79</v>
      </c>
      <c r="F52" s="145">
        <v>225</v>
      </c>
      <c r="G52" s="177">
        <v>0</v>
      </c>
      <c r="H52" s="177">
        <v>0</v>
      </c>
      <c r="I52" s="146">
        <v>14780.820966237616</v>
      </c>
      <c r="J52" s="146">
        <v>4913.9419407259384</v>
      </c>
      <c r="K52" s="146">
        <v>0.99555555555555553</v>
      </c>
      <c r="L52" s="147">
        <v>224</v>
      </c>
      <c r="M52" s="147">
        <v>225</v>
      </c>
      <c r="N52" s="146">
        <v>27400.43785503992</v>
      </c>
      <c r="O52" s="146">
        <v>7736.8421052631575</v>
      </c>
      <c r="P52" s="20">
        <v>7091.3926499032877</v>
      </c>
      <c r="Q52" s="20">
        <v>7725.8919961427191</v>
      </c>
      <c r="R52" s="146">
        <v>21315.789473684214</v>
      </c>
      <c r="S52" s="146">
        <v>24514.59034792368</v>
      </c>
      <c r="T52" s="146">
        <v>27489.225589225593</v>
      </c>
      <c r="U52" s="145">
        <v>236</v>
      </c>
      <c r="V52" s="177">
        <v>0</v>
      </c>
      <c r="W52" s="177">
        <v>1</v>
      </c>
      <c r="X52" s="146">
        <v>10259.381358220748</v>
      </c>
      <c r="Y52" s="146">
        <v>5213.1830666927626</v>
      </c>
      <c r="Z52" s="146">
        <v>20083.63612429456</v>
      </c>
      <c r="AA52" s="146">
        <v>2687.5</v>
      </c>
      <c r="AB52" s="146">
        <v>2625.8795934323689</v>
      </c>
      <c r="AC52" s="146">
        <v>2911.3372093023258</v>
      </c>
      <c r="AD52" s="146">
        <v>16791.666666666668</v>
      </c>
      <c r="AE52" s="146">
        <v>16017.755681818184</v>
      </c>
      <c r="AF52" s="146">
        <v>18279.004415897231</v>
      </c>
      <c r="AG52" s="145">
        <v>236</v>
      </c>
      <c r="AH52" s="177">
        <v>0</v>
      </c>
      <c r="AI52" s="177">
        <v>0</v>
      </c>
      <c r="AJ52" s="177">
        <v>236</v>
      </c>
      <c r="AK52" s="146">
        <v>44427.279834755493</v>
      </c>
      <c r="AL52" s="146">
        <v>26582.396024415219</v>
      </c>
      <c r="AM52" s="146">
        <v>123895.45980622401</v>
      </c>
      <c r="AN52" s="146">
        <v>15881.25</v>
      </c>
      <c r="AO52" s="146">
        <v>14979.220779220781</v>
      </c>
      <c r="AP52" s="146">
        <v>14632.35294117647</v>
      </c>
      <c r="AQ52" s="146">
        <v>86100.000000000015</v>
      </c>
      <c r="AR52" s="146">
        <v>80350.364963503671</v>
      </c>
      <c r="AS52" s="146">
        <v>85284.256559766756</v>
      </c>
      <c r="AT52" s="145">
        <v>231</v>
      </c>
      <c r="AU52" s="177">
        <v>0</v>
      </c>
      <c r="AV52" s="177">
        <v>0</v>
      </c>
      <c r="AW52" s="177">
        <v>227</v>
      </c>
      <c r="AX52" s="146">
        <v>17522.918928039398</v>
      </c>
      <c r="AY52" s="146">
        <v>11171.855687197936</v>
      </c>
      <c r="AZ52" s="146">
        <v>41651.201545387041</v>
      </c>
      <c r="BA52" s="146">
        <v>3020.0000000000005</v>
      </c>
      <c r="BB52" s="20">
        <v>4081.325301204819</v>
      </c>
      <c r="BC52" s="20">
        <v>4297.3838761345442</v>
      </c>
      <c r="BD52" s="146">
        <v>33580</v>
      </c>
      <c r="BE52" s="146">
        <v>37705.696202531646</v>
      </c>
      <c r="BF52" s="146">
        <v>37089.711417816812</v>
      </c>
      <c r="BG52" s="145">
        <v>236</v>
      </c>
      <c r="BH52" s="177">
        <v>49</v>
      </c>
      <c r="BI52" s="177">
        <v>50</v>
      </c>
      <c r="BJ52" s="177">
        <v>47</v>
      </c>
      <c r="BK52" s="148">
        <v>42</v>
      </c>
      <c r="BL52" s="145">
        <v>477</v>
      </c>
      <c r="BM52" s="177">
        <v>0</v>
      </c>
      <c r="BN52" s="177">
        <v>0</v>
      </c>
      <c r="BO52" s="177">
        <v>1.4782955974842762</v>
      </c>
      <c r="BP52" s="177">
        <v>0.27324528301886797</v>
      </c>
      <c r="BQ52" s="177">
        <v>1.2050503144654088</v>
      </c>
      <c r="BR52" s="145">
        <v>464</v>
      </c>
      <c r="BS52" s="177">
        <v>0</v>
      </c>
      <c r="BT52" s="177">
        <v>0</v>
      </c>
      <c r="BU52" s="177">
        <v>3.1043857758620685</v>
      </c>
      <c r="BV52" s="177">
        <v>0.34447629310344824</v>
      </c>
      <c r="BW52" s="148">
        <v>2.7599094827586206</v>
      </c>
      <c r="BX52" s="145">
        <v>1063</v>
      </c>
      <c r="BY52" s="177">
        <v>57</v>
      </c>
      <c r="BZ52" s="177">
        <v>3.989473685883639</v>
      </c>
      <c r="CA52" s="177">
        <v>57</v>
      </c>
      <c r="CB52" s="177">
        <v>2.5648596491228077</v>
      </c>
      <c r="CC52" s="177">
        <v>0</v>
      </c>
      <c r="CD52" s="177">
        <v>1</v>
      </c>
      <c r="CE52" s="177">
        <v>56</v>
      </c>
      <c r="CF52" s="177">
        <v>57</v>
      </c>
      <c r="CG52" s="177">
        <v>0.98245614035087714</v>
      </c>
      <c r="CH52" s="159">
        <v>57</v>
      </c>
      <c r="CI52" s="145">
        <v>1074</v>
      </c>
      <c r="CJ52" s="177">
        <v>58</v>
      </c>
      <c r="CK52" s="177">
        <v>3.9931034507422614</v>
      </c>
      <c r="CL52" s="177">
        <v>58</v>
      </c>
      <c r="CM52" s="177">
        <v>2.598689655172413</v>
      </c>
      <c r="CN52" s="177">
        <v>0</v>
      </c>
      <c r="CO52" s="177">
        <v>1</v>
      </c>
      <c r="CP52" s="177">
        <v>56</v>
      </c>
      <c r="CQ52" s="177">
        <v>58</v>
      </c>
      <c r="CR52" s="177">
        <v>0.96551724137931039</v>
      </c>
      <c r="CS52" s="159">
        <v>58</v>
      </c>
      <c r="CT52" s="145">
        <v>1072</v>
      </c>
      <c r="CU52" s="177">
        <v>58</v>
      </c>
      <c r="CV52" s="177">
        <v>3.8881356837385792</v>
      </c>
      <c r="CW52" s="177">
        <v>59</v>
      </c>
      <c r="CX52" s="177">
        <v>2.5935423728813567</v>
      </c>
      <c r="CY52" s="177">
        <v>0</v>
      </c>
      <c r="CZ52" s="177">
        <v>1</v>
      </c>
      <c r="DA52" s="177">
        <v>57</v>
      </c>
      <c r="DB52" s="177">
        <v>58</v>
      </c>
      <c r="DC52" s="177">
        <v>0.96610169491525422</v>
      </c>
      <c r="DD52" s="159">
        <v>59</v>
      </c>
      <c r="DE52" s="145">
        <v>1080</v>
      </c>
      <c r="DF52" s="177">
        <v>56</v>
      </c>
      <c r="DG52" s="177">
        <v>4.0999999046325684</v>
      </c>
      <c r="DH52" s="177">
        <v>56</v>
      </c>
      <c r="DI52" s="177">
        <v>2.385767857142858</v>
      </c>
      <c r="DJ52" s="177">
        <v>0</v>
      </c>
      <c r="DK52" s="177">
        <v>1</v>
      </c>
      <c r="DL52" s="177">
        <v>56</v>
      </c>
      <c r="DM52" s="177">
        <v>56</v>
      </c>
      <c r="DN52" s="177">
        <v>1</v>
      </c>
      <c r="DO52" s="159">
        <v>56</v>
      </c>
      <c r="DP52" s="108">
        <v>20.5</v>
      </c>
      <c r="DQ52" s="215">
        <v>139809</v>
      </c>
      <c r="DR52" s="189">
        <v>0.90243902439000001</v>
      </c>
      <c r="DS52" s="189">
        <v>12.162162162165449</v>
      </c>
      <c r="DT52" s="149" t="s">
        <v>213</v>
      </c>
      <c r="DU52" s="150" t="s">
        <v>214</v>
      </c>
      <c r="DV52" s="190" t="s">
        <v>215</v>
      </c>
      <c r="DW52" s="177" t="s">
        <v>216</v>
      </c>
      <c r="DX52" s="191" t="s">
        <v>217</v>
      </c>
      <c r="DY52" s="172" t="s">
        <v>251</v>
      </c>
      <c r="DZ52" s="132" t="s">
        <v>121</v>
      </c>
      <c r="EA52" s="125">
        <v>214</v>
      </c>
      <c r="EB52" s="125" t="s">
        <v>230</v>
      </c>
      <c r="EC52" s="133" t="s">
        <v>220</v>
      </c>
      <c r="ED52" s="133" t="s">
        <v>229</v>
      </c>
      <c r="EE52" s="125" t="s">
        <v>252</v>
      </c>
      <c r="EF52" s="17">
        <v>2.1788311052322387</v>
      </c>
      <c r="EG52" s="8">
        <v>1.5112309200783907</v>
      </c>
      <c r="EH52" s="17" t="s">
        <v>79</v>
      </c>
      <c r="EI52" s="8" t="s">
        <v>223</v>
      </c>
      <c r="EJ52" s="18" t="s">
        <v>224</v>
      </c>
      <c r="EK52" s="124" t="s">
        <v>225</v>
      </c>
      <c r="EL52" s="124" t="s">
        <v>226</v>
      </c>
      <c r="EM52" s="124" t="s">
        <v>227</v>
      </c>
    </row>
    <row r="53" spans="1:143" s="124" customFormat="1" ht="15.75">
      <c r="A53" s="128" t="s">
        <v>212</v>
      </c>
      <c r="B53" s="143" t="s">
        <v>8</v>
      </c>
      <c r="C53" s="126" t="s">
        <v>127</v>
      </c>
      <c r="D53" s="144" t="s">
        <v>126</v>
      </c>
      <c r="E53" s="216" t="s">
        <v>79</v>
      </c>
      <c r="F53" s="145">
        <v>105</v>
      </c>
      <c r="G53" s="177">
        <v>0</v>
      </c>
      <c r="H53" s="177">
        <v>0</v>
      </c>
      <c r="I53" s="146">
        <v>11852.671791272734</v>
      </c>
      <c r="J53" s="146">
        <v>5797.7512376713275</v>
      </c>
      <c r="K53" s="146">
        <v>0.96190476190476193</v>
      </c>
      <c r="L53" s="147">
        <v>101</v>
      </c>
      <c r="M53" s="147">
        <v>105</v>
      </c>
      <c r="N53" s="146">
        <v>32751.647910437521</v>
      </c>
      <c r="O53" s="146">
        <v>4818.181818181818</v>
      </c>
      <c r="P53" s="20">
        <v>4310.4477611940292</v>
      </c>
      <c r="Q53" s="20">
        <v>5095.8771741464461</v>
      </c>
      <c r="R53" s="146">
        <v>18750</v>
      </c>
      <c r="S53" s="146">
        <v>14788.653096578606</v>
      </c>
      <c r="T53" s="146">
        <v>16729.044313934868</v>
      </c>
      <c r="U53" s="145">
        <v>108</v>
      </c>
      <c r="V53" s="177">
        <v>0</v>
      </c>
      <c r="W53" s="177">
        <v>2</v>
      </c>
      <c r="X53" s="146">
        <v>5933.4295247282507</v>
      </c>
      <c r="Y53" s="146">
        <v>3600.4797773538285</v>
      </c>
      <c r="Z53" s="146">
        <v>12654.25009914648</v>
      </c>
      <c r="AA53" s="146">
        <v>1200.0000000000002</v>
      </c>
      <c r="AB53" s="146">
        <v>1820.3914141414141</v>
      </c>
      <c r="AC53" s="146">
        <v>1995.3987730061353</v>
      </c>
      <c r="AD53" s="146">
        <v>10600.000000000002</v>
      </c>
      <c r="AE53" s="146">
        <v>10288.398692810459</v>
      </c>
      <c r="AF53" s="146">
        <v>11792.693859255938</v>
      </c>
      <c r="AG53" s="145">
        <v>110</v>
      </c>
      <c r="AH53" s="177">
        <v>0</v>
      </c>
      <c r="AI53" s="177">
        <v>1</v>
      </c>
      <c r="AJ53" s="177">
        <v>109</v>
      </c>
      <c r="AK53" s="146">
        <v>25547.244999484643</v>
      </c>
      <c r="AL53" s="146">
        <v>14319.608261678246</v>
      </c>
      <c r="AM53" s="146">
        <v>82931.333819299209</v>
      </c>
      <c r="AN53" s="146">
        <v>9581.25</v>
      </c>
      <c r="AO53" s="146">
        <v>7965.1162790697672</v>
      </c>
      <c r="AP53" s="146">
        <v>8485.4333576110712</v>
      </c>
      <c r="AQ53" s="146">
        <v>44550.000000000007</v>
      </c>
      <c r="AR53" s="146">
        <v>46875</v>
      </c>
      <c r="AS53" s="146">
        <v>52419</v>
      </c>
      <c r="AT53" s="145">
        <v>111</v>
      </c>
      <c r="AU53" s="177">
        <v>0</v>
      </c>
      <c r="AV53" s="177">
        <v>1</v>
      </c>
      <c r="AW53" s="177">
        <v>107</v>
      </c>
      <c r="AX53" s="146">
        <v>9853.2871467732948</v>
      </c>
      <c r="AY53" s="146">
        <v>9148.0026031016896</v>
      </c>
      <c r="AZ53" s="146">
        <v>36196.999929991522</v>
      </c>
      <c r="BA53" s="146">
        <v>880</v>
      </c>
      <c r="BB53" s="20">
        <v>2913.5188866799203</v>
      </c>
      <c r="BC53" s="20">
        <v>3035.8640939597317</v>
      </c>
      <c r="BD53" s="146">
        <v>24800</v>
      </c>
      <c r="BE53" s="146">
        <v>26895.390070921989</v>
      </c>
      <c r="BF53" s="146">
        <v>27550.632911392404</v>
      </c>
      <c r="BG53" s="145">
        <v>80</v>
      </c>
      <c r="BH53" s="177">
        <v>79</v>
      </c>
      <c r="BI53" s="177">
        <v>79</v>
      </c>
      <c r="BJ53" s="177">
        <v>78</v>
      </c>
      <c r="BK53" s="148">
        <v>76</v>
      </c>
      <c r="BL53" s="145">
        <v>221</v>
      </c>
      <c r="BM53" s="177">
        <v>4</v>
      </c>
      <c r="BN53" s="177">
        <v>5</v>
      </c>
      <c r="BO53" s="177">
        <v>1.9791745283018869</v>
      </c>
      <c r="BP53" s="177">
        <v>0.29149528301886796</v>
      </c>
      <c r="BQ53" s="177">
        <v>1.6876792452830187</v>
      </c>
      <c r="BR53" s="145">
        <v>220</v>
      </c>
      <c r="BS53" s="177">
        <v>0</v>
      </c>
      <c r="BT53" s="177">
        <v>1</v>
      </c>
      <c r="BU53" s="177">
        <v>3.5015570776255709</v>
      </c>
      <c r="BV53" s="177">
        <v>0.41978082191780824</v>
      </c>
      <c r="BW53" s="148">
        <v>3.0817762557077621</v>
      </c>
      <c r="BX53" s="145">
        <v>1080</v>
      </c>
      <c r="BY53" s="177">
        <v>28</v>
      </c>
      <c r="BZ53" s="177">
        <v>4</v>
      </c>
      <c r="CA53" s="177">
        <v>28</v>
      </c>
      <c r="CB53" s="177">
        <v>2.122178571428571</v>
      </c>
      <c r="CC53" s="177">
        <v>0</v>
      </c>
      <c r="CD53" s="177">
        <v>1</v>
      </c>
      <c r="CE53" s="177">
        <v>28</v>
      </c>
      <c r="CF53" s="177">
        <v>28</v>
      </c>
      <c r="CG53" s="177">
        <v>1</v>
      </c>
      <c r="CH53" s="159">
        <v>28</v>
      </c>
      <c r="CI53" s="145">
        <v>1080</v>
      </c>
      <c r="CJ53" s="177">
        <v>27</v>
      </c>
      <c r="CK53" s="177">
        <v>4</v>
      </c>
      <c r="CL53" s="177">
        <v>27</v>
      </c>
      <c r="CM53" s="177">
        <v>2.2725925925925927</v>
      </c>
      <c r="CN53" s="177">
        <v>0</v>
      </c>
      <c r="CO53" s="177">
        <v>1</v>
      </c>
      <c r="CP53" s="177">
        <v>27</v>
      </c>
      <c r="CQ53" s="177">
        <v>27</v>
      </c>
      <c r="CR53" s="177">
        <v>1</v>
      </c>
      <c r="CS53" s="159">
        <v>27</v>
      </c>
      <c r="CT53" s="145">
        <v>1080</v>
      </c>
      <c r="CU53" s="177">
        <v>28</v>
      </c>
      <c r="CV53" s="177">
        <v>3.8964286616870334</v>
      </c>
      <c r="CW53" s="177">
        <v>29</v>
      </c>
      <c r="CX53" s="177">
        <v>2.7221428571428574</v>
      </c>
      <c r="CY53" s="177">
        <v>1</v>
      </c>
      <c r="CZ53" s="177">
        <v>0.96551724137931039</v>
      </c>
      <c r="DA53" s="177">
        <v>27</v>
      </c>
      <c r="DB53" s="177">
        <v>28</v>
      </c>
      <c r="DC53" s="177">
        <v>0.93103448275862066</v>
      </c>
      <c r="DD53" s="159">
        <v>28</v>
      </c>
      <c r="DE53" s="145">
        <v>1074</v>
      </c>
      <c r="DF53" s="177">
        <v>28</v>
      </c>
      <c r="DG53" s="177">
        <v>4.0964284794671197</v>
      </c>
      <c r="DH53" s="177">
        <v>28</v>
      </c>
      <c r="DI53" s="177">
        <v>2.25725</v>
      </c>
      <c r="DJ53" s="177">
        <v>0</v>
      </c>
      <c r="DK53" s="177">
        <v>1</v>
      </c>
      <c r="DL53" s="177">
        <v>28</v>
      </c>
      <c r="DM53" s="177">
        <v>28</v>
      </c>
      <c r="DN53" s="177">
        <v>1</v>
      </c>
      <c r="DO53" s="159">
        <v>28</v>
      </c>
      <c r="DP53" s="109">
        <v>20.5</v>
      </c>
      <c r="DQ53" s="215">
        <v>139809</v>
      </c>
      <c r="DR53" s="189">
        <v>0.90243902439000001</v>
      </c>
      <c r="DS53" s="189">
        <v>5.6756756756772093</v>
      </c>
      <c r="DT53" s="149" t="s">
        <v>213</v>
      </c>
      <c r="DU53" s="150" t="s">
        <v>214</v>
      </c>
      <c r="DV53" s="190" t="s">
        <v>215</v>
      </c>
      <c r="DW53" s="177" t="s">
        <v>216</v>
      </c>
      <c r="DX53" s="191" t="s">
        <v>217</v>
      </c>
      <c r="DY53" s="172" t="s">
        <v>251</v>
      </c>
      <c r="DZ53" s="132" t="s">
        <v>122</v>
      </c>
      <c r="EA53" s="125">
        <v>214</v>
      </c>
      <c r="EB53" s="125" t="s">
        <v>231</v>
      </c>
      <c r="EC53" s="133" t="s">
        <v>220</v>
      </c>
      <c r="ED53" s="133" t="s">
        <v>229</v>
      </c>
      <c r="EE53" s="125" t="s">
        <v>252</v>
      </c>
      <c r="EF53" s="17">
        <v>3.1311904657454717</v>
      </c>
      <c r="EG53" s="8">
        <v>3.1067963016253932</v>
      </c>
      <c r="EH53" s="17" t="s">
        <v>79</v>
      </c>
      <c r="EI53" s="8" t="s">
        <v>223</v>
      </c>
      <c r="EJ53" s="18" t="s">
        <v>224</v>
      </c>
      <c r="EK53" s="124" t="s">
        <v>225</v>
      </c>
      <c r="EL53" s="124" t="s">
        <v>226</v>
      </c>
      <c r="EM53" s="124" t="s">
        <v>227</v>
      </c>
    </row>
    <row r="54" spans="1:143" s="124" customFormat="1" ht="15.75">
      <c r="A54" s="128" t="s">
        <v>212</v>
      </c>
      <c r="B54" s="143" t="s">
        <v>8</v>
      </c>
      <c r="C54" s="126" t="s">
        <v>127</v>
      </c>
      <c r="D54" s="144" t="s">
        <v>126</v>
      </c>
      <c r="E54" s="187" t="s">
        <v>80</v>
      </c>
      <c r="F54" s="145">
        <v>119</v>
      </c>
      <c r="G54" s="177">
        <v>0</v>
      </c>
      <c r="H54" s="177">
        <v>0</v>
      </c>
      <c r="I54" s="146">
        <v>44312.177042308074</v>
      </c>
      <c r="J54" s="146">
        <v>17462.662877896579</v>
      </c>
      <c r="K54" s="146">
        <v>0.99159663865546221</v>
      </c>
      <c r="L54" s="147">
        <v>118</v>
      </c>
      <c r="M54" s="147">
        <v>119</v>
      </c>
      <c r="N54" s="146">
        <v>75392.545570379283</v>
      </c>
      <c r="O54" s="146">
        <v>19266.666666666664</v>
      </c>
      <c r="P54" s="20">
        <v>14352.409638554218</v>
      </c>
      <c r="Q54" s="20">
        <v>15348.087431693988</v>
      </c>
      <c r="R54" s="146">
        <v>64733.333333333336</v>
      </c>
      <c r="S54" s="146">
        <v>58243.24324324324</v>
      </c>
      <c r="T54" s="146">
        <v>64535.992217898834</v>
      </c>
      <c r="U54" s="145">
        <v>131</v>
      </c>
      <c r="V54" s="177">
        <v>0</v>
      </c>
      <c r="W54" s="177">
        <v>0</v>
      </c>
      <c r="X54" s="146">
        <v>12977.080379184481</v>
      </c>
      <c r="Y54" s="146">
        <v>5688.8209235048353</v>
      </c>
      <c r="Z54" s="146">
        <v>21341.057092451199</v>
      </c>
      <c r="AA54" s="146">
        <v>4025.0000000000005</v>
      </c>
      <c r="AB54" s="146">
        <v>4281.1059907834106</v>
      </c>
      <c r="AC54" s="146">
        <v>4528.2442748091598</v>
      </c>
      <c r="AD54" s="146">
        <v>19890</v>
      </c>
      <c r="AE54" s="146">
        <v>21457.142857142859</v>
      </c>
      <c r="AF54" s="146">
        <v>22843.227665706054</v>
      </c>
      <c r="AG54" s="145">
        <v>133</v>
      </c>
      <c r="AH54" s="177">
        <v>0</v>
      </c>
      <c r="AI54" s="177">
        <v>0</v>
      </c>
      <c r="AJ54" s="177">
        <v>133</v>
      </c>
      <c r="AK54" s="146">
        <v>68021.123042055289</v>
      </c>
      <c r="AL54" s="146">
        <v>39386.842539498641</v>
      </c>
      <c r="AM54" s="146">
        <v>238027.284664048</v>
      </c>
      <c r="AN54" s="146">
        <v>19110</v>
      </c>
      <c r="AO54" s="146">
        <v>19079.71014492754</v>
      </c>
      <c r="AP54" s="146">
        <v>20153.794037940381</v>
      </c>
      <c r="AQ54" s="146">
        <v>113225.00000000001</v>
      </c>
      <c r="AR54" s="146">
        <v>103339.62264150944</v>
      </c>
      <c r="AS54" s="146">
        <v>111772.72727272731</v>
      </c>
      <c r="AT54" s="145">
        <v>136</v>
      </c>
      <c r="AU54" s="177">
        <v>0</v>
      </c>
      <c r="AV54" s="177">
        <v>0</v>
      </c>
      <c r="AW54" s="177">
        <v>136</v>
      </c>
      <c r="AX54" s="146">
        <v>26737.305041276049</v>
      </c>
      <c r="AY54" s="146">
        <v>14047.596651298043</v>
      </c>
      <c r="AZ54" s="146">
        <v>47732.759904256243</v>
      </c>
      <c r="BA54" s="146">
        <v>6880.0000000000018</v>
      </c>
      <c r="BB54" s="20">
        <v>7505.8252427184461</v>
      </c>
      <c r="BC54" s="20">
        <v>7322.150735294118</v>
      </c>
      <c r="BD54" s="146">
        <v>43573.333333333336</v>
      </c>
      <c r="BE54" s="146">
        <v>43909.924487594399</v>
      </c>
      <c r="BF54" s="146">
        <v>44681.861575178998</v>
      </c>
      <c r="BG54" s="145">
        <v>230</v>
      </c>
      <c r="BH54" s="177">
        <v>48</v>
      </c>
      <c r="BI54" s="177">
        <v>49</v>
      </c>
      <c r="BJ54" s="177">
        <v>41</v>
      </c>
      <c r="BK54" s="148">
        <v>35</v>
      </c>
      <c r="BL54" s="145">
        <v>456</v>
      </c>
      <c r="BM54" s="177">
        <v>0</v>
      </c>
      <c r="BN54" s="177">
        <v>0</v>
      </c>
      <c r="BO54" s="177">
        <v>1.5036447368421053</v>
      </c>
      <c r="BP54" s="177">
        <v>0.2829495614035088</v>
      </c>
      <c r="BQ54" s="177">
        <v>1.2206951754385964</v>
      </c>
      <c r="BR54" s="145">
        <v>456</v>
      </c>
      <c r="BS54" s="177">
        <v>0</v>
      </c>
      <c r="BT54" s="177">
        <v>0</v>
      </c>
      <c r="BU54" s="177">
        <v>2.8500219298245613</v>
      </c>
      <c r="BV54" s="177">
        <v>0.29482675438596484</v>
      </c>
      <c r="BW54" s="148">
        <v>2.5551951754385973</v>
      </c>
      <c r="BX54" s="145">
        <v>1080</v>
      </c>
      <c r="BY54" s="177">
        <v>56</v>
      </c>
      <c r="BZ54" s="177">
        <v>4</v>
      </c>
      <c r="CA54" s="177">
        <v>56</v>
      </c>
      <c r="CB54" s="177">
        <v>2.4172857142857147</v>
      </c>
      <c r="CC54" s="177">
        <v>0</v>
      </c>
      <c r="CD54" s="177">
        <v>1</v>
      </c>
      <c r="CE54" s="177">
        <v>56</v>
      </c>
      <c r="CF54" s="177">
        <v>56</v>
      </c>
      <c r="CG54" s="177">
        <v>1</v>
      </c>
      <c r="CH54" s="159">
        <v>56</v>
      </c>
      <c r="CI54" s="145">
        <v>1075</v>
      </c>
      <c r="CJ54" s="177">
        <v>60</v>
      </c>
      <c r="CK54" s="177">
        <v>3.9916666706403094</v>
      </c>
      <c r="CL54" s="177">
        <v>60</v>
      </c>
      <c r="CM54" s="177">
        <v>2.4748499999999991</v>
      </c>
      <c r="CN54" s="177">
        <v>0</v>
      </c>
      <c r="CO54" s="177">
        <v>1</v>
      </c>
      <c r="CP54" s="177">
        <v>57</v>
      </c>
      <c r="CQ54" s="177">
        <v>60</v>
      </c>
      <c r="CR54" s="177">
        <v>0.95</v>
      </c>
      <c r="CS54" s="159">
        <v>60</v>
      </c>
      <c r="CT54" s="145">
        <v>1080</v>
      </c>
      <c r="CU54" s="177">
        <v>55</v>
      </c>
      <c r="CV54" s="177">
        <v>3.9000000953674316</v>
      </c>
      <c r="CW54" s="177">
        <v>55</v>
      </c>
      <c r="CX54" s="177">
        <v>2.4305454545454546</v>
      </c>
      <c r="CY54" s="177">
        <v>0</v>
      </c>
      <c r="CZ54" s="177">
        <v>1</v>
      </c>
      <c r="DA54" s="177">
        <v>55</v>
      </c>
      <c r="DB54" s="177">
        <v>55</v>
      </c>
      <c r="DC54" s="177">
        <v>1</v>
      </c>
      <c r="DD54" s="159">
        <v>55</v>
      </c>
      <c r="DE54" s="145">
        <v>1080</v>
      </c>
      <c r="DF54" s="177">
        <v>57</v>
      </c>
      <c r="DG54" s="177">
        <v>4.0999999046325684</v>
      </c>
      <c r="DH54" s="177">
        <v>57</v>
      </c>
      <c r="DI54" s="177">
        <v>2.4139649122807025</v>
      </c>
      <c r="DJ54" s="177">
        <v>0</v>
      </c>
      <c r="DK54" s="177">
        <v>1</v>
      </c>
      <c r="DL54" s="177">
        <v>56</v>
      </c>
      <c r="DM54" s="177">
        <v>57</v>
      </c>
      <c r="DN54" s="177">
        <v>0.98245614035087714</v>
      </c>
      <c r="DO54" s="159">
        <v>57</v>
      </c>
      <c r="DP54" s="108">
        <v>9.25</v>
      </c>
      <c r="DQ54" s="215">
        <v>153066</v>
      </c>
      <c r="DR54" s="189">
        <v>0.89189189189100004</v>
      </c>
      <c r="DS54" s="189">
        <v>14.424242424256848</v>
      </c>
      <c r="DT54" s="149" t="s">
        <v>213</v>
      </c>
      <c r="DU54" s="150" t="s">
        <v>214</v>
      </c>
      <c r="DV54" s="190" t="s">
        <v>215</v>
      </c>
      <c r="DW54" s="177" t="s">
        <v>216</v>
      </c>
      <c r="DX54" s="191" t="s">
        <v>217</v>
      </c>
      <c r="DY54" s="172" t="s">
        <v>238</v>
      </c>
      <c r="DZ54" s="132" t="s">
        <v>119</v>
      </c>
      <c r="EA54" s="125">
        <v>214</v>
      </c>
      <c r="EB54" s="125" t="s">
        <v>219</v>
      </c>
      <c r="EC54" s="133" t="s">
        <v>220</v>
      </c>
      <c r="ED54" s="133" t="s">
        <v>221</v>
      </c>
      <c r="EE54" s="125" t="s">
        <v>252</v>
      </c>
      <c r="EF54" s="17">
        <v>1.0031092204466587</v>
      </c>
      <c r="EG54" s="8">
        <v>1.0718778581109665</v>
      </c>
      <c r="EH54" s="17" t="s">
        <v>264</v>
      </c>
      <c r="EI54" s="8" t="s">
        <v>265</v>
      </c>
      <c r="EJ54" s="18" t="s">
        <v>258</v>
      </c>
      <c r="EK54" s="124" t="s">
        <v>225</v>
      </c>
      <c r="EL54" s="124" t="s">
        <v>226</v>
      </c>
      <c r="EM54" s="124" t="s">
        <v>227</v>
      </c>
    </row>
    <row r="55" spans="1:143" s="124" customFormat="1" ht="15.75">
      <c r="A55" s="128" t="s">
        <v>212</v>
      </c>
      <c r="B55" s="143" t="s">
        <v>8</v>
      </c>
      <c r="C55" s="126" t="s">
        <v>127</v>
      </c>
      <c r="D55" s="144" t="s">
        <v>126</v>
      </c>
      <c r="E55" s="216" t="s">
        <v>80</v>
      </c>
      <c r="F55" s="145">
        <v>221</v>
      </c>
      <c r="G55" s="177">
        <v>0</v>
      </c>
      <c r="H55" s="177">
        <v>0</v>
      </c>
      <c r="I55" s="146">
        <v>35219.653512950303</v>
      </c>
      <c r="J55" s="146">
        <v>15949.318125333813</v>
      </c>
      <c r="K55" s="146">
        <v>0.98190045248868774</v>
      </c>
      <c r="L55" s="147">
        <v>217</v>
      </c>
      <c r="M55" s="147">
        <v>221</v>
      </c>
      <c r="N55" s="146">
        <v>73634.513182134557</v>
      </c>
      <c r="O55" s="146">
        <v>12840</v>
      </c>
      <c r="P55" s="20">
        <v>15369.341563786009</v>
      </c>
      <c r="Q55" s="20">
        <v>15000.856164383562</v>
      </c>
      <c r="R55" s="146">
        <v>56360</v>
      </c>
      <c r="S55" s="146">
        <v>59871.747211895912</v>
      </c>
      <c r="T55" s="146">
        <v>62152.542372881362</v>
      </c>
      <c r="U55" s="145">
        <v>235</v>
      </c>
      <c r="V55" s="177">
        <v>0</v>
      </c>
      <c r="W55" s="177">
        <v>0</v>
      </c>
      <c r="X55" s="146">
        <v>14656.823967681259</v>
      </c>
      <c r="Y55" s="146">
        <v>5186.2492521755976</v>
      </c>
      <c r="Z55" s="146">
        <v>22578.996247302559</v>
      </c>
      <c r="AA55" s="146">
        <v>5875</v>
      </c>
      <c r="AB55" s="146">
        <v>5245.2404809619247</v>
      </c>
      <c r="AC55" s="146">
        <v>5331.1724137931033</v>
      </c>
      <c r="AD55" s="146">
        <v>19958.333333333332</v>
      </c>
      <c r="AE55" s="146">
        <v>20492.275280898881</v>
      </c>
      <c r="AF55" s="146">
        <v>22068.972332015812</v>
      </c>
      <c r="AG55" s="145">
        <v>231</v>
      </c>
      <c r="AH55" s="177">
        <v>0</v>
      </c>
      <c r="AI55" s="177">
        <v>0</v>
      </c>
      <c r="AJ55" s="177">
        <v>231</v>
      </c>
      <c r="AK55" s="146">
        <v>52967.296399496554</v>
      </c>
      <c r="AL55" s="146">
        <v>30191.586312381321</v>
      </c>
      <c r="AM55" s="146">
        <v>150883.63651160081</v>
      </c>
      <c r="AN55" s="146">
        <v>17050</v>
      </c>
      <c r="AO55" s="146">
        <v>20684.426229508197</v>
      </c>
      <c r="AP55" s="146">
        <v>18577.968526466382</v>
      </c>
      <c r="AQ55" s="146">
        <v>94383.333333333343</v>
      </c>
      <c r="AR55" s="146">
        <v>92259.124087591263</v>
      </c>
      <c r="AS55" s="146">
        <v>93838.274932614571</v>
      </c>
      <c r="AT55" s="145">
        <v>230</v>
      </c>
      <c r="AU55" s="177">
        <v>0</v>
      </c>
      <c r="AV55" s="177">
        <v>0</v>
      </c>
      <c r="AW55" s="177">
        <v>227</v>
      </c>
      <c r="AX55" s="146">
        <v>25778.376058337264</v>
      </c>
      <c r="AY55" s="146">
        <v>12315.596302413969</v>
      </c>
      <c r="AZ55" s="146">
        <v>44342.243158651916</v>
      </c>
      <c r="BA55" s="146">
        <v>3840.0000000000005</v>
      </c>
      <c r="BB55" s="20">
        <v>8264.8305084745753</v>
      </c>
      <c r="BC55" s="20">
        <v>8277.2600186393302</v>
      </c>
      <c r="BD55" s="146">
        <v>38800</v>
      </c>
      <c r="BE55" s="146">
        <v>37799.328295549953</v>
      </c>
      <c r="BF55" s="146">
        <v>38137.080536912756</v>
      </c>
      <c r="BG55" s="145">
        <v>207</v>
      </c>
      <c r="BH55" s="177">
        <v>44</v>
      </c>
      <c r="BI55" s="177">
        <v>47</v>
      </c>
      <c r="BJ55" s="177">
        <v>47</v>
      </c>
      <c r="BK55" s="148">
        <v>44</v>
      </c>
      <c r="BL55" s="145">
        <v>434</v>
      </c>
      <c r="BM55" s="177">
        <v>0</v>
      </c>
      <c r="BN55" s="177">
        <v>0</v>
      </c>
      <c r="BO55" s="177">
        <v>0.96942396313364043</v>
      </c>
      <c r="BP55" s="177">
        <v>0.19692165898617514</v>
      </c>
      <c r="BQ55" s="177">
        <v>0.77250230414746546</v>
      </c>
      <c r="BR55" s="145">
        <v>422</v>
      </c>
      <c r="BS55" s="177">
        <v>0</v>
      </c>
      <c r="BT55" s="177">
        <v>0</v>
      </c>
      <c r="BU55" s="177">
        <v>2.7477559241706158</v>
      </c>
      <c r="BV55" s="177">
        <v>0.23908056872037914</v>
      </c>
      <c r="BW55" s="148">
        <v>2.508675355450237</v>
      </c>
      <c r="BX55" s="145">
        <v>1077</v>
      </c>
      <c r="BY55" s="177">
        <v>52</v>
      </c>
      <c r="BZ55" s="177">
        <v>3.9980769203259396</v>
      </c>
      <c r="CA55" s="177">
        <v>52</v>
      </c>
      <c r="CB55" s="177">
        <v>2.1279423076923072</v>
      </c>
      <c r="CC55" s="177">
        <v>0</v>
      </c>
      <c r="CD55" s="177">
        <v>1</v>
      </c>
      <c r="CE55" s="177">
        <v>51</v>
      </c>
      <c r="CF55" s="177">
        <v>52</v>
      </c>
      <c r="CG55" s="177">
        <v>0.98076923076923073</v>
      </c>
      <c r="CH55" s="159">
        <v>52</v>
      </c>
      <c r="CI55" s="145">
        <v>1077</v>
      </c>
      <c r="CJ55" s="177">
        <v>55</v>
      </c>
      <c r="CK55" s="177">
        <v>3.981818186153065</v>
      </c>
      <c r="CL55" s="177">
        <v>55</v>
      </c>
      <c r="CM55" s="177">
        <v>2.4528727272727271</v>
      </c>
      <c r="CN55" s="177">
        <v>0</v>
      </c>
      <c r="CO55" s="177">
        <v>1</v>
      </c>
      <c r="CP55" s="177">
        <v>49</v>
      </c>
      <c r="CQ55" s="177">
        <v>55</v>
      </c>
      <c r="CR55" s="177">
        <v>0.89090909090909087</v>
      </c>
      <c r="CS55" s="159">
        <v>55</v>
      </c>
      <c r="CT55" s="145">
        <v>1071</v>
      </c>
      <c r="CU55" s="177">
        <v>54</v>
      </c>
      <c r="CV55" s="177">
        <v>3.8907408228626958</v>
      </c>
      <c r="CW55" s="177">
        <v>54</v>
      </c>
      <c r="CX55" s="177">
        <v>2.3302037037037038</v>
      </c>
      <c r="CY55" s="177">
        <v>0</v>
      </c>
      <c r="CZ55" s="177">
        <v>1</v>
      </c>
      <c r="DA55" s="177">
        <v>49</v>
      </c>
      <c r="DB55" s="177">
        <v>54</v>
      </c>
      <c r="DC55" s="177">
        <v>0.90740740740740744</v>
      </c>
      <c r="DD55" s="159">
        <v>54</v>
      </c>
      <c r="DE55" s="145">
        <v>1080</v>
      </c>
      <c r="DF55" s="177">
        <v>56</v>
      </c>
      <c r="DG55" s="177">
        <v>4.0999999046325684</v>
      </c>
      <c r="DH55" s="177">
        <v>56</v>
      </c>
      <c r="DI55" s="177">
        <v>2.1516785714285716</v>
      </c>
      <c r="DJ55" s="177">
        <v>0</v>
      </c>
      <c r="DK55" s="177">
        <v>1</v>
      </c>
      <c r="DL55" s="177">
        <v>56</v>
      </c>
      <c r="DM55" s="177">
        <v>56</v>
      </c>
      <c r="DN55" s="177">
        <v>1</v>
      </c>
      <c r="DO55" s="159">
        <v>56</v>
      </c>
      <c r="DP55" s="109">
        <v>9.25</v>
      </c>
      <c r="DQ55" s="215">
        <v>153066</v>
      </c>
      <c r="DR55" s="189">
        <v>0.89189189189100004</v>
      </c>
      <c r="DS55" s="189">
        <v>26.787878787905573</v>
      </c>
      <c r="DT55" s="149" t="s">
        <v>213</v>
      </c>
      <c r="DU55" s="150" t="s">
        <v>214</v>
      </c>
      <c r="DV55" s="190" t="s">
        <v>215</v>
      </c>
      <c r="DW55" s="177" t="s">
        <v>216</v>
      </c>
      <c r="DX55" s="191" t="s">
        <v>217</v>
      </c>
      <c r="DY55" s="172" t="s">
        <v>238</v>
      </c>
      <c r="DZ55" s="132" t="s">
        <v>120</v>
      </c>
      <c r="EA55" s="125">
        <v>214</v>
      </c>
      <c r="EB55" s="125" t="s">
        <v>228</v>
      </c>
      <c r="EC55" s="133" t="s">
        <v>220</v>
      </c>
      <c r="ED55" s="133" t="s">
        <v>229</v>
      </c>
      <c r="EE55" s="125" t="s">
        <v>252</v>
      </c>
      <c r="EF55" s="17">
        <v>1.2941764585033262</v>
      </c>
      <c r="EG55" s="8">
        <v>0.95305106462316314</v>
      </c>
      <c r="EH55" s="17" t="s">
        <v>264</v>
      </c>
      <c r="EI55" s="8" t="s">
        <v>265</v>
      </c>
      <c r="EJ55" s="18" t="s">
        <v>258</v>
      </c>
      <c r="EK55" s="124" t="s">
        <v>225</v>
      </c>
      <c r="EL55" s="124" t="s">
        <v>226</v>
      </c>
      <c r="EM55" s="124" t="s">
        <v>227</v>
      </c>
    </row>
    <row r="56" spans="1:143" s="124" customFormat="1" ht="15.75">
      <c r="A56" s="128" t="s">
        <v>212</v>
      </c>
      <c r="B56" s="143" t="s">
        <v>8</v>
      </c>
      <c r="C56" s="126" t="s">
        <v>127</v>
      </c>
      <c r="D56" s="144" t="s">
        <v>126</v>
      </c>
      <c r="E56" s="216" t="s">
        <v>80</v>
      </c>
      <c r="F56" s="145">
        <v>228</v>
      </c>
      <c r="G56" s="177">
        <v>0</v>
      </c>
      <c r="H56" s="177">
        <v>0</v>
      </c>
      <c r="I56" s="146">
        <v>13882.414203927685</v>
      </c>
      <c r="J56" s="146">
        <v>4932.2482895310413</v>
      </c>
      <c r="K56" s="146">
        <v>0.97368421052631582</v>
      </c>
      <c r="L56" s="147">
        <v>222</v>
      </c>
      <c r="M56" s="147">
        <v>227</v>
      </c>
      <c r="N56" s="146">
        <v>32170.410163233839</v>
      </c>
      <c r="O56" s="146">
        <v>7152.9411764705883</v>
      </c>
      <c r="P56" s="20">
        <v>7091.3926499032877</v>
      </c>
      <c r="Q56" s="20">
        <v>7725.8919961427191</v>
      </c>
      <c r="R56" s="146">
        <v>20150.000000000004</v>
      </c>
      <c r="S56" s="146">
        <v>24514.59034792368</v>
      </c>
      <c r="T56" s="146">
        <v>27489.225589225593</v>
      </c>
      <c r="U56" s="145">
        <v>243</v>
      </c>
      <c r="V56" s="177">
        <v>0</v>
      </c>
      <c r="W56" s="177">
        <v>1</v>
      </c>
      <c r="X56" s="146">
        <v>10058.171213403913</v>
      </c>
      <c r="Y56" s="146">
        <v>4515.5941106132213</v>
      </c>
      <c r="Z56" s="146">
        <v>17659.743376193041</v>
      </c>
      <c r="AA56" s="146">
        <v>3016.666666666667</v>
      </c>
      <c r="AB56" s="146">
        <v>2625.8795934323689</v>
      </c>
      <c r="AC56" s="146">
        <v>2911.3372093023258</v>
      </c>
      <c r="AD56" s="146">
        <v>15400</v>
      </c>
      <c r="AE56" s="146">
        <v>16017.755681818184</v>
      </c>
      <c r="AF56" s="146">
        <v>18279.004415897231</v>
      </c>
      <c r="AG56" s="145">
        <v>245</v>
      </c>
      <c r="AH56" s="177">
        <v>0</v>
      </c>
      <c r="AI56" s="177">
        <v>0</v>
      </c>
      <c r="AJ56" s="177">
        <v>245</v>
      </c>
      <c r="AK56" s="146">
        <v>47469.313515122012</v>
      </c>
      <c r="AL56" s="146">
        <v>26395.14516960629</v>
      </c>
      <c r="AM56" s="146">
        <v>121967.9398791728</v>
      </c>
      <c r="AN56" s="146">
        <v>17250</v>
      </c>
      <c r="AO56" s="146">
        <v>14979.220779220781</v>
      </c>
      <c r="AP56" s="146">
        <v>14632.35294117647</v>
      </c>
      <c r="AQ56" s="146">
        <v>85458.333333333328</v>
      </c>
      <c r="AR56" s="146">
        <v>80350.364963503671</v>
      </c>
      <c r="AS56" s="146">
        <v>85284.256559766756</v>
      </c>
      <c r="AT56" s="145">
        <v>247</v>
      </c>
      <c r="AU56" s="177">
        <v>0</v>
      </c>
      <c r="AV56" s="177">
        <v>0</v>
      </c>
      <c r="AW56" s="177">
        <v>247</v>
      </c>
      <c r="AX56" s="146">
        <v>21431.665478899366</v>
      </c>
      <c r="AY56" s="146">
        <v>12461.480124096386</v>
      </c>
      <c r="AZ56" s="146">
        <v>44568.620412639844</v>
      </c>
      <c r="BA56" s="146">
        <v>4140.0000000000009</v>
      </c>
      <c r="BB56" s="20">
        <v>4081.325301204819</v>
      </c>
      <c r="BC56" s="20">
        <v>4297.3838761345442</v>
      </c>
      <c r="BD56" s="146">
        <v>37360</v>
      </c>
      <c r="BE56" s="146">
        <v>37705.696202531646</v>
      </c>
      <c r="BF56" s="146">
        <v>37089.711417816812</v>
      </c>
      <c r="BG56" s="145">
        <v>224</v>
      </c>
      <c r="BH56" s="177">
        <v>58</v>
      </c>
      <c r="BI56" s="177">
        <v>58</v>
      </c>
      <c r="BJ56" s="177">
        <v>47</v>
      </c>
      <c r="BK56" s="148">
        <v>42</v>
      </c>
      <c r="BL56" s="145">
        <v>454</v>
      </c>
      <c r="BM56" s="177">
        <v>0</v>
      </c>
      <c r="BN56" s="177">
        <v>0</v>
      </c>
      <c r="BO56" s="177">
        <v>1.5799823788546259</v>
      </c>
      <c r="BP56" s="177">
        <v>0.28884361233480166</v>
      </c>
      <c r="BQ56" s="177">
        <v>1.2911387665198242</v>
      </c>
      <c r="BR56" s="145">
        <v>458</v>
      </c>
      <c r="BS56" s="177">
        <v>0</v>
      </c>
      <c r="BT56" s="177">
        <v>1</v>
      </c>
      <c r="BU56" s="177">
        <v>3.1906827133479214</v>
      </c>
      <c r="BV56" s="177">
        <v>0.38182713347921227</v>
      </c>
      <c r="BW56" s="148">
        <v>2.8088555798687089</v>
      </c>
      <c r="BX56" s="145">
        <v>1067</v>
      </c>
      <c r="BY56" s="177">
        <v>57</v>
      </c>
      <c r="BZ56" s="177">
        <v>4.0017543801090172</v>
      </c>
      <c r="CA56" s="177">
        <v>57</v>
      </c>
      <c r="CB56" s="177">
        <v>2.4600701754385965</v>
      </c>
      <c r="CC56" s="177">
        <v>0</v>
      </c>
      <c r="CD56" s="177">
        <v>1</v>
      </c>
      <c r="CE56" s="177">
        <v>57</v>
      </c>
      <c r="CF56" s="177">
        <v>57</v>
      </c>
      <c r="CG56" s="177">
        <v>1</v>
      </c>
      <c r="CH56" s="159">
        <v>57</v>
      </c>
      <c r="CI56" s="145">
        <v>1080</v>
      </c>
      <c r="CJ56" s="177">
        <v>60</v>
      </c>
      <c r="CK56" s="177">
        <v>3.9900000095367432</v>
      </c>
      <c r="CL56" s="177">
        <v>60</v>
      </c>
      <c r="CM56" s="177">
        <v>2.6571833333333332</v>
      </c>
      <c r="CN56" s="177">
        <v>0</v>
      </c>
      <c r="CO56" s="177">
        <v>1</v>
      </c>
      <c r="CP56" s="177">
        <v>56</v>
      </c>
      <c r="CQ56" s="177">
        <v>60</v>
      </c>
      <c r="CR56" s="177">
        <v>0.93333333333333335</v>
      </c>
      <c r="CS56" s="159">
        <v>60</v>
      </c>
      <c r="CT56" s="145">
        <v>1080</v>
      </c>
      <c r="CU56" s="177">
        <v>53</v>
      </c>
      <c r="CV56" s="177">
        <v>3.9000000953674316</v>
      </c>
      <c r="CW56" s="177">
        <v>55</v>
      </c>
      <c r="CX56" s="177">
        <v>2.5645454545454549</v>
      </c>
      <c r="CY56" s="177">
        <v>0</v>
      </c>
      <c r="CZ56" s="177">
        <v>1</v>
      </c>
      <c r="DA56" s="177">
        <v>54</v>
      </c>
      <c r="DB56" s="177">
        <v>53</v>
      </c>
      <c r="DC56" s="177">
        <v>0.98181818181818181</v>
      </c>
      <c r="DD56" s="159">
        <v>55</v>
      </c>
      <c r="DE56" s="145">
        <v>1077</v>
      </c>
      <c r="DF56" s="177">
        <v>59</v>
      </c>
      <c r="DG56" s="177">
        <v>4.0966100773568881</v>
      </c>
      <c r="DH56" s="177">
        <v>59</v>
      </c>
      <c r="DI56" s="177">
        <v>2.5249322033898305</v>
      </c>
      <c r="DJ56" s="177">
        <v>0</v>
      </c>
      <c r="DK56" s="177">
        <v>1</v>
      </c>
      <c r="DL56" s="177">
        <v>59</v>
      </c>
      <c r="DM56" s="177">
        <v>59</v>
      </c>
      <c r="DN56" s="177">
        <v>1</v>
      </c>
      <c r="DO56" s="159">
        <v>59</v>
      </c>
      <c r="DP56" s="108">
        <v>9.25</v>
      </c>
      <c r="DQ56" s="215">
        <v>153066</v>
      </c>
      <c r="DR56" s="189">
        <v>0.89189189189100004</v>
      </c>
      <c r="DS56" s="189">
        <v>27.636363636391273</v>
      </c>
      <c r="DT56" s="149" t="s">
        <v>213</v>
      </c>
      <c r="DU56" s="150" t="s">
        <v>214</v>
      </c>
      <c r="DV56" s="190" t="s">
        <v>215</v>
      </c>
      <c r="DW56" s="177" t="s">
        <v>216</v>
      </c>
      <c r="DX56" s="191" t="s">
        <v>217</v>
      </c>
      <c r="DY56" s="172" t="s">
        <v>238</v>
      </c>
      <c r="DZ56" s="132" t="s">
        <v>121</v>
      </c>
      <c r="EA56" s="125">
        <v>214</v>
      </c>
      <c r="EB56" s="125" t="s">
        <v>230</v>
      </c>
      <c r="EC56" s="133" t="s">
        <v>220</v>
      </c>
      <c r="ED56" s="133" t="s">
        <v>229</v>
      </c>
      <c r="EE56" s="125" t="s">
        <v>252</v>
      </c>
      <c r="EF56" s="17">
        <v>2.5787017732335809</v>
      </c>
      <c r="EG56" s="8">
        <v>1.542814827259676</v>
      </c>
      <c r="EH56" s="17" t="s">
        <v>264</v>
      </c>
      <c r="EI56" s="8" t="s">
        <v>265</v>
      </c>
      <c r="EJ56" s="18" t="s">
        <v>258</v>
      </c>
      <c r="EK56" s="124" t="s">
        <v>225</v>
      </c>
      <c r="EL56" s="124" t="s">
        <v>226</v>
      </c>
      <c r="EM56" s="124" t="s">
        <v>227</v>
      </c>
    </row>
    <row r="57" spans="1:143" s="124" customFormat="1" ht="15.75">
      <c r="A57" s="128" t="s">
        <v>212</v>
      </c>
      <c r="B57" s="143" t="s">
        <v>8</v>
      </c>
      <c r="C57" s="126" t="s">
        <v>127</v>
      </c>
      <c r="D57" s="144" t="s">
        <v>126</v>
      </c>
      <c r="E57" s="216" t="s">
        <v>80</v>
      </c>
      <c r="F57" s="145">
        <v>193</v>
      </c>
      <c r="G57" s="177">
        <v>0</v>
      </c>
      <c r="H57" s="177">
        <v>0</v>
      </c>
      <c r="I57" s="146">
        <v>11298.430627293861</v>
      </c>
      <c r="J57" s="146">
        <v>4740.4344189259873</v>
      </c>
      <c r="K57" s="146">
        <v>0.98445595854922274</v>
      </c>
      <c r="L57" s="147">
        <v>190</v>
      </c>
      <c r="M57" s="147">
        <v>193</v>
      </c>
      <c r="N57" s="146">
        <v>27740.62348309888</v>
      </c>
      <c r="O57" s="146">
        <v>5033.333333333333</v>
      </c>
      <c r="P57" s="20">
        <v>4310.4477611940292</v>
      </c>
      <c r="Q57" s="20">
        <v>5095.8771741464461</v>
      </c>
      <c r="R57" s="146">
        <v>16854.54545454546</v>
      </c>
      <c r="S57" s="146">
        <v>14788.653096578606</v>
      </c>
      <c r="T57" s="146">
        <v>16729.044313934868</v>
      </c>
      <c r="U57" s="145">
        <v>199</v>
      </c>
      <c r="V57" s="177">
        <v>0</v>
      </c>
      <c r="W57" s="177">
        <v>1</v>
      </c>
      <c r="X57" s="146">
        <v>5815.9633436840049</v>
      </c>
      <c r="Y57" s="146">
        <v>3063.0959060670389</v>
      </c>
      <c r="Z57" s="146">
        <v>11639.363160512161</v>
      </c>
      <c r="AA57" s="146">
        <v>1550</v>
      </c>
      <c r="AB57" s="146">
        <v>1820.3914141414141</v>
      </c>
      <c r="AC57" s="146">
        <v>1995.3987730061353</v>
      </c>
      <c r="AD57" s="146">
        <v>9966.6666666666661</v>
      </c>
      <c r="AE57" s="146">
        <v>10288.398692810459</v>
      </c>
      <c r="AF57" s="146">
        <v>11792.693859255938</v>
      </c>
      <c r="AG57" s="145">
        <v>205</v>
      </c>
      <c r="AH57" s="177">
        <v>0</v>
      </c>
      <c r="AI57" s="177">
        <v>0</v>
      </c>
      <c r="AJ57" s="177">
        <v>205</v>
      </c>
      <c r="AK57" s="146">
        <v>28544.102606203047</v>
      </c>
      <c r="AL57" s="146">
        <v>16090.307002530335</v>
      </c>
      <c r="AM57" s="146">
        <v>127180.85827756401</v>
      </c>
      <c r="AN57" s="146">
        <v>11711.538461538461</v>
      </c>
      <c r="AO57" s="146">
        <v>7965.1162790697672</v>
      </c>
      <c r="AP57" s="146">
        <v>8485.4333576110712</v>
      </c>
      <c r="AQ57" s="146">
        <v>45718.75</v>
      </c>
      <c r="AR57" s="146">
        <v>46875</v>
      </c>
      <c r="AS57" s="146">
        <v>52419</v>
      </c>
      <c r="AT57" s="145">
        <v>202</v>
      </c>
      <c r="AU57" s="177">
        <v>0</v>
      </c>
      <c r="AV57" s="177">
        <v>1</v>
      </c>
      <c r="AW57" s="177">
        <v>197</v>
      </c>
      <c r="AX57" s="146">
        <v>10606.488047220668</v>
      </c>
      <c r="AY57" s="146">
        <v>7878.9286338886495</v>
      </c>
      <c r="AZ57" s="146">
        <v>36609.492686015517</v>
      </c>
      <c r="BA57" s="146">
        <v>1697.7777777777781</v>
      </c>
      <c r="BB57" s="20">
        <v>2913.5188866799203</v>
      </c>
      <c r="BC57" s="20">
        <v>3035.8640939597317</v>
      </c>
      <c r="BD57" s="146">
        <v>22786.666666666664</v>
      </c>
      <c r="BE57" s="146">
        <v>26895.390070921989</v>
      </c>
      <c r="BF57" s="146">
        <v>27550.632911392404</v>
      </c>
      <c r="BG57" s="145">
        <v>158</v>
      </c>
      <c r="BH57" s="177">
        <v>83</v>
      </c>
      <c r="BI57" s="177">
        <v>85</v>
      </c>
      <c r="BJ57" s="177">
        <v>78</v>
      </c>
      <c r="BK57" s="148">
        <v>76</v>
      </c>
      <c r="BL57" s="145">
        <v>357</v>
      </c>
      <c r="BM57" s="177">
        <v>0</v>
      </c>
      <c r="BN57" s="177">
        <v>0</v>
      </c>
      <c r="BO57" s="177">
        <v>2.0243277310924364</v>
      </c>
      <c r="BP57" s="177">
        <v>0.32180952380952382</v>
      </c>
      <c r="BQ57" s="177">
        <v>1.7025182072829135</v>
      </c>
      <c r="BR57" s="145">
        <v>363</v>
      </c>
      <c r="BS57" s="177">
        <v>0</v>
      </c>
      <c r="BT57" s="177">
        <v>1</v>
      </c>
      <c r="BU57" s="177">
        <v>3.5089254143646404</v>
      </c>
      <c r="BV57" s="177">
        <v>0.40041712707182325</v>
      </c>
      <c r="BW57" s="148">
        <v>3.1085082872928176</v>
      </c>
      <c r="BX57" s="145">
        <v>1080</v>
      </c>
      <c r="BY57" s="177">
        <v>42</v>
      </c>
      <c r="BZ57" s="177">
        <v>4</v>
      </c>
      <c r="CA57" s="177">
        <v>42</v>
      </c>
      <c r="CB57" s="177">
        <v>2.2611666666666665</v>
      </c>
      <c r="CC57" s="177">
        <v>0</v>
      </c>
      <c r="CD57" s="177">
        <v>1</v>
      </c>
      <c r="CE57" s="177">
        <v>42</v>
      </c>
      <c r="CF57" s="177">
        <v>42</v>
      </c>
      <c r="CG57" s="177">
        <v>1</v>
      </c>
      <c r="CH57" s="159">
        <v>42</v>
      </c>
      <c r="CI57" s="145">
        <v>1071</v>
      </c>
      <c r="CJ57" s="177">
        <v>46</v>
      </c>
      <c r="CK57" s="177">
        <v>3.9808510618006929</v>
      </c>
      <c r="CL57" s="177">
        <v>47</v>
      </c>
      <c r="CM57" s="177">
        <v>2.5004468085106386</v>
      </c>
      <c r="CN57" s="177">
        <v>0</v>
      </c>
      <c r="CO57" s="177">
        <v>1</v>
      </c>
      <c r="CP57" s="177">
        <v>45</v>
      </c>
      <c r="CQ57" s="177">
        <v>46</v>
      </c>
      <c r="CR57" s="177">
        <v>0.95744680851063835</v>
      </c>
      <c r="CS57" s="159">
        <v>47</v>
      </c>
      <c r="CT57" s="145">
        <v>1073</v>
      </c>
      <c r="CU57" s="177">
        <v>41</v>
      </c>
      <c r="CV57" s="177">
        <v>3.8926830175446301</v>
      </c>
      <c r="CW57" s="177">
        <v>42</v>
      </c>
      <c r="CX57" s="177">
        <v>2.5829285714285715</v>
      </c>
      <c r="CY57" s="177">
        <v>0</v>
      </c>
      <c r="CZ57" s="177">
        <v>1</v>
      </c>
      <c r="DA57" s="177">
        <v>42</v>
      </c>
      <c r="DB57" s="177">
        <v>41</v>
      </c>
      <c r="DC57" s="177">
        <v>1</v>
      </c>
      <c r="DD57" s="159">
        <v>42</v>
      </c>
      <c r="DE57" s="145">
        <v>1070</v>
      </c>
      <c r="DF57" s="177">
        <v>44</v>
      </c>
      <c r="DG57" s="177">
        <v>4.0777776824103462</v>
      </c>
      <c r="DH57" s="177">
        <v>46</v>
      </c>
      <c r="DI57" s="177">
        <v>2.4299347826086959</v>
      </c>
      <c r="DJ57" s="177">
        <v>0</v>
      </c>
      <c r="DK57" s="177">
        <v>1</v>
      </c>
      <c r="DL57" s="177">
        <v>44</v>
      </c>
      <c r="DM57" s="177">
        <v>44</v>
      </c>
      <c r="DN57" s="177">
        <v>0.95652173913043481</v>
      </c>
      <c r="DO57" s="159">
        <v>45</v>
      </c>
      <c r="DP57" s="109">
        <v>9.25</v>
      </c>
      <c r="DQ57" s="215">
        <v>153066</v>
      </c>
      <c r="DR57" s="189">
        <v>0.89189189189100004</v>
      </c>
      <c r="DS57" s="189">
        <v>23.393939393962786</v>
      </c>
      <c r="DT57" s="149" t="s">
        <v>213</v>
      </c>
      <c r="DU57" s="150" t="s">
        <v>214</v>
      </c>
      <c r="DV57" s="190" t="s">
        <v>215</v>
      </c>
      <c r="DW57" s="177" t="s">
        <v>216</v>
      </c>
      <c r="DX57" s="191" t="s">
        <v>217</v>
      </c>
      <c r="DY57" s="172" t="s">
        <v>238</v>
      </c>
      <c r="DZ57" s="132" t="s">
        <v>122</v>
      </c>
      <c r="EA57" s="125">
        <v>214</v>
      </c>
      <c r="EB57" s="125" t="s">
        <v>231</v>
      </c>
      <c r="EC57" s="133" t="s">
        <v>220</v>
      </c>
      <c r="ED57" s="133" t="s">
        <v>229</v>
      </c>
      <c r="EE57" s="125" t="s">
        <v>252</v>
      </c>
      <c r="EF57" s="17">
        <v>3.0147616535888435</v>
      </c>
      <c r="EG57" s="8">
        <v>2.7453802710202471</v>
      </c>
      <c r="EH57" s="17" t="s">
        <v>264</v>
      </c>
      <c r="EI57" s="8" t="s">
        <v>265</v>
      </c>
      <c r="EJ57" s="18" t="s">
        <v>258</v>
      </c>
      <c r="EK57" s="124" t="s">
        <v>225</v>
      </c>
      <c r="EL57" s="124" t="s">
        <v>226</v>
      </c>
      <c r="EM57" s="124" t="s">
        <v>227</v>
      </c>
    </row>
    <row r="58" spans="1:143" s="124" customFormat="1" ht="15.75">
      <c r="A58" s="128" t="s">
        <v>212</v>
      </c>
      <c r="B58" s="143" t="s">
        <v>8</v>
      </c>
      <c r="C58" s="126" t="s">
        <v>127</v>
      </c>
      <c r="D58" s="144" t="s">
        <v>126</v>
      </c>
      <c r="E58" s="187" t="s">
        <v>81</v>
      </c>
      <c r="F58" s="145">
        <v>131</v>
      </c>
      <c r="G58" s="177">
        <v>0</v>
      </c>
      <c r="H58" s="177">
        <v>0</v>
      </c>
      <c r="I58" s="146">
        <v>48375.008888177894</v>
      </c>
      <c r="J58" s="146">
        <v>16513.429826980722</v>
      </c>
      <c r="K58" s="146">
        <v>1</v>
      </c>
      <c r="L58" s="147">
        <v>131</v>
      </c>
      <c r="M58" s="147">
        <v>131</v>
      </c>
      <c r="N58" s="146">
        <v>78705.866156925913</v>
      </c>
      <c r="O58" s="146">
        <v>24840</v>
      </c>
      <c r="P58" s="20">
        <v>14352.409638554218</v>
      </c>
      <c r="Q58" s="20">
        <v>15348.087431693988</v>
      </c>
      <c r="R58" s="146">
        <v>69960.000000000015</v>
      </c>
      <c r="S58" s="146">
        <v>58243.24324324324</v>
      </c>
      <c r="T58" s="146">
        <v>64535.992217898834</v>
      </c>
      <c r="U58" s="145">
        <v>141</v>
      </c>
      <c r="V58" s="177">
        <v>0</v>
      </c>
      <c r="W58" s="177">
        <v>0</v>
      </c>
      <c r="X58" s="146">
        <v>16695.590880960975</v>
      </c>
      <c r="Y58" s="146">
        <v>5759.2487619415278</v>
      </c>
      <c r="Z58" s="146">
        <v>24407.132358940798</v>
      </c>
      <c r="AA58" s="146">
        <v>6775</v>
      </c>
      <c r="AB58" s="146">
        <v>4281.1059907834106</v>
      </c>
      <c r="AC58" s="146">
        <v>4528.2442748091598</v>
      </c>
      <c r="AD58" s="146">
        <v>22921.428571428572</v>
      </c>
      <c r="AE58" s="146">
        <v>21457.142857142859</v>
      </c>
      <c r="AF58" s="146">
        <v>22843.227665706054</v>
      </c>
      <c r="AG58" s="145">
        <v>143</v>
      </c>
      <c r="AH58" s="177">
        <v>0</v>
      </c>
      <c r="AI58" s="177">
        <v>0</v>
      </c>
      <c r="AJ58" s="177">
        <v>143</v>
      </c>
      <c r="AK58" s="146">
        <v>70321.089698343567</v>
      </c>
      <c r="AL58" s="146">
        <v>36824.594343281336</v>
      </c>
      <c r="AM58" s="146">
        <v>203085.63378955843</v>
      </c>
      <c r="AN58" s="146">
        <v>28525.000000000004</v>
      </c>
      <c r="AO58" s="146">
        <v>19079.71014492754</v>
      </c>
      <c r="AP58" s="146">
        <v>20153.794037940381</v>
      </c>
      <c r="AQ58" s="146">
        <v>118650.00000000001</v>
      </c>
      <c r="AR58" s="146">
        <v>103339.62264150944</v>
      </c>
      <c r="AS58" s="146">
        <v>111772.72727272731</v>
      </c>
      <c r="AT58" s="145">
        <v>142</v>
      </c>
      <c r="AU58" s="177">
        <v>0</v>
      </c>
      <c r="AV58" s="177">
        <v>0</v>
      </c>
      <c r="AW58" s="177">
        <v>142</v>
      </c>
      <c r="AX58" s="146">
        <v>32988.973190524768</v>
      </c>
      <c r="AY58" s="146">
        <v>12128.928806560205</v>
      </c>
      <c r="AZ58" s="146">
        <v>47955.906372979203</v>
      </c>
      <c r="BA58" s="146">
        <v>13680</v>
      </c>
      <c r="BB58" s="20">
        <v>7505.8252427184461</v>
      </c>
      <c r="BC58" s="20">
        <v>7322.150735294118</v>
      </c>
      <c r="BD58" s="146">
        <v>44782.222222222226</v>
      </c>
      <c r="BE58" s="146">
        <v>43909.924487594399</v>
      </c>
      <c r="BF58" s="146">
        <v>44681.861575178998</v>
      </c>
      <c r="BG58" s="145">
        <v>312</v>
      </c>
      <c r="BH58" s="177">
        <v>39</v>
      </c>
      <c r="BI58" s="177">
        <v>40</v>
      </c>
      <c r="BJ58" s="177">
        <v>41</v>
      </c>
      <c r="BK58" s="148">
        <v>35</v>
      </c>
      <c r="BL58" s="145">
        <v>612</v>
      </c>
      <c r="BM58" s="177">
        <v>0</v>
      </c>
      <c r="BN58" s="177">
        <v>0</v>
      </c>
      <c r="BO58" s="177">
        <v>1.3669673202614379</v>
      </c>
      <c r="BP58" s="177">
        <v>0.2876405228758171</v>
      </c>
      <c r="BQ58" s="177">
        <v>1.0793267973856207</v>
      </c>
      <c r="BR58" s="145">
        <v>602</v>
      </c>
      <c r="BS58" s="177">
        <v>0</v>
      </c>
      <c r="BT58" s="177">
        <v>1</v>
      </c>
      <c r="BU58" s="177">
        <v>2.842212978369385</v>
      </c>
      <c r="BV58" s="177">
        <v>0.28838435940099816</v>
      </c>
      <c r="BW58" s="148">
        <v>2.5538286189683861</v>
      </c>
      <c r="BX58" s="145">
        <v>1080</v>
      </c>
      <c r="BY58" s="177">
        <v>77</v>
      </c>
      <c r="BZ58" s="177">
        <v>4</v>
      </c>
      <c r="CA58" s="177">
        <v>77</v>
      </c>
      <c r="CB58" s="177">
        <v>2.2275194805194807</v>
      </c>
      <c r="CC58" s="177">
        <v>0</v>
      </c>
      <c r="CD58" s="177">
        <v>1</v>
      </c>
      <c r="CE58" s="177">
        <v>77</v>
      </c>
      <c r="CF58" s="177">
        <v>77</v>
      </c>
      <c r="CG58" s="177">
        <v>1</v>
      </c>
      <c r="CH58" s="159">
        <v>77</v>
      </c>
      <c r="CI58" s="145">
        <v>1080</v>
      </c>
      <c r="CJ58" s="177">
        <v>76</v>
      </c>
      <c r="CK58" s="177">
        <v>4</v>
      </c>
      <c r="CL58" s="177">
        <v>76</v>
      </c>
      <c r="CM58" s="177">
        <v>2.237421052631579</v>
      </c>
      <c r="CN58" s="177">
        <v>0</v>
      </c>
      <c r="CO58" s="177">
        <v>1</v>
      </c>
      <c r="CP58" s="177">
        <v>76</v>
      </c>
      <c r="CQ58" s="177">
        <v>76</v>
      </c>
      <c r="CR58" s="177">
        <v>1</v>
      </c>
      <c r="CS58" s="159">
        <v>76</v>
      </c>
      <c r="CT58" s="145">
        <v>1076</v>
      </c>
      <c r="CU58" s="177">
        <v>75</v>
      </c>
      <c r="CV58" s="177">
        <v>3.9053334236145019</v>
      </c>
      <c r="CW58" s="177">
        <v>75</v>
      </c>
      <c r="CX58" s="177">
        <v>2.1583066666666668</v>
      </c>
      <c r="CY58" s="177">
        <v>0</v>
      </c>
      <c r="CZ58" s="177">
        <v>1</v>
      </c>
      <c r="DA58" s="177">
        <v>75</v>
      </c>
      <c r="DB58" s="177">
        <v>75</v>
      </c>
      <c r="DC58" s="177">
        <v>1</v>
      </c>
      <c r="DD58" s="159">
        <v>75</v>
      </c>
      <c r="DE58" s="145">
        <v>1078</v>
      </c>
      <c r="DF58" s="177">
        <v>75</v>
      </c>
      <c r="DG58" s="177">
        <v>4.0986665725708011</v>
      </c>
      <c r="DH58" s="177">
        <v>75</v>
      </c>
      <c r="DI58" s="177">
        <v>2.1844933333333341</v>
      </c>
      <c r="DJ58" s="177">
        <v>0</v>
      </c>
      <c r="DK58" s="177">
        <v>1</v>
      </c>
      <c r="DL58" s="177">
        <v>75</v>
      </c>
      <c r="DM58" s="177">
        <v>75</v>
      </c>
      <c r="DN58" s="177">
        <v>1</v>
      </c>
      <c r="DO58" s="159">
        <v>75</v>
      </c>
      <c r="DP58" s="108">
        <v>13.25</v>
      </c>
      <c r="DQ58" s="215">
        <v>438246</v>
      </c>
      <c r="DR58" s="189">
        <v>0.92452830188599999</v>
      </c>
      <c r="DS58" s="189">
        <v>10.693877551029574</v>
      </c>
      <c r="DT58" s="149" t="s">
        <v>213</v>
      </c>
      <c r="DU58" s="150" t="s">
        <v>214</v>
      </c>
      <c r="DV58" s="190" t="s">
        <v>215</v>
      </c>
      <c r="DW58" s="177" t="s">
        <v>216</v>
      </c>
      <c r="DX58" s="191" t="s">
        <v>217</v>
      </c>
      <c r="DY58" s="172" t="s">
        <v>251</v>
      </c>
      <c r="DZ58" s="132" t="s">
        <v>119</v>
      </c>
      <c r="EA58" s="125">
        <v>214</v>
      </c>
      <c r="EB58" s="125" t="s">
        <v>219</v>
      </c>
      <c r="EC58" s="133" t="s">
        <v>220</v>
      </c>
      <c r="ED58" s="133" t="s">
        <v>221</v>
      </c>
      <c r="EE58" s="125" t="s">
        <v>252</v>
      </c>
      <c r="EF58" s="17">
        <v>0.75830533668285105</v>
      </c>
      <c r="EG58" s="8">
        <v>0.71096453324277353</v>
      </c>
      <c r="EH58" s="17" t="s">
        <v>81</v>
      </c>
      <c r="EI58" s="8" t="s">
        <v>81</v>
      </c>
      <c r="EJ58" s="18" t="s">
        <v>243</v>
      </c>
      <c r="EK58" s="124" t="s">
        <v>225</v>
      </c>
      <c r="EL58" s="124" t="s">
        <v>226</v>
      </c>
      <c r="EM58" s="124" t="s">
        <v>227</v>
      </c>
    </row>
    <row r="59" spans="1:143" s="124" customFormat="1" ht="15.75">
      <c r="A59" s="128" t="s">
        <v>212</v>
      </c>
      <c r="B59" s="143" t="s">
        <v>8</v>
      </c>
      <c r="C59" s="126" t="s">
        <v>127</v>
      </c>
      <c r="D59" s="144" t="s">
        <v>126</v>
      </c>
      <c r="E59" s="216" t="s">
        <v>81</v>
      </c>
      <c r="F59" s="145">
        <v>268</v>
      </c>
      <c r="G59" s="177">
        <v>0</v>
      </c>
      <c r="H59" s="177">
        <v>0</v>
      </c>
      <c r="I59" s="146">
        <v>47811.482435378457</v>
      </c>
      <c r="J59" s="146">
        <v>13774.25140169179</v>
      </c>
      <c r="K59" s="146">
        <v>1</v>
      </c>
      <c r="L59" s="147">
        <v>268</v>
      </c>
      <c r="M59" s="147">
        <v>268</v>
      </c>
      <c r="N59" s="146">
        <v>71655.942774817915</v>
      </c>
      <c r="O59" s="146">
        <v>27700</v>
      </c>
      <c r="P59" s="20">
        <v>15369.341563786009</v>
      </c>
      <c r="Q59" s="20">
        <v>15000.856164383562</v>
      </c>
      <c r="R59" s="146">
        <v>64300.000000000015</v>
      </c>
      <c r="S59" s="146">
        <v>59871.747211895912</v>
      </c>
      <c r="T59" s="146">
        <v>62152.542372881362</v>
      </c>
      <c r="U59" s="145">
        <v>292</v>
      </c>
      <c r="V59" s="177">
        <v>0</v>
      </c>
      <c r="W59" s="177">
        <v>1</v>
      </c>
      <c r="X59" s="146">
        <v>15233.337542382287</v>
      </c>
      <c r="Y59" s="146">
        <v>3801.6241594291823</v>
      </c>
      <c r="Z59" s="146">
        <v>20808.381898694719</v>
      </c>
      <c r="AA59" s="146">
        <v>10508.333333333332</v>
      </c>
      <c r="AB59" s="146">
        <v>5245.2404809619247</v>
      </c>
      <c r="AC59" s="146">
        <v>5331.1724137931033</v>
      </c>
      <c r="AD59" s="146">
        <v>19134.090909090912</v>
      </c>
      <c r="AE59" s="146">
        <v>20492.275280898881</v>
      </c>
      <c r="AF59" s="146">
        <v>22068.972332015812</v>
      </c>
      <c r="AG59" s="145">
        <v>294</v>
      </c>
      <c r="AH59" s="177">
        <v>0</v>
      </c>
      <c r="AI59" s="177">
        <v>0</v>
      </c>
      <c r="AJ59" s="177">
        <v>294</v>
      </c>
      <c r="AK59" s="146">
        <v>69498.598953045177</v>
      </c>
      <c r="AL59" s="146">
        <v>26171.809165480168</v>
      </c>
      <c r="AM59" s="146">
        <v>144591.89985617521</v>
      </c>
      <c r="AN59" s="146">
        <v>35175.000000000007</v>
      </c>
      <c r="AO59" s="146">
        <v>20684.426229508197</v>
      </c>
      <c r="AP59" s="146">
        <v>18577.968526466382</v>
      </c>
      <c r="AQ59" s="146">
        <v>106260</v>
      </c>
      <c r="AR59" s="146">
        <v>92259.124087591263</v>
      </c>
      <c r="AS59" s="146">
        <v>93838.274932614571</v>
      </c>
      <c r="AT59" s="145">
        <v>288</v>
      </c>
      <c r="AU59" s="177">
        <v>0</v>
      </c>
      <c r="AV59" s="177">
        <v>0</v>
      </c>
      <c r="AW59" s="177">
        <v>288</v>
      </c>
      <c r="AX59" s="146">
        <v>28037.787408554857</v>
      </c>
      <c r="AY59" s="146">
        <v>7722.7028541063437</v>
      </c>
      <c r="AZ59" s="146">
        <v>37859.542674832155</v>
      </c>
      <c r="BA59" s="146">
        <v>15920</v>
      </c>
      <c r="BB59" s="20">
        <v>8264.8305084745753</v>
      </c>
      <c r="BC59" s="20">
        <v>8277.2600186393302</v>
      </c>
      <c r="BD59" s="146">
        <v>35902.608695652176</v>
      </c>
      <c r="BE59" s="146">
        <v>37799.328295549953</v>
      </c>
      <c r="BF59" s="146">
        <v>38137.080536912756</v>
      </c>
      <c r="BG59" s="145">
        <v>42</v>
      </c>
      <c r="BH59" s="177">
        <v>51</v>
      </c>
      <c r="BI59" s="177">
        <v>51</v>
      </c>
      <c r="BJ59" s="177">
        <v>47</v>
      </c>
      <c r="BK59" s="148">
        <v>44</v>
      </c>
      <c r="BL59" s="145">
        <v>591</v>
      </c>
      <c r="BM59" s="177">
        <v>0</v>
      </c>
      <c r="BN59" s="177">
        <v>0</v>
      </c>
      <c r="BO59" s="177">
        <v>1.0008172588832491</v>
      </c>
      <c r="BP59" s="177">
        <v>0.18309983079526221</v>
      </c>
      <c r="BQ59" s="177">
        <v>0.81771742808798664</v>
      </c>
      <c r="BR59" s="145">
        <v>564</v>
      </c>
      <c r="BS59" s="177">
        <v>0</v>
      </c>
      <c r="BT59" s="177">
        <v>0</v>
      </c>
      <c r="BU59" s="177">
        <v>2.942124113475177</v>
      </c>
      <c r="BV59" s="177">
        <v>0.30597163120567378</v>
      </c>
      <c r="BW59" s="148">
        <v>2.6361524822695044</v>
      </c>
      <c r="BX59" s="145">
        <v>1080</v>
      </c>
      <c r="BY59" s="177">
        <v>69</v>
      </c>
      <c r="BZ59" s="177">
        <v>3.9985507260198179</v>
      </c>
      <c r="CA59" s="177">
        <v>69</v>
      </c>
      <c r="CB59" s="177">
        <v>2.2942028985507239</v>
      </c>
      <c r="CC59" s="177">
        <v>0</v>
      </c>
      <c r="CD59" s="177">
        <v>1</v>
      </c>
      <c r="CE59" s="177">
        <v>68</v>
      </c>
      <c r="CF59" s="177">
        <v>69</v>
      </c>
      <c r="CG59" s="177">
        <v>0.98550724637681164</v>
      </c>
      <c r="CH59" s="159">
        <v>69</v>
      </c>
      <c r="CI59" s="145">
        <v>1080</v>
      </c>
      <c r="CJ59" s="177">
        <v>73</v>
      </c>
      <c r="CK59" s="177">
        <v>3.9972602733194011</v>
      </c>
      <c r="CL59" s="177">
        <v>73</v>
      </c>
      <c r="CM59" s="177">
        <v>2.4448356164383558</v>
      </c>
      <c r="CN59" s="177">
        <v>0</v>
      </c>
      <c r="CO59" s="177">
        <v>1</v>
      </c>
      <c r="CP59" s="177">
        <v>72</v>
      </c>
      <c r="CQ59" s="177">
        <v>73</v>
      </c>
      <c r="CR59" s="177">
        <v>0.98630136986301364</v>
      </c>
      <c r="CS59" s="159">
        <v>73</v>
      </c>
      <c r="CT59" s="145">
        <v>1080</v>
      </c>
      <c r="CU59" s="177">
        <v>70</v>
      </c>
      <c r="CV59" s="177">
        <v>3.9000000953674316</v>
      </c>
      <c r="CW59" s="177">
        <v>71</v>
      </c>
      <c r="CX59" s="177">
        <v>2.3907887323943657</v>
      </c>
      <c r="CY59" s="177">
        <v>0</v>
      </c>
      <c r="CZ59" s="177">
        <v>1</v>
      </c>
      <c r="DA59" s="177">
        <v>71</v>
      </c>
      <c r="DB59" s="177">
        <v>70</v>
      </c>
      <c r="DC59" s="177">
        <v>1</v>
      </c>
      <c r="DD59" s="159">
        <v>71</v>
      </c>
      <c r="DE59" s="145">
        <v>1080</v>
      </c>
      <c r="DF59" s="177">
        <v>72</v>
      </c>
      <c r="DG59" s="177">
        <v>4.0986110170682268</v>
      </c>
      <c r="DH59" s="177">
        <v>72</v>
      </c>
      <c r="DI59" s="177">
        <v>2.3079999999999998</v>
      </c>
      <c r="DJ59" s="177">
        <v>0</v>
      </c>
      <c r="DK59" s="177">
        <v>1</v>
      </c>
      <c r="DL59" s="177">
        <v>71</v>
      </c>
      <c r="DM59" s="177">
        <v>72</v>
      </c>
      <c r="DN59" s="177">
        <v>0.98611111111111116</v>
      </c>
      <c r="DO59" s="159">
        <v>72</v>
      </c>
      <c r="DP59" s="109">
        <v>13.25</v>
      </c>
      <c r="DQ59" s="215">
        <v>438246</v>
      </c>
      <c r="DR59" s="189">
        <v>0.92452830188599999</v>
      </c>
      <c r="DS59" s="189">
        <v>21.877551020426914</v>
      </c>
      <c r="DT59" s="149" t="s">
        <v>213</v>
      </c>
      <c r="DU59" s="150" t="s">
        <v>214</v>
      </c>
      <c r="DV59" s="190" t="s">
        <v>215</v>
      </c>
      <c r="DW59" s="177" t="s">
        <v>216</v>
      </c>
      <c r="DX59" s="191" t="s">
        <v>217</v>
      </c>
      <c r="DY59" s="172" t="s">
        <v>251</v>
      </c>
      <c r="DZ59" s="132" t="s">
        <v>120</v>
      </c>
      <c r="EA59" s="125">
        <v>214</v>
      </c>
      <c r="EB59" s="125" t="s">
        <v>228</v>
      </c>
      <c r="EC59" s="133" t="s">
        <v>220</v>
      </c>
      <c r="ED59" s="133" t="s">
        <v>237</v>
      </c>
      <c r="EE59" s="125" t="s">
        <v>252</v>
      </c>
      <c r="EF59" s="17">
        <v>0.82017910102410108</v>
      </c>
      <c r="EG59" s="8">
        <v>0.69858219076509342</v>
      </c>
      <c r="EH59" s="17" t="s">
        <v>81</v>
      </c>
      <c r="EI59" s="8" t="s">
        <v>81</v>
      </c>
      <c r="EJ59" s="18" t="s">
        <v>243</v>
      </c>
      <c r="EK59" s="124" t="s">
        <v>225</v>
      </c>
      <c r="EL59" s="124" t="s">
        <v>226</v>
      </c>
      <c r="EM59" s="124" t="s">
        <v>227</v>
      </c>
    </row>
    <row r="60" spans="1:143" s="124" customFormat="1" ht="15.75">
      <c r="A60" s="128" t="s">
        <v>212</v>
      </c>
      <c r="B60" s="143" t="s">
        <v>8</v>
      </c>
      <c r="C60" s="126" t="s">
        <v>127</v>
      </c>
      <c r="D60" s="144" t="s">
        <v>126</v>
      </c>
      <c r="E60" s="216" t="s">
        <v>81</v>
      </c>
      <c r="F60" s="145">
        <v>273</v>
      </c>
      <c r="G60" s="177">
        <v>0</v>
      </c>
      <c r="H60" s="177">
        <v>0</v>
      </c>
      <c r="I60" s="146">
        <v>19646.514593907614</v>
      </c>
      <c r="J60" s="146">
        <v>5513.34788996926</v>
      </c>
      <c r="K60" s="146">
        <v>0.9926739926739927</v>
      </c>
      <c r="L60" s="147">
        <v>271</v>
      </c>
      <c r="M60" s="147">
        <v>273</v>
      </c>
      <c r="N60" s="146">
        <v>30954.92484656112</v>
      </c>
      <c r="O60" s="146">
        <v>12663.157894736843</v>
      </c>
      <c r="P60" s="20">
        <v>7091.3926499032877</v>
      </c>
      <c r="Q60" s="20">
        <v>7725.8919961427191</v>
      </c>
      <c r="R60" s="146">
        <v>27019.047619047618</v>
      </c>
      <c r="S60" s="146">
        <v>24514.59034792368</v>
      </c>
      <c r="T60" s="146">
        <v>27489.225589225593</v>
      </c>
      <c r="U60" s="145">
        <v>287</v>
      </c>
      <c r="V60" s="177">
        <v>0</v>
      </c>
      <c r="W60" s="177">
        <v>1</v>
      </c>
      <c r="X60" s="146">
        <v>12132.442719120769</v>
      </c>
      <c r="Y60" s="146">
        <v>4303.2005133765415</v>
      </c>
      <c r="Z60" s="146">
        <v>23478.84326190512</v>
      </c>
      <c r="AA60" s="146">
        <v>6600.0000000000009</v>
      </c>
      <c r="AB60" s="146">
        <v>2625.8795934323689</v>
      </c>
      <c r="AC60" s="146">
        <v>2911.3372093023258</v>
      </c>
      <c r="AD60" s="146">
        <v>17183.333333333332</v>
      </c>
      <c r="AE60" s="146">
        <v>16017.755681818184</v>
      </c>
      <c r="AF60" s="146">
        <v>18279.004415897231</v>
      </c>
      <c r="AG60" s="145">
        <v>283</v>
      </c>
      <c r="AH60" s="177">
        <v>0</v>
      </c>
      <c r="AI60" s="177">
        <v>0</v>
      </c>
      <c r="AJ60" s="177">
        <v>283</v>
      </c>
      <c r="AK60" s="146">
        <v>62158.781583978867</v>
      </c>
      <c r="AL60" s="146">
        <v>26571.684425380612</v>
      </c>
      <c r="AM60" s="146">
        <v>128107.9058813408</v>
      </c>
      <c r="AN60" s="146">
        <v>29516.666666666664</v>
      </c>
      <c r="AO60" s="146">
        <v>14979.220779220781</v>
      </c>
      <c r="AP60" s="146">
        <v>14632.35294117647</v>
      </c>
      <c r="AQ60" s="146">
        <v>100158.33333333334</v>
      </c>
      <c r="AR60" s="146">
        <v>80350.364963503671</v>
      </c>
      <c r="AS60" s="146">
        <v>85284.256559766756</v>
      </c>
      <c r="AT60" s="145">
        <v>287</v>
      </c>
      <c r="AU60" s="177">
        <v>0</v>
      </c>
      <c r="AV60" s="177">
        <v>0</v>
      </c>
      <c r="AW60" s="177">
        <v>286</v>
      </c>
      <c r="AX60" s="146">
        <v>28091.87281270948</v>
      </c>
      <c r="AY60" s="146">
        <v>11558.374098162984</v>
      </c>
      <c r="AZ60" s="146">
        <v>45012.01039634984</v>
      </c>
      <c r="BA60" s="146">
        <v>12186.666666666668</v>
      </c>
      <c r="BB60" s="20">
        <v>4081.325301204819</v>
      </c>
      <c r="BC60" s="20">
        <v>4297.3838761345442</v>
      </c>
      <c r="BD60" s="146">
        <v>41129.999999999993</v>
      </c>
      <c r="BE60" s="146">
        <v>37705.696202531646</v>
      </c>
      <c r="BF60" s="146">
        <v>37089.711417816812</v>
      </c>
      <c r="BG60" s="145">
        <v>304</v>
      </c>
      <c r="BH60" s="177">
        <v>47</v>
      </c>
      <c r="BI60" s="177">
        <v>50</v>
      </c>
      <c r="BJ60" s="177">
        <v>47</v>
      </c>
      <c r="BK60" s="148">
        <v>42</v>
      </c>
      <c r="BL60" s="145">
        <v>566</v>
      </c>
      <c r="BM60" s="177">
        <v>0</v>
      </c>
      <c r="BN60" s="177">
        <v>0</v>
      </c>
      <c r="BO60" s="177">
        <v>1.3668021201413429</v>
      </c>
      <c r="BP60" s="177">
        <v>0.1934734982332155</v>
      </c>
      <c r="BQ60" s="177">
        <v>1.1733286219081274</v>
      </c>
      <c r="BR60" s="145">
        <v>563</v>
      </c>
      <c r="BS60" s="177">
        <v>0</v>
      </c>
      <c r="BT60" s="177">
        <v>0</v>
      </c>
      <c r="BU60" s="177">
        <v>2.9125932504440502</v>
      </c>
      <c r="BV60" s="177">
        <v>0.27217939609236241</v>
      </c>
      <c r="BW60" s="148">
        <v>2.640413854351686</v>
      </c>
      <c r="BX60" s="145">
        <v>1080</v>
      </c>
      <c r="BY60" s="177">
        <v>72</v>
      </c>
      <c r="BZ60" s="177">
        <v>4</v>
      </c>
      <c r="CA60" s="177">
        <v>72</v>
      </c>
      <c r="CB60" s="177">
        <v>2.124486111111112</v>
      </c>
      <c r="CC60" s="177">
        <v>0</v>
      </c>
      <c r="CD60" s="177">
        <v>1</v>
      </c>
      <c r="CE60" s="177">
        <v>72</v>
      </c>
      <c r="CF60" s="177">
        <v>72</v>
      </c>
      <c r="CG60" s="177">
        <v>1</v>
      </c>
      <c r="CH60" s="159">
        <v>72</v>
      </c>
      <c r="CI60" s="145">
        <v>1080</v>
      </c>
      <c r="CJ60" s="177">
        <v>71</v>
      </c>
      <c r="CK60" s="177">
        <v>3.9943661991979034</v>
      </c>
      <c r="CL60" s="177">
        <v>71</v>
      </c>
      <c r="CM60" s="177">
        <v>2.3585915492957743</v>
      </c>
      <c r="CN60" s="177">
        <v>0</v>
      </c>
      <c r="CO60" s="177">
        <v>1</v>
      </c>
      <c r="CP60" s="177">
        <v>68</v>
      </c>
      <c r="CQ60" s="177">
        <v>71</v>
      </c>
      <c r="CR60" s="177">
        <v>0.95774647887323938</v>
      </c>
      <c r="CS60" s="159">
        <v>71</v>
      </c>
      <c r="CT60" s="145">
        <v>1080</v>
      </c>
      <c r="CU60" s="177">
        <v>71</v>
      </c>
      <c r="CV60" s="177">
        <v>3.9000000953674316</v>
      </c>
      <c r="CW60" s="177">
        <v>71</v>
      </c>
      <c r="CX60" s="177">
        <v>2.2413661971830976</v>
      </c>
      <c r="CY60" s="177">
        <v>0</v>
      </c>
      <c r="CZ60" s="177">
        <v>1</v>
      </c>
      <c r="DA60" s="177">
        <v>71</v>
      </c>
      <c r="DB60" s="177">
        <v>71</v>
      </c>
      <c r="DC60" s="177">
        <v>1</v>
      </c>
      <c r="DD60" s="159">
        <v>71</v>
      </c>
      <c r="DE60" s="145">
        <v>1078</v>
      </c>
      <c r="DF60" s="177">
        <v>70</v>
      </c>
      <c r="DG60" s="177">
        <v>4.0985713345663886</v>
      </c>
      <c r="DH60" s="177">
        <v>70</v>
      </c>
      <c r="DI60" s="177">
        <v>2.1995</v>
      </c>
      <c r="DJ60" s="177">
        <v>0</v>
      </c>
      <c r="DK60" s="177">
        <v>1</v>
      </c>
      <c r="DL60" s="177">
        <v>68</v>
      </c>
      <c r="DM60" s="177">
        <v>70</v>
      </c>
      <c r="DN60" s="177">
        <v>0.97142857142857142</v>
      </c>
      <c r="DO60" s="159">
        <v>70</v>
      </c>
      <c r="DP60" s="108">
        <v>13.25</v>
      </c>
      <c r="DQ60" s="215">
        <v>438246</v>
      </c>
      <c r="DR60" s="189">
        <v>0.92452830188599999</v>
      </c>
      <c r="DS60" s="189">
        <v>22.285714285733388</v>
      </c>
      <c r="DT60" s="149" t="s">
        <v>213</v>
      </c>
      <c r="DU60" s="150" t="s">
        <v>214</v>
      </c>
      <c r="DV60" s="190" t="s">
        <v>215</v>
      </c>
      <c r="DW60" s="177" t="s">
        <v>216</v>
      </c>
      <c r="DX60" s="191" t="s">
        <v>217</v>
      </c>
      <c r="DY60" s="172" t="s">
        <v>251</v>
      </c>
      <c r="DZ60" s="132" t="s">
        <v>121</v>
      </c>
      <c r="EA60" s="125">
        <v>214</v>
      </c>
      <c r="EB60" s="125" t="s">
        <v>230</v>
      </c>
      <c r="EC60" s="133" t="s">
        <v>220</v>
      </c>
      <c r="ED60" s="133" t="s">
        <v>221</v>
      </c>
      <c r="EE60" s="125" t="s">
        <v>252</v>
      </c>
      <c r="EF60" s="17">
        <v>1.6185274637225784</v>
      </c>
      <c r="EG60" s="8">
        <v>1.025712541586846</v>
      </c>
      <c r="EH60" s="17" t="s">
        <v>81</v>
      </c>
      <c r="EI60" s="8" t="s">
        <v>81</v>
      </c>
      <c r="EJ60" s="18" t="s">
        <v>243</v>
      </c>
      <c r="EK60" s="124" t="s">
        <v>225</v>
      </c>
      <c r="EL60" s="124" t="s">
        <v>226</v>
      </c>
      <c r="EM60" s="124" t="s">
        <v>227</v>
      </c>
    </row>
    <row r="61" spans="1:143" s="124" customFormat="1" ht="15.75">
      <c r="A61" s="128" t="s">
        <v>212</v>
      </c>
      <c r="B61" s="143" t="s">
        <v>8</v>
      </c>
      <c r="C61" s="126" t="s">
        <v>127</v>
      </c>
      <c r="D61" s="144" t="s">
        <v>126</v>
      </c>
      <c r="E61" s="216" t="s">
        <v>81</v>
      </c>
      <c r="F61" s="145">
        <v>254</v>
      </c>
      <c r="G61" s="177">
        <v>14</v>
      </c>
      <c r="H61" s="177">
        <v>0</v>
      </c>
      <c r="I61" s="146">
        <v>10042.001785723789</v>
      </c>
      <c r="J61" s="146">
        <v>4413.3609112302893</v>
      </c>
      <c r="K61" s="146">
        <v>0.98333333333333328</v>
      </c>
      <c r="L61" s="147">
        <v>236</v>
      </c>
      <c r="M61" s="147">
        <v>240</v>
      </c>
      <c r="N61" s="146">
        <v>23785.337753700082</v>
      </c>
      <c r="O61" s="146">
        <v>4476.1904761904761</v>
      </c>
      <c r="P61" s="20">
        <v>4310.4477611940292</v>
      </c>
      <c r="Q61" s="20">
        <v>5095.8771741464461</v>
      </c>
      <c r="R61" s="146">
        <v>15724.137931034482</v>
      </c>
      <c r="S61" s="146">
        <v>14788.653096578606</v>
      </c>
      <c r="T61" s="146">
        <v>16729.044313934868</v>
      </c>
      <c r="U61" s="145">
        <v>259</v>
      </c>
      <c r="V61" s="177">
        <v>0</v>
      </c>
      <c r="W61" s="177">
        <v>15</v>
      </c>
      <c r="X61" s="146">
        <v>7734.5806647776199</v>
      </c>
      <c r="Y61" s="146">
        <v>2940.001918327253</v>
      </c>
      <c r="Z61" s="146">
        <v>12050.158145154801</v>
      </c>
      <c r="AA61" s="146">
        <v>3300.0000000000005</v>
      </c>
      <c r="AB61" s="146">
        <v>1820.3914141414141</v>
      </c>
      <c r="AC61" s="146">
        <v>1995.3987730061353</v>
      </c>
      <c r="AD61" s="146">
        <v>10991.304347826088</v>
      </c>
      <c r="AE61" s="146">
        <v>10288.398692810459</v>
      </c>
      <c r="AF61" s="146">
        <v>11792.693859255938</v>
      </c>
      <c r="AG61" s="145">
        <v>257</v>
      </c>
      <c r="AH61" s="177">
        <v>15</v>
      </c>
      <c r="AI61" s="177">
        <v>0</v>
      </c>
      <c r="AJ61" s="177">
        <v>242</v>
      </c>
      <c r="AK61" s="146">
        <v>26171.463245804771</v>
      </c>
      <c r="AL61" s="146">
        <v>13739.801951860461</v>
      </c>
      <c r="AM61" s="146">
        <v>86401.984563542399</v>
      </c>
      <c r="AN61" s="146">
        <v>11651.612903225807</v>
      </c>
      <c r="AO61" s="146">
        <v>7965.1162790697672</v>
      </c>
      <c r="AP61" s="146">
        <v>8485.4333576110712</v>
      </c>
      <c r="AQ61" s="146">
        <v>41533.333333333336</v>
      </c>
      <c r="AR61" s="146">
        <v>46875</v>
      </c>
      <c r="AS61" s="146">
        <v>52419</v>
      </c>
      <c r="AT61" s="145">
        <v>266</v>
      </c>
      <c r="AU61" s="177">
        <v>0</v>
      </c>
      <c r="AV61" s="177">
        <v>17</v>
      </c>
      <c r="AW61" s="177">
        <v>249</v>
      </c>
      <c r="AX61" s="146">
        <v>16755.451461432203</v>
      </c>
      <c r="AY61" s="146">
        <v>8478.4973748570537</v>
      </c>
      <c r="AZ61" s="146">
        <v>35840.376942622235</v>
      </c>
      <c r="BA61" s="146">
        <v>4217.1428571428569</v>
      </c>
      <c r="BB61" s="20">
        <v>2913.5188866799203</v>
      </c>
      <c r="BC61" s="20">
        <v>3035.8640939597317</v>
      </c>
      <c r="BD61" s="146">
        <v>27509.999999999996</v>
      </c>
      <c r="BE61" s="146">
        <v>26895.390070921989</v>
      </c>
      <c r="BF61" s="146">
        <v>27550.632911392404</v>
      </c>
      <c r="BG61" s="145">
        <v>258</v>
      </c>
      <c r="BH61" s="177">
        <v>85</v>
      </c>
      <c r="BI61" s="177">
        <v>85</v>
      </c>
      <c r="BJ61" s="177">
        <v>78</v>
      </c>
      <c r="BK61" s="148">
        <v>76</v>
      </c>
      <c r="BL61" s="145">
        <v>524</v>
      </c>
      <c r="BM61" s="177">
        <v>29</v>
      </c>
      <c r="BN61" s="177">
        <v>1</v>
      </c>
      <c r="BO61" s="177">
        <v>1.9983562753036441</v>
      </c>
      <c r="BP61" s="177">
        <v>0.34109109311740904</v>
      </c>
      <c r="BQ61" s="177">
        <v>1.6572651821862348</v>
      </c>
      <c r="BR61" s="145">
        <v>505</v>
      </c>
      <c r="BS61" s="177">
        <v>3</v>
      </c>
      <c r="BT61" s="177">
        <v>26</v>
      </c>
      <c r="BU61" s="177">
        <v>3.4196092436974794</v>
      </c>
      <c r="BV61" s="177">
        <v>0.38815336134453776</v>
      </c>
      <c r="BW61" s="148">
        <v>3.0314558823529425</v>
      </c>
      <c r="BX61" s="145">
        <v>1080</v>
      </c>
      <c r="BY61" s="177">
        <v>63</v>
      </c>
      <c r="BZ61" s="177">
        <v>4</v>
      </c>
      <c r="CA61" s="177">
        <v>63</v>
      </c>
      <c r="CB61" s="177">
        <v>2.2042063492063488</v>
      </c>
      <c r="CC61" s="177">
        <v>0</v>
      </c>
      <c r="CD61" s="177">
        <v>1</v>
      </c>
      <c r="CE61" s="177">
        <v>63</v>
      </c>
      <c r="CF61" s="177">
        <v>63</v>
      </c>
      <c r="CG61" s="177">
        <v>1</v>
      </c>
      <c r="CH61" s="159">
        <v>63</v>
      </c>
      <c r="CI61" s="145">
        <v>1080</v>
      </c>
      <c r="CJ61" s="177">
        <v>61</v>
      </c>
      <c r="CK61" s="177">
        <v>3.9950819679948149</v>
      </c>
      <c r="CL61" s="177">
        <v>62</v>
      </c>
      <c r="CM61" s="177">
        <v>2.3441803278688527</v>
      </c>
      <c r="CN61" s="177">
        <v>1</v>
      </c>
      <c r="CO61" s="177">
        <v>0.9838709677419355</v>
      </c>
      <c r="CP61" s="177">
        <v>60</v>
      </c>
      <c r="CQ61" s="177">
        <v>61</v>
      </c>
      <c r="CR61" s="177">
        <v>0.967741935483871</v>
      </c>
      <c r="CS61" s="159">
        <v>61</v>
      </c>
      <c r="CT61" s="145">
        <v>1080</v>
      </c>
      <c r="CU61" s="177">
        <v>66</v>
      </c>
      <c r="CV61" s="177">
        <v>3.9000000953674316</v>
      </c>
      <c r="CW61" s="177">
        <v>66</v>
      </c>
      <c r="CX61" s="177">
        <v>2.4575606060606057</v>
      </c>
      <c r="CY61" s="177">
        <v>0</v>
      </c>
      <c r="CZ61" s="177">
        <v>1</v>
      </c>
      <c r="DA61" s="177">
        <v>66</v>
      </c>
      <c r="DB61" s="177">
        <v>66</v>
      </c>
      <c r="DC61" s="177">
        <v>1</v>
      </c>
      <c r="DD61" s="159">
        <v>66</v>
      </c>
      <c r="DE61" s="145">
        <v>1080</v>
      </c>
      <c r="DF61" s="177">
        <v>59</v>
      </c>
      <c r="DG61" s="177">
        <v>4.0966100773568881</v>
      </c>
      <c r="DH61" s="177">
        <v>59</v>
      </c>
      <c r="DI61" s="177">
        <v>2.3219152542372887</v>
      </c>
      <c r="DJ61" s="177">
        <v>0</v>
      </c>
      <c r="DK61" s="177">
        <v>1</v>
      </c>
      <c r="DL61" s="177">
        <v>58</v>
      </c>
      <c r="DM61" s="177">
        <v>59</v>
      </c>
      <c r="DN61" s="177">
        <v>0.98305084745762716</v>
      </c>
      <c r="DO61" s="159">
        <v>59</v>
      </c>
      <c r="DP61" s="109">
        <v>13.25</v>
      </c>
      <c r="DQ61" s="215">
        <v>438246</v>
      </c>
      <c r="DR61" s="189">
        <v>0.92452830188599999</v>
      </c>
      <c r="DS61" s="189">
        <v>20.734693877568795</v>
      </c>
      <c r="DT61" s="149" t="s">
        <v>213</v>
      </c>
      <c r="DU61" s="150" t="s">
        <v>214</v>
      </c>
      <c r="DV61" s="190" t="s">
        <v>215</v>
      </c>
      <c r="DW61" s="177" t="s">
        <v>216</v>
      </c>
      <c r="DX61" s="191" t="s">
        <v>217</v>
      </c>
      <c r="DY61" s="172" t="s">
        <v>251</v>
      </c>
      <c r="DZ61" s="132" t="s">
        <v>122</v>
      </c>
      <c r="EA61" s="125">
        <v>214</v>
      </c>
      <c r="EB61" s="125" t="s">
        <v>231</v>
      </c>
      <c r="EC61" s="133" t="s">
        <v>220</v>
      </c>
      <c r="ED61" s="133" t="s">
        <v>229</v>
      </c>
      <c r="EE61" s="125" t="s">
        <v>252</v>
      </c>
      <c r="EF61" s="17">
        <v>3.3195324929680412</v>
      </c>
      <c r="EG61" s="8">
        <v>1.5730141988131991</v>
      </c>
      <c r="EH61" s="17" t="s">
        <v>81</v>
      </c>
      <c r="EI61" s="8" t="s">
        <v>81</v>
      </c>
      <c r="EJ61" s="18" t="s">
        <v>243</v>
      </c>
      <c r="EK61" s="124" t="s">
        <v>225</v>
      </c>
      <c r="EL61" s="124" t="s">
        <v>226</v>
      </c>
      <c r="EM61" s="124" t="s">
        <v>227</v>
      </c>
    </row>
    <row r="62" spans="1:143" s="124" customFormat="1" ht="15.75">
      <c r="A62" s="128" t="s">
        <v>212</v>
      </c>
      <c r="B62" s="143" t="s">
        <v>8</v>
      </c>
      <c r="C62" s="126" t="s">
        <v>127</v>
      </c>
      <c r="D62" s="144" t="s">
        <v>126</v>
      </c>
      <c r="E62" s="187" t="s">
        <v>82</v>
      </c>
      <c r="F62" s="145">
        <v>150</v>
      </c>
      <c r="G62" s="177">
        <v>0</v>
      </c>
      <c r="H62" s="177">
        <v>0</v>
      </c>
      <c r="I62" s="146">
        <v>30777.748136116508</v>
      </c>
      <c r="J62" s="146">
        <v>9813.4729102027959</v>
      </c>
      <c r="K62" s="146">
        <v>1</v>
      </c>
      <c r="L62" s="147">
        <v>150</v>
      </c>
      <c r="M62" s="147">
        <v>150</v>
      </c>
      <c r="N62" s="146">
        <v>54634.016970696</v>
      </c>
      <c r="O62" s="146">
        <v>18076.923076923078</v>
      </c>
      <c r="P62" s="20">
        <v>14352.409638554218</v>
      </c>
      <c r="Q62" s="20">
        <v>15348.087431693988</v>
      </c>
      <c r="R62" s="146">
        <v>44230.769230769234</v>
      </c>
      <c r="S62" s="146">
        <v>58243.24324324324</v>
      </c>
      <c r="T62" s="146">
        <v>64535.992217898834</v>
      </c>
      <c r="U62" s="145">
        <v>149</v>
      </c>
      <c r="V62" s="177">
        <v>0</v>
      </c>
      <c r="W62" s="177">
        <v>0</v>
      </c>
      <c r="X62" s="146">
        <v>7793.464930065561</v>
      </c>
      <c r="Y62" s="146">
        <v>2148.5719275301731</v>
      </c>
      <c r="Z62" s="146">
        <v>10810.11509754088</v>
      </c>
      <c r="AA62" s="146">
        <v>3921.0526315789475</v>
      </c>
      <c r="AB62" s="146">
        <v>4281.1059907834106</v>
      </c>
      <c r="AC62" s="146">
        <v>4528.2442748091598</v>
      </c>
      <c r="AD62" s="146">
        <v>9756.19834710744</v>
      </c>
      <c r="AE62" s="146">
        <v>21457.142857142859</v>
      </c>
      <c r="AF62" s="146">
        <v>22843.227665706054</v>
      </c>
      <c r="AG62" s="145">
        <v>153</v>
      </c>
      <c r="AH62" s="177">
        <v>0</v>
      </c>
      <c r="AI62" s="177">
        <v>0</v>
      </c>
      <c r="AJ62" s="177"/>
      <c r="AK62" s="146">
        <v>55172.904497681964</v>
      </c>
      <c r="AL62" s="146">
        <v>28306.876192297903</v>
      </c>
      <c r="AM62" s="146">
        <v>151176.95792916723</v>
      </c>
      <c r="AN62" s="146">
        <v>25676.470588235294</v>
      </c>
      <c r="AO62" s="146">
        <v>19079.71014492754</v>
      </c>
      <c r="AP62" s="146">
        <v>20153.794037940381</v>
      </c>
      <c r="AQ62" s="146">
        <v>93083.333333333343</v>
      </c>
      <c r="AR62" s="146">
        <v>103339.62264150944</v>
      </c>
      <c r="AS62" s="146">
        <v>111772.72727272731</v>
      </c>
      <c r="AT62" s="145">
        <v>152</v>
      </c>
      <c r="AU62" s="177">
        <v>0</v>
      </c>
      <c r="AV62" s="177">
        <v>0</v>
      </c>
      <c r="AW62" s="177"/>
      <c r="AX62" s="146">
        <v>31017.058595329181</v>
      </c>
      <c r="AY62" s="146">
        <v>13305.274298365961</v>
      </c>
      <c r="AZ62" s="146">
        <v>47661.762080075518</v>
      </c>
      <c r="BA62" s="146">
        <v>12000</v>
      </c>
      <c r="BB62" s="20">
        <v>7505.8252427184461</v>
      </c>
      <c r="BC62" s="20">
        <v>7322.150735294118</v>
      </c>
      <c r="BD62" s="146">
        <v>46545.454545454544</v>
      </c>
      <c r="BE62" s="146">
        <v>43909.924487594399</v>
      </c>
      <c r="BF62" s="146">
        <v>44681.861575178998</v>
      </c>
      <c r="BG62" s="145">
        <v>155</v>
      </c>
      <c r="BH62" s="177">
        <v>52</v>
      </c>
      <c r="BI62" s="177">
        <v>52</v>
      </c>
      <c r="BJ62" s="177">
        <v>41</v>
      </c>
      <c r="BK62" s="148">
        <v>35</v>
      </c>
      <c r="BL62" s="145">
        <v>302</v>
      </c>
      <c r="BM62" s="177">
        <v>0</v>
      </c>
      <c r="BN62" s="177">
        <v>0</v>
      </c>
      <c r="BO62" s="177">
        <v>1.5049668874169404</v>
      </c>
      <c r="BP62" s="177">
        <v>0.24094013576158935</v>
      </c>
      <c r="BQ62" s="177">
        <v>1.2561125827811686</v>
      </c>
      <c r="BR62" s="145">
        <v>306</v>
      </c>
      <c r="BS62" s="177">
        <v>0</v>
      </c>
      <c r="BT62" s="177">
        <v>0</v>
      </c>
      <c r="BU62" s="177">
        <v>3.3264379084964535</v>
      </c>
      <c r="BV62" s="177">
        <v>0.56536577450980396</v>
      </c>
      <c r="BW62" s="148">
        <v>2.7603366013069039</v>
      </c>
      <c r="BX62" s="145">
        <v>663</v>
      </c>
      <c r="BY62" s="177">
        <v>0</v>
      </c>
      <c r="BZ62" s="177">
        <v>2.9763157650044092</v>
      </c>
      <c r="CA62" s="177">
        <v>152</v>
      </c>
      <c r="CB62" s="177">
        <v>1.0490394078947369</v>
      </c>
      <c r="CC62" s="177">
        <v>0</v>
      </c>
      <c r="CD62" s="177">
        <v>1</v>
      </c>
      <c r="CE62" s="177">
        <v>152</v>
      </c>
      <c r="CF62" s="177">
        <v>0</v>
      </c>
      <c r="CG62" s="177">
        <v>1</v>
      </c>
      <c r="CH62" s="159">
        <v>152</v>
      </c>
      <c r="CI62" s="145"/>
      <c r="CJ62" s="177"/>
      <c r="CK62" s="177"/>
      <c r="CL62" s="177"/>
      <c r="CM62" s="177"/>
      <c r="CN62" s="177"/>
      <c r="CO62" s="177"/>
      <c r="CP62" s="177"/>
      <c r="CQ62" s="177"/>
      <c r="CR62" s="177"/>
      <c r="CS62" s="159"/>
      <c r="CT62" s="145"/>
      <c r="CU62" s="177"/>
      <c r="CV62" s="177"/>
      <c r="CW62" s="177"/>
      <c r="CX62" s="177"/>
      <c r="CY62" s="177"/>
      <c r="CZ62" s="177"/>
      <c r="DA62" s="177"/>
      <c r="DB62" s="177"/>
      <c r="DC62" s="177"/>
      <c r="DD62" s="159"/>
      <c r="DE62" s="145"/>
      <c r="DF62" s="177"/>
      <c r="DG62" s="177"/>
      <c r="DH62" s="177"/>
      <c r="DI62" s="177"/>
      <c r="DJ62" s="177"/>
      <c r="DK62" s="177"/>
      <c r="DL62" s="177"/>
      <c r="DM62" s="177"/>
      <c r="DN62" s="177"/>
      <c r="DO62" s="159"/>
      <c r="DP62" s="108">
        <v>16.75</v>
      </c>
      <c r="DQ62" s="215">
        <v>224005</v>
      </c>
      <c r="DR62" s="189">
        <v>0.850746268656</v>
      </c>
      <c r="DS62" s="189">
        <v>10.526315789482547</v>
      </c>
      <c r="DT62" s="149" t="s">
        <v>213</v>
      </c>
      <c r="DU62" s="150" t="s">
        <v>214</v>
      </c>
      <c r="DV62" s="190" t="s">
        <v>215</v>
      </c>
      <c r="DW62" s="177" t="s">
        <v>216</v>
      </c>
      <c r="DX62" s="191" t="s">
        <v>217</v>
      </c>
      <c r="DY62" s="172" t="s">
        <v>218</v>
      </c>
      <c r="DZ62" s="132" t="s">
        <v>119</v>
      </c>
      <c r="EA62" s="125">
        <v>214</v>
      </c>
      <c r="EB62" s="125" t="s">
        <v>219</v>
      </c>
      <c r="EC62" s="133" t="s">
        <v>220</v>
      </c>
      <c r="ED62" s="133" t="s">
        <v>229</v>
      </c>
      <c r="EE62" s="125" t="s">
        <v>252</v>
      </c>
      <c r="EF62" s="17">
        <v>1.1604599992434184</v>
      </c>
      <c r="EG62" s="8">
        <v>1.3205704765031803</v>
      </c>
      <c r="EH62" s="17" t="s">
        <v>260</v>
      </c>
      <c r="EI62" s="8" t="s">
        <v>260</v>
      </c>
      <c r="EJ62" s="18" t="s">
        <v>234</v>
      </c>
      <c r="EK62" s="124" t="s">
        <v>225</v>
      </c>
      <c r="EL62" s="124" t="s">
        <v>226</v>
      </c>
      <c r="EM62" s="124" t="s">
        <v>227</v>
      </c>
    </row>
    <row r="63" spans="1:143" s="124" customFormat="1" ht="15.75">
      <c r="A63" s="128" t="s">
        <v>212</v>
      </c>
      <c r="B63" s="143" t="s">
        <v>8</v>
      </c>
      <c r="C63" s="126" t="s">
        <v>127</v>
      </c>
      <c r="D63" s="144" t="s">
        <v>126</v>
      </c>
      <c r="E63" s="216" t="s">
        <v>82</v>
      </c>
      <c r="F63" s="145">
        <v>156</v>
      </c>
      <c r="G63" s="177">
        <v>0</v>
      </c>
      <c r="H63" s="177">
        <v>0</v>
      </c>
      <c r="I63" s="146">
        <v>29000.837094046699</v>
      </c>
      <c r="J63" s="146">
        <v>9380.9086701264678</v>
      </c>
      <c r="K63" s="146">
        <v>1</v>
      </c>
      <c r="L63" s="147">
        <v>156</v>
      </c>
      <c r="M63" s="147">
        <v>156</v>
      </c>
      <c r="N63" s="146">
        <v>58579.214488399048</v>
      </c>
      <c r="O63" s="146">
        <v>16736.842105263157</v>
      </c>
      <c r="P63" s="20">
        <v>15369.341563786009</v>
      </c>
      <c r="Q63" s="20">
        <v>15000.856164383562</v>
      </c>
      <c r="R63" s="146">
        <v>40200</v>
      </c>
      <c r="S63" s="146">
        <v>59871.747211895912</v>
      </c>
      <c r="T63" s="146">
        <v>62152.542372881362</v>
      </c>
      <c r="U63" s="145">
        <v>160</v>
      </c>
      <c r="V63" s="177">
        <v>0</v>
      </c>
      <c r="W63" s="177">
        <v>0</v>
      </c>
      <c r="X63" s="146">
        <v>8098.3653059843218</v>
      </c>
      <c r="Y63" s="146">
        <v>2500.7860399502515</v>
      </c>
      <c r="Z63" s="146">
        <v>12434.102120126241</v>
      </c>
      <c r="AA63" s="146">
        <v>4705.8823529411766</v>
      </c>
      <c r="AB63" s="146">
        <v>5245.2404809619247</v>
      </c>
      <c r="AC63" s="146">
        <v>5331.1724137931033</v>
      </c>
      <c r="AD63" s="146">
        <v>11521.739130434784</v>
      </c>
      <c r="AE63" s="146">
        <v>20492.275280898881</v>
      </c>
      <c r="AF63" s="146">
        <v>22068.972332015812</v>
      </c>
      <c r="AG63" s="145">
        <v>159</v>
      </c>
      <c r="AH63" s="177">
        <v>1</v>
      </c>
      <c r="AI63" s="177">
        <v>0</v>
      </c>
      <c r="AJ63" s="177"/>
      <c r="AK63" s="146">
        <v>43200.582140456034</v>
      </c>
      <c r="AL63" s="146">
        <v>20180.192859001461</v>
      </c>
      <c r="AM63" s="146">
        <v>111927.7660122776</v>
      </c>
      <c r="AN63" s="146">
        <v>21461.538461538465</v>
      </c>
      <c r="AO63" s="146">
        <v>20684.426229508197</v>
      </c>
      <c r="AP63" s="146">
        <v>18577.968526466382</v>
      </c>
      <c r="AQ63" s="146">
        <v>72625.000000000015</v>
      </c>
      <c r="AR63" s="146">
        <v>92259.124087591263</v>
      </c>
      <c r="AS63" s="146">
        <v>93838.274932614571</v>
      </c>
      <c r="AT63" s="145">
        <v>162</v>
      </c>
      <c r="AU63" s="177">
        <v>0</v>
      </c>
      <c r="AV63" s="177">
        <v>0</v>
      </c>
      <c r="AW63" s="177"/>
      <c r="AX63" s="146">
        <v>27197.73214771854</v>
      </c>
      <c r="AY63" s="146">
        <v>10149.371336047614</v>
      </c>
      <c r="AZ63" s="146">
        <v>40956.766284079444</v>
      </c>
      <c r="BA63" s="146">
        <v>11625</v>
      </c>
      <c r="BB63" s="20">
        <v>8264.8305084745753</v>
      </c>
      <c r="BC63" s="20">
        <v>8277.2600186393302</v>
      </c>
      <c r="BD63" s="146">
        <v>38268.292682926833</v>
      </c>
      <c r="BE63" s="146">
        <v>37799.328295549953</v>
      </c>
      <c r="BF63" s="146">
        <v>38137.080536912756</v>
      </c>
      <c r="BG63" s="145">
        <v>166</v>
      </c>
      <c r="BH63" s="177">
        <v>81</v>
      </c>
      <c r="BI63" s="177">
        <v>70</v>
      </c>
      <c r="BJ63" s="177">
        <v>47</v>
      </c>
      <c r="BK63" s="148">
        <v>44</v>
      </c>
      <c r="BL63" s="145">
        <v>313</v>
      </c>
      <c r="BM63" s="177">
        <v>0</v>
      </c>
      <c r="BN63" s="177">
        <v>0</v>
      </c>
      <c r="BO63" s="177">
        <v>1.4431118210860734</v>
      </c>
      <c r="BP63" s="177">
        <v>0.21184641214057509</v>
      </c>
      <c r="BQ63" s="177">
        <v>1.2276421725236897</v>
      </c>
      <c r="BR63" s="145">
        <v>323</v>
      </c>
      <c r="BS63" s="177">
        <v>0</v>
      </c>
      <c r="BT63" s="177">
        <v>0</v>
      </c>
      <c r="BU63" s="177">
        <v>3.6037120743032309</v>
      </c>
      <c r="BV63" s="177">
        <v>0.529077160990712</v>
      </c>
      <c r="BW63" s="148">
        <v>3.0746346749224207</v>
      </c>
      <c r="BX63" s="145">
        <v>662</v>
      </c>
      <c r="BY63" s="177">
        <v>1</v>
      </c>
      <c r="BZ63" s="177">
        <v>2.9893749698996546</v>
      </c>
      <c r="CA63" s="177">
        <v>160</v>
      </c>
      <c r="CB63" s="177">
        <v>1.0594748624999999</v>
      </c>
      <c r="CC63" s="177">
        <v>0</v>
      </c>
      <c r="CD63" s="177">
        <v>1</v>
      </c>
      <c r="CE63" s="177">
        <v>160</v>
      </c>
      <c r="CF63" s="177">
        <v>1</v>
      </c>
      <c r="CG63" s="177">
        <v>1</v>
      </c>
      <c r="CH63" s="159">
        <v>160</v>
      </c>
      <c r="CI63" s="145"/>
      <c r="CJ63" s="177"/>
      <c r="CK63" s="177"/>
      <c r="CL63" s="177"/>
      <c r="CM63" s="177"/>
      <c r="CN63" s="177"/>
      <c r="CO63" s="177"/>
      <c r="CP63" s="177"/>
      <c r="CQ63" s="177"/>
      <c r="CR63" s="177"/>
      <c r="CS63" s="159"/>
      <c r="CT63" s="145"/>
      <c r="CU63" s="177"/>
      <c r="CV63" s="177"/>
      <c r="CW63" s="177"/>
      <c r="CX63" s="177"/>
      <c r="CY63" s="177"/>
      <c r="CZ63" s="177"/>
      <c r="DA63" s="177"/>
      <c r="DB63" s="177"/>
      <c r="DC63" s="177"/>
      <c r="DD63" s="159"/>
      <c r="DE63" s="145"/>
      <c r="DF63" s="177"/>
      <c r="DG63" s="177"/>
      <c r="DH63" s="177"/>
      <c r="DI63" s="177"/>
      <c r="DJ63" s="177"/>
      <c r="DK63" s="177"/>
      <c r="DL63" s="177"/>
      <c r="DM63" s="177"/>
      <c r="DN63" s="177"/>
      <c r="DO63" s="159"/>
      <c r="DP63" s="109">
        <v>16.75</v>
      </c>
      <c r="DQ63" s="215">
        <v>224005</v>
      </c>
      <c r="DR63" s="189">
        <v>0.850746268656</v>
      </c>
      <c r="DS63" s="189">
        <v>10.947368421061851</v>
      </c>
      <c r="DT63" s="149" t="s">
        <v>213</v>
      </c>
      <c r="DU63" s="150" t="s">
        <v>214</v>
      </c>
      <c r="DV63" s="190" t="s">
        <v>215</v>
      </c>
      <c r="DW63" s="177" t="s">
        <v>216</v>
      </c>
      <c r="DX63" s="191" t="s">
        <v>217</v>
      </c>
      <c r="DY63" s="172" t="s">
        <v>218</v>
      </c>
      <c r="DZ63" s="132" t="s">
        <v>120</v>
      </c>
      <c r="EA63" s="125">
        <v>214</v>
      </c>
      <c r="EB63" s="125" t="s">
        <v>228</v>
      </c>
      <c r="EC63" s="133" t="s">
        <v>220</v>
      </c>
      <c r="ED63" s="133" t="s">
        <v>237</v>
      </c>
      <c r="EE63" s="125" t="s">
        <v>252</v>
      </c>
      <c r="EF63" s="17">
        <v>1.3235512910745082</v>
      </c>
      <c r="EG63" s="8">
        <v>1.2473875023424625</v>
      </c>
      <c r="EH63" s="17" t="s">
        <v>260</v>
      </c>
      <c r="EI63" s="8" t="s">
        <v>260</v>
      </c>
      <c r="EJ63" s="18" t="s">
        <v>234</v>
      </c>
      <c r="EK63" s="124" t="s">
        <v>225</v>
      </c>
      <c r="EL63" s="124" t="s">
        <v>226</v>
      </c>
      <c r="EM63" s="124" t="s">
        <v>227</v>
      </c>
    </row>
    <row r="64" spans="1:143" s="124" customFormat="1" ht="15.75">
      <c r="A64" s="128" t="s">
        <v>212</v>
      </c>
      <c r="B64" s="143" t="s">
        <v>8</v>
      </c>
      <c r="C64" s="126" t="s">
        <v>127</v>
      </c>
      <c r="D64" s="144" t="s">
        <v>126</v>
      </c>
      <c r="E64" s="216" t="s">
        <v>82</v>
      </c>
      <c r="F64" s="145">
        <v>156</v>
      </c>
      <c r="G64" s="177">
        <v>1</v>
      </c>
      <c r="H64" s="177">
        <v>0</v>
      </c>
      <c r="I64" s="146">
        <v>10761.38575138033</v>
      </c>
      <c r="J64" s="146">
        <v>3294.9543124662669</v>
      </c>
      <c r="K64" s="146">
        <v>0.99354838709677418</v>
      </c>
      <c r="L64" s="147">
        <v>154</v>
      </c>
      <c r="M64" s="147">
        <v>155</v>
      </c>
      <c r="N64" s="146">
        <v>18690.4805824988</v>
      </c>
      <c r="O64" s="146">
        <v>6098.484848484849</v>
      </c>
      <c r="P64" s="20">
        <v>7091.3926499032877</v>
      </c>
      <c r="Q64" s="20">
        <v>7725.8919961427191</v>
      </c>
      <c r="R64" s="146">
        <v>14965.753424657536</v>
      </c>
      <c r="S64" s="146">
        <v>24514.59034792368</v>
      </c>
      <c r="T64" s="146">
        <v>27489.225589225593</v>
      </c>
      <c r="U64" s="145">
        <v>160</v>
      </c>
      <c r="V64" s="177">
        <v>0</v>
      </c>
      <c r="W64" s="177">
        <v>1</v>
      </c>
      <c r="X64" s="146">
        <v>5978.4840409625203</v>
      </c>
      <c r="Y64" s="146">
        <v>2078.2020240042671</v>
      </c>
      <c r="Z64" s="146">
        <v>9908.1854362506401</v>
      </c>
      <c r="AA64" s="146">
        <v>2271.4285714285716</v>
      </c>
      <c r="AB64" s="146">
        <v>2625.8795934323689</v>
      </c>
      <c r="AC64" s="146">
        <v>2911.3372093023258</v>
      </c>
      <c r="AD64" s="146">
        <v>9358.8709677419356</v>
      </c>
      <c r="AE64" s="146">
        <v>16017.755681818184</v>
      </c>
      <c r="AF64" s="146">
        <v>18279.004415897231</v>
      </c>
      <c r="AG64" s="145">
        <v>156</v>
      </c>
      <c r="AH64" s="177">
        <v>0</v>
      </c>
      <c r="AI64" s="177">
        <v>0</v>
      </c>
      <c r="AJ64" s="177"/>
      <c r="AK64" s="146">
        <v>33274.977398009563</v>
      </c>
      <c r="AL64" s="146">
        <v>15132.03537610377</v>
      </c>
      <c r="AM64" s="146">
        <v>80309.663620786407</v>
      </c>
      <c r="AN64" s="146">
        <v>15764.705882352942</v>
      </c>
      <c r="AO64" s="146">
        <v>14979.220779220781</v>
      </c>
      <c r="AP64" s="146">
        <v>14632.35294117647</v>
      </c>
      <c r="AQ64" s="146">
        <v>54250.000000000007</v>
      </c>
      <c r="AR64" s="146">
        <v>80350.364963503671</v>
      </c>
      <c r="AS64" s="146">
        <v>85284.256559766756</v>
      </c>
      <c r="AT64" s="145">
        <v>160</v>
      </c>
      <c r="AU64" s="177">
        <v>0</v>
      </c>
      <c r="AV64" s="177">
        <v>0</v>
      </c>
      <c r="AW64" s="177"/>
      <c r="AX64" s="146">
        <v>19854.690045003445</v>
      </c>
      <c r="AY64" s="146">
        <v>11959.665902129793</v>
      </c>
      <c r="AZ64" s="146">
        <v>42266.061067148643</v>
      </c>
      <c r="BA64" s="146">
        <v>4705.8823529411766</v>
      </c>
      <c r="BB64" s="20">
        <v>4081.325301204819</v>
      </c>
      <c r="BC64" s="20">
        <v>4297.3838761345442</v>
      </c>
      <c r="BD64" s="146">
        <v>35909.090909090904</v>
      </c>
      <c r="BE64" s="146">
        <v>37705.696202531646</v>
      </c>
      <c r="BF64" s="146">
        <v>37089.711417816812</v>
      </c>
      <c r="BG64" s="145">
        <v>165</v>
      </c>
      <c r="BH64" s="177">
        <v>53</v>
      </c>
      <c r="BI64" s="177">
        <v>54</v>
      </c>
      <c r="BJ64" s="177">
        <v>47</v>
      </c>
      <c r="BK64" s="148">
        <v>42</v>
      </c>
      <c r="BL64" s="145">
        <v>315</v>
      </c>
      <c r="BM64" s="177">
        <v>0</v>
      </c>
      <c r="BN64" s="177">
        <v>0</v>
      </c>
      <c r="BO64" s="177">
        <v>1.8873079365077103</v>
      </c>
      <c r="BP64" s="177">
        <v>0.34504734920634927</v>
      </c>
      <c r="BQ64" s="177">
        <v>1.5390507936505842</v>
      </c>
      <c r="BR64" s="145">
        <v>312</v>
      </c>
      <c r="BS64" s="177">
        <v>0</v>
      </c>
      <c r="BT64" s="177">
        <v>3</v>
      </c>
      <c r="BU64" s="177">
        <v>3.3116828478962974</v>
      </c>
      <c r="BV64" s="177">
        <v>0.50451763430420715</v>
      </c>
      <c r="BW64" s="148">
        <v>2.8071650485435335</v>
      </c>
      <c r="BX64" s="145">
        <v>666</v>
      </c>
      <c r="BY64" s="177">
        <v>1</v>
      </c>
      <c r="BZ64" s="177">
        <v>2.9961538177270155</v>
      </c>
      <c r="CA64" s="177">
        <v>157</v>
      </c>
      <c r="CB64" s="177">
        <v>1.0413946878980889</v>
      </c>
      <c r="CC64" s="177">
        <v>0</v>
      </c>
      <c r="CD64" s="177">
        <v>1</v>
      </c>
      <c r="CE64" s="177">
        <v>157</v>
      </c>
      <c r="CF64" s="177">
        <v>1</v>
      </c>
      <c r="CG64" s="177">
        <v>1</v>
      </c>
      <c r="CH64" s="159">
        <v>157</v>
      </c>
      <c r="CI64" s="145"/>
      <c r="CJ64" s="177"/>
      <c r="CK64" s="177"/>
      <c r="CL64" s="177"/>
      <c r="CM64" s="177"/>
      <c r="CN64" s="177"/>
      <c r="CO64" s="177"/>
      <c r="CP64" s="177"/>
      <c r="CQ64" s="177"/>
      <c r="CR64" s="177"/>
      <c r="CS64" s="159"/>
      <c r="CT64" s="145"/>
      <c r="CU64" s="177"/>
      <c r="CV64" s="177"/>
      <c r="CW64" s="177"/>
      <c r="CX64" s="177"/>
      <c r="CY64" s="177"/>
      <c r="CZ64" s="177"/>
      <c r="DA64" s="177"/>
      <c r="DB64" s="177"/>
      <c r="DC64" s="177"/>
      <c r="DD64" s="159"/>
      <c r="DE64" s="145"/>
      <c r="DF64" s="177"/>
      <c r="DG64" s="177"/>
      <c r="DH64" s="177"/>
      <c r="DI64" s="177"/>
      <c r="DJ64" s="177"/>
      <c r="DK64" s="177"/>
      <c r="DL64" s="177"/>
      <c r="DM64" s="177"/>
      <c r="DN64" s="177"/>
      <c r="DO64" s="159"/>
      <c r="DP64" s="108">
        <v>16.75</v>
      </c>
      <c r="DQ64" s="215">
        <v>224005</v>
      </c>
      <c r="DR64" s="189">
        <v>0.850746268656</v>
      </c>
      <c r="DS64" s="189">
        <v>10.947368421061851</v>
      </c>
      <c r="DT64" s="149" t="s">
        <v>213</v>
      </c>
      <c r="DU64" s="150" t="s">
        <v>214</v>
      </c>
      <c r="DV64" s="190" t="s">
        <v>215</v>
      </c>
      <c r="DW64" s="177" t="s">
        <v>216</v>
      </c>
      <c r="DX64" s="191" t="s">
        <v>217</v>
      </c>
      <c r="DY64" s="172" t="s">
        <v>218</v>
      </c>
      <c r="DZ64" s="132" t="s">
        <v>121</v>
      </c>
      <c r="EA64" s="125">
        <v>214</v>
      </c>
      <c r="EB64" s="125" t="s">
        <v>230</v>
      </c>
      <c r="EC64" s="133" t="s">
        <v>220</v>
      </c>
      <c r="ED64" s="133" t="s">
        <v>229</v>
      </c>
      <c r="EE64" s="125" t="s">
        <v>252</v>
      </c>
      <c r="EF64" s="17">
        <v>2.7088696429362664</v>
      </c>
      <c r="EG64" s="8">
        <v>1.7764187559485436</v>
      </c>
      <c r="EH64" s="17" t="s">
        <v>260</v>
      </c>
      <c r="EI64" s="8" t="s">
        <v>260</v>
      </c>
      <c r="EJ64" s="18" t="s">
        <v>234</v>
      </c>
      <c r="EK64" s="124" t="s">
        <v>225</v>
      </c>
      <c r="EL64" s="124" t="s">
        <v>226</v>
      </c>
      <c r="EM64" s="124" t="s">
        <v>227</v>
      </c>
    </row>
    <row r="65" spans="1:143" s="124" customFormat="1" ht="15.75">
      <c r="A65" s="128" t="s">
        <v>212</v>
      </c>
      <c r="B65" s="143" t="s">
        <v>8</v>
      </c>
      <c r="C65" s="126" t="s">
        <v>127</v>
      </c>
      <c r="D65" s="144" t="s">
        <v>126</v>
      </c>
      <c r="E65" s="216" t="s">
        <v>82</v>
      </c>
      <c r="F65" s="145">
        <v>129</v>
      </c>
      <c r="G65" s="177">
        <v>0</v>
      </c>
      <c r="H65" s="177">
        <v>0</v>
      </c>
      <c r="I65" s="146">
        <v>8676.0788221820058</v>
      </c>
      <c r="J65" s="146">
        <v>3605.5008844690328</v>
      </c>
      <c r="K65" s="146">
        <v>0.95348837209302328</v>
      </c>
      <c r="L65" s="147">
        <v>123</v>
      </c>
      <c r="M65" s="147">
        <v>129</v>
      </c>
      <c r="N65" s="146">
        <v>19254.811139312482</v>
      </c>
      <c r="O65" s="146">
        <v>3583.3333333333335</v>
      </c>
      <c r="P65" s="20">
        <v>4310.4477611940292</v>
      </c>
      <c r="Q65" s="20">
        <v>5095.8771741464461</v>
      </c>
      <c r="R65" s="146">
        <v>13900.000000000002</v>
      </c>
      <c r="S65" s="146">
        <v>14788.653096578606</v>
      </c>
      <c r="T65" s="146">
        <v>16729.044313934868</v>
      </c>
      <c r="U65" s="145">
        <v>128</v>
      </c>
      <c r="V65" s="177">
        <v>0</v>
      </c>
      <c r="W65" s="177">
        <v>4</v>
      </c>
      <c r="X65" s="146">
        <v>5963.5570367604414</v>
      </c>
      <c r="Y65" s="146">
        <v>2485.2040523358755</v>
      </c>
      <c r="Z65" s="146">
        <v>14300.27843008152</v>
      </c>
      <c r="AA65" s="146">
        <v>1377.7777777777778</v>
      </c>
      <c r="AB65" s="146">
        <v>1820.3914141414141</v>
      </c>
      <c r="AC65" s="146">
        <v>1995.3987730061353</v>
      </c>
      <c r="AD65" s="146">
        <v>9269.2307692307695</v>
      </c>
      <c r="AE65" s="146">
        <v>10288.398692810459</v>
      </c>
      <c r="AF65" s="146">
        <v>11792.693859255938</v>
      </c>
      <c r="AG65" s="145">
        <v>131</v>
      </c>
      <c r="AH65" s="177">
        <v>0</v>
      </c>
      <c r="AI65" s="177">
        <v>1</v>
      </c>
      <c r="AJ65" s="177"/>
      <c r="AK65" s="146">
        <v>14181.33982168516</v>
      </c>
      <c r="AL65" s="146">
        <v>8174.1808858406375</v>
      </c>
      <c r="AM65" s="146">
        <v>43916.792032337922</v>
      </c>
      <c r="AN65" s="146">
        <v>5151.515151515151</v>
      </c>
      <c r="AO65" s="146">
        <v>7965.1162790697672</v>
      </c>
      <c r="AP65" s="146">
        <v>8485.4333576110712</v>
      </c>
      <c r="AQ65" s="146">
        <v>24000</v>
      </c>
      <c r="AR65" s="146">
        <v>46875</v>
      </c>
      <c r="AS65" s="146">
        <v>52419</v>
      </c>
      <c r="AT65" s="145">
        <v>131</v>
      </c>
      <c r="AU65" s="177">
        <v>0</v>
      </c>
      <c r="AV65" s="177">
        <v>0</v>
      </c>
      <c r="AW65" s="177"/>
      <c r="AX65" s="146">
        <v>12217.534652679205</v>
      </c>
      <c r="AY65" s="146">
        <v>7795.08555300235</v>
      </c>
      <c r="AZ65" s="146">
        <v>23298.155427867841</v>
      </c>
      <c r="BA65" s="146">
        <v>1770.2702702702702</v>
      </c>
      <c r="BB65" s="20">
        <v>2913.5188866799203</v>
      </c>
      <c r="BC65" s="20">
        <v>3035.8640939597317</v>
      </c>
      <c r="BD65" s="146">
        <v>22816.666666666668</v>
      </c>
      <c r="BE65" s="146">
        <v>26895.390070921989</v>
      </c>
      <c r="BF65" s="146">
        <v>27550.632911392404</v>
      </c>
      <c r="BG65" s="145">
        <v>149</v>
      </c>
      <c r="BH65" s="177">
        <v>40</v>
      </c>
      <c r="BI65" s="177">
        <v>42</v>
      </c>
      <c r="BJ65" s="177">
        <v>78</v>
      </c>
      <c r="BK65" s="148">
        <v>76</v>
      </c>
      <c r="BL65" s="145">
        <v>268</v>
      </c>
      <c r="BM65" s="177">
        <v>1</v>
      </c>
      <c r="BN65" s="177">
        <v>1</v>
      </c>
      <c r="BO65" s="177">
        <v>1.9480225563907039</v>
      </c>
      <c r="BP65" s="177">
        <v>0.40244713157894729</v>
      </c>
      <c r="BQ65" s="177">
        <v>1.5278796992479136</v>
      </c>
      <c r="BR65" s="145">
        <v>240</v>
      </c>
      <c r="BS65" s="177">
        <v>1</v>
      </c>
      <c r="BT65" s="177">
        <v>0</v>
      </c>
      <c r="BU65" s="177">
        <v>3.2072719665269664</v>
      </c>
      <c r="BV65" s="177">
        <v>0.56654372803347275</v>
      </c>
      <c r="BW65" s="148">
        <v>2.6389330543931671</v>
      </c>
      <c r="BX65" s="145">
        <v>556</v>
      </c>
      <c r="BY65" s="177">
        <v>1</v>
      </c>
      <c r="BZ65" s="177">
        <v>2.7164062578231096</v>
      </c>
      <c r="CA65" s="177">
        <v>130</v>
      </c>
      <c r="CB65" s="177">
        <v>1.1144882713178297</v>
      </c>
      <c r="CC65" s="177">
        <v>1</v>
      </c>
      <c r="CD65" s="177">
        <v>0.99230769230769234</v>
      </c>
      <c r="CE65" s="177">
        <v>129</v>
      </c>
      <c r="CF65" s="177">
        <v>1</v>
      </c>
      <c r="CG65" s="177">
        <v>0.99230769230769234</v>
      </c>
      <c r="CH65" s="159">
        <v>129</v>
      </c>
      <c r="CI65" s="145"/>
      <c r="CJ65" s="177"/>
      <c r="CK65" s="177"/>
      <c r="CL65" s="177"/>
      <c r="CM65" s="177"/>
      <c r="CN65" s="177"/>
      <c r="CO65" s="177"/>
      <c r="CP65" s="177"/>
      <c r="CQ65" s="177"/>
      <c r="CR65" s="177"/>
      <c r="CS65" s="159"/>
      <c r="CT65" s="145"/>
      <c r="CU65" s="177"/>
      <c r="CV65" s="177"/>
      <c r="CW65" s="177"/>
      <c r="CX65" s="177"/>
      <c r="CY65" s="177"/>
      <c r="CZ65" s="177"/>
      <c r="DA65" s="177"/>
      <c r="DB65" s="177"/>
      <c r="DC65" s="177"/>
      <c r="DD65" s="159"/>
      <c r="DE65" s="145"/>
      <c r="DF65" s="177"/>
      <c r="DG65" s="177"/>
      <c r="DH65" s="177"/>
      <c r="DI65" s="177"/>
      <c r="DJ65" s="177"/>
      <c r="DK65" s="177"/>
      <c r="DL65" s="177"/>
      <c r="DM65" s="177"/>
      <c r="DN65" s="177"/>
      <c r="DO65" s="159"/>
      <c r="DP65" s="109">
        <v>16.75</v>
      </c>
      <c r="DQ65" s="215">
        <v>224005</v>
      </c>
      <c r="DR65" s="189">
        <v>0.850746268656</v>
      </c>
      <c r="DS65" s="189">
        <v>9.0526315789549923</v>
      </c>
      <c r="DT65" s="149" t="s">
        <v>213</v>
      </c>
      <c r="DU65" s="150" t="s">
        <v>214</v>
      </c>
      <c r="DV65" s="190" t="s">
        <v>215</v>
      </c>
      <c r="DW65" s="177" t="s">
        <v>216</v>
      </c>
      <c r="DX65" s="191" t="s">
        <v>217</v>
      </c>
      <c r="DY65" s="172" t="s">
        <v>218</v>
      </c>
      <c r="DZ65" s="132" t="s">
        <v>122</v>
      </c>
      <c r="EA65" s="125">
        <v>214</v>
      </c>
      <c r="EB65" s="125" t="s">
        <v>231</v>
      </c>
      <c r="EC65" s="133" t="s">
        <v>220</v>
      </c>
      <c r="ED65" s="133" t="s">
        <v>229</v>
      </c>
      <c r="EE65" s="125" t="s">
        <v>252</v>
      </c>
      <c r="EF65" s="17">
        <v>3.7208294618961424</v>
      </c>
      <c r="EG65" s="8">
        <v>2.2272773338481784</v>
      </c>
      <c r="EH65" s="17" t="s">
        <v>260</v>
      </c>
      <c r="EI65" s="8" t="s">
        <v>260</v>
      </c>
      <c r="EJ65" s="18" t="s">
        <v>234</v>
      </c>
      <c r="EK65" s="124" t="s">
        <v>225</v>
      </c>
      <c r="EL65" s="124" t="s">
        <v>226</v>
      </c>
      <c r="EM65" s="124" t="s">
        <v>227</v>
      </c>
    </row>
    <row r="66" spans="1:143" s="124" customFormat="1" ht="15.75">
      <c r="A66" s="128" t="s">
        <v>212</v>
      </c>
      <c r="B66" s="143" t="s">
        <v>8</v>
      </c>
      <c r="C66" s="126" t="s">
        <v>127</v>
      </c>
      <c r="D66" s="144" t="s">
        <v>126</v>
      </c>
      <c r="E66" s="187" t="s">
        <v>83</v>
      </c>
      <c r="F66" s="145">
        <v>435</v>
      </c>
      <c r="G66" s="177">
        <v>0</v>
      </c>
      <c r="H66" s="177">
        <v>0</v>
      </c>
      <c r="I66" s="146">
        <v>26451.655437158017</v>
      </c>
      <c r="J66" s="146">
        <v>11266.788181072574</v>
      </c>
      <c r="K66" s="146">
        <v>1</v>
      </c>
      <c r="L66" s="147">
        <v>435</v>
      </c>
      <c r="M66" s="147">
        <v>435</v>
      </c>
      <c r="N66" s="146">
        <v>60548.334797957446</v>
      </c>
      <c r="O66" s="146">
        <v>11830.357142857143</v>
      </c>
      <c r="P66" s="20">
        <v>14352.409638554218</v>
      </c>
      <c r="Q66" s="20">
        <v>15348.087431693988</v>
      </c>
      <c r="R66" s="146">
        <v>42338.709677419349</v>
      </c>
      <c r="S66" s="146">
        <v>58243.24324324324</v>
      </c>
      <c r="T66" s="146">
        <v>64535.992217898834</v>
      </c>
      <c r="U66" s="145">
        <v>432</v>
      </c>
      <c r="V66" s="177">
        <v>0</v>
      </c>
      <c r="W66" s="177">
        <v>0</v>
      </c>
      <c r="X66" s="146">
        <v>6988.7857926474808</v>
      </c>
      <c r="Y66" s="146">
        <v>1932.5423860557908</v>
      </c>
      <c r="Z66" s="146">
        <v>10655.492991332401</v>
      </c>
      <c r="AA66" s="146">
        <v>3223.8805970149256</v>
      </c>
      <c r="AB66" s="146">
        <v>4281.1059907834106</v>
      </c>
      <c r="AC66" s="146">
        <v>4528.2442748091598</v>
      </c>
      <c r="AD66" s="146">
        <v>9481.8941504178256</v>
      </c>
      <c r="AE66" s="146">
        <v>21457.142857142859</v>
      </c>
      <c r="AF66" s="146">
        <v>22843.227665706054</v>
      </c>
      <c r="AG66" s="145">
        <v>443</v>
      </c>
      <c r="AH66" s="177">
        <v>0</v>
      </c>
      <c r="AI66" s="177">
        <v>0</v>
      </c>
      <c r="AJ66" s="177"/>
      <c r="AK66" s="146">
        <v>42148.834477123302</v>
      </c>
      <c r="AL66" s="146">
        <v>27482.993916200583</v>
      </c>
      <c r="AM66" s="146">
        <v>154839.7383247432</v>
      </c>
      <c r="AN66" s="146">
        <v>14879.310344827587</v>
      </c>
      <c r="AO66" s="146">
        <v>19079.71014492754</v>
      </c>
      <c r="AP66" s="146">
        <v>20153.794037940381</v>
      </c>
      <c r="AQ66" s="146">
        <v>82124.999999999985</v>
      </c>
      <c r="AR66" s="146">
        <v>103339.62264150944</v>
      </c>
      <c r="AS66" s="146">
        <v>111772.72727272731</v>
      </c>
      <c r="AT66" s="145">
        <v>446</v>
      </c>
      <c r="AU66" s="177">
        <v>0</v>
      </c>
      <c r="AV66" s="177">
        <v>0</v>
      </c>
      <c r="AW66" s="177"/>
      <c r="AX66" s="146">
        <v>24691.248110514865</v>
      </c>
      <c r="AY66" s="146">
        <v>12452.626003863585</v>
      </c>
      <c r="AZ66" s="146">
        <v>44649.239758751202</v>
      </c>
      <c r="BA66" s="146">
        <v>7145.8333333333339</v>
      </c>
      <c r="BB66" s="20">
        <v>7505.8252427184461</v>
      </c>
      <c r="BC66" s="20">
        <v>7322.150735294118</v>
      </c>
      <c r="BD66" s="146">
        <v>41403.225806451614</v>
      </c>
      <c r="BE66" s="146">
        <v>43909.924487594399</v>
      </c>
      <c r="BF66" s="146">
        <v>44681.861575178998</v>
      </c>
      <c r="BG66" s="145">
        <v>449</v>
      </c>
      <c r="BH66" s="177">
        <v>49</v>
      </c>
      <c r="BI66" s="177">
        <v>52</v>
      </c>
      <c r="BJ66" s="177">
        <v>41</v>
      </c>
      <c r="BK66" s="148">
        <v>35</v>
      </c>
      <c r="BL66" s="145">
        <v>868</v>
      </c>
      <c r="BM66" s="177">
        <v>1</v>
      </c>
      <c r="BN66" s="177">
        <v>0</v>
      </c>
      <c r="BO66" s="177">
        <v>1.4746597462511084</v>
      </c>
      <c r="BP66" s="177">
        <v>0.20545178892733573</v>
      </c>
      <c r="BQ66" s="177">
        <v>1.2552618223757772</v>
      </c>
      <c r="BR66" s="145">
        <v>873</v>
      </c>
      <c r="BS66" s="177">
        <v>0</v>
      </c>
      <c r="BT66" s="177">
        <v>0</v>
      </c>
      <c r="BU66" s="177">
        <v>3.1619495990832207</v>
      </c>
      <c r="BV66" s="177">
        <v>0.48834897365406632</v>
      </c>
      <c r="BW66" s="148">
        <v>2.6729461626571047</v>
      </c>
      <c r="BX66" s="145">
        <v>635</v>
      </c>
      <c r="BY66" s="177">
        <v>4</v>
      </c>
      <c r="BZ66" s="177">
        <v>3.1795402208964032</v>
      </c>
      <c r="CA66" s="177">
        <v>435</v>
      </c>
      <c r="CB66" s="177">
        <v>1.0633652344827593</v>
      </c>
      <c r="CC66" s="177">
        <v>0</v>
      </c>
      <c r="CD66" s="177">
        <v>1</v>
      </c>
      <c r="CE66" s="177">
        <v>432</v>
      </c>
      <c r="CF66" s="177">
        <v>4</v>
      </c>
      <c r="CG66" s="177">
        <v>0.99310344827586206</v>
      </c>
      <c r="CH66" s="159">
        <v>435</v>
      </c>
      <c r="CI66" s="145"/>
      <c r="CJ66" s="177"/>
      <c r="CK66" s="177"/>
      <c r="CL66" s="177"/>
      <c r="CM66" s="177"/>
      <c r="CN66" s="177"/>
      <c r="CO66" s="177"/>
      <c r="CP66" s="177"/>
      <c r="CQ66" s="177"/>
      <c r="CR66" s="177"/>
      <c r="CS66" s="159"/>
      <c r="CT66" s="145"/>
      <c r="CU66" s="177"/>
      <c r="CV66" s="177"/>
      <c r="CW66" s="177"/>
      <c r="CX66" s="177"/>
      <c r="CY66" s="177"/>
      <c r="CZ66" s="177"/>
      <c r="DA66" s="177"/>
      <c r="DB66" s="177"/>
      <c r="DC66" s="177"/>
      <c r="DD66" s="159"/>
      <c r="DE66" s="145"/>
      <c r="DF66" s="177"/>
      <c r="DG66" s="177"/>
      <c r="DH66" s="177"/>
      <c r="DI66" s="177"/>
      <c r="DJ66" s="177"/>
      <c r="DK66" s="177"/>
      <c r="DL66" s="177"/>
      <c r="DM66" s="177"/>
      <c r="DN66" s="177"/>
      <c r="DO66" s="159"/>
      <c r="DP66" s="108">
        <v>17.75</v>
      </c>
      <c r="DQ66" s="215">
        <v>401270</v>
      </c>
      <c r="DR66" s="189">
        <v>0.94366197183</v>
      </c>
      <c r="DS66" s="189">
        <v>25.970149253758478</v>
      </c>
      <c r="DT66" s="149" t="s">
        <v>213</v>
      </c>
      <c r="DU66" s="150" t="s">
        <v>214</v>
      </c>
      <c r="DV66" s="190" t="s">
        <v>215</v>
      </c>
      <c r="DW66" s="177" t="s">
        <v>216</v>
      </c>
      <c r="DX66" s="191" t="s">
        <v>217</v>
      </c>
      <c r="DY66" s="172" t="s">
        <v>266</v>
      </c>
      <c r="DZ66" s="132" t="s">
        <v>119</v>
      </c>
      <c r="EA66" s="125">
        <v>214</v>
      </c>
      <c r="EB66" s="125" t="s">
        <v>219</v>
      </c>
      <c r="EC66" s="133" t="s">
        <v>220</v>
      </c>
      <c r="ED66" s="133" t="s">
        <v>221</v>
      </c>
      <c r="EE66" s="125" t="s">
        <v>252</v>
      </c>
      <c r="EF66" s="17">
        <v>1.4307563087035871</v>
      </c>
      <c r="EG66" s="8">
        <v>1.4289189912378788</v>
      </c>
      <c r="EH66" s="17" t="s">
        <v>267</v>
      </c>
      <c r="EI66" s="8" t="s">
        <v>267</v>
      </c>
      <c r="EJ66" s="18" t="s">
        <v>243</v>
      </c>
      <c r="EK66" s="124" t="s">
        <v>225</v>
      </c>
      <c r="EL66" s="124" t="s">
        <v>226</v>
      </c>
      <c r="EM66" s="124" t="s">
        <v>227</v>
      </c>
    </row>
    <row r="67" spans="1:143" s="124" customFormat="1" ht="15.75">
      <c r="A67" s="128" t="s">
        <v>212</v>
      </c>
      <c r="B67" s="143" t="s">
        <v>8</v>
      </c>
      <c r="C67" s="126" t="s">
        <v>127</v>
      </c>
      <c r="D67" s="144" t="s">
        <v>126</v>
      </c>
      <c r="E67" s="216" t="s">
        <v>83</v>
      </c>
      <c r="F67" s="145">
        <v>439</v>
      </c>
      <c r="G67" s="177">
        <v>0</v>
      </c>
      <c r="H67" s="177">
        <v>0</v>
      </c>
      <c r="I67" s="146">
        <v>29345.167187760195</v>
      </c>
      <c r="J67" s="146">
        <v>10109.975047899707</v>
      </c>
      <c r="K67" s="146">
        <v>0.99772209567198178</v>
      </c>
      <c r="L67" s="147">
        <v>438</v>
      </c>
      <c r="M67" s="147">
        <v>439</v>
      </c>
      <c r="N67" s="146">
        <v>62792.633431337759</v>
      </c>
      <c r="O67" s="146">
        <v>15908.163265306124</v>
      </c>
      <c r="P67" s="20">
        <v>15369.341563786009</v>
      </c>
      <c r="Q67" s="20">
        <v>15000.856164383562</v>
      </c>
      <c r="R67" s="146">
        <v>42258.620689655174</v>
      </c>
      <c r="S67" s="146">
        <v>59871.747211895912</v>
      </c>
      <c r="T67" s="146">
        <v>62152.542372881362</v>
      </c>
      <c r="U67" s="145">
        <v>437</v>
      </c>
      <c r="V67" s="177">
        <v>0</v>
      </c>
      <c r="W67" s="177">
        <v>0</v>
      </c>
      <c r="X67" s="146">
        <v>9395.6728609703077</v>
      </c>
      <c r="Y67" s="146">
        <v>3045.5450783015144</v>
      </c>
      <c r="Z67" s="146">
        <v>13911.83815114752</v>
      </c>
      <c r="AA67" s="146">
        <v>5439.4736842105258</v>
      </c>
      <c r="AB67" s="146">
        <v>5245.2404809619247</v>
      </c>
      <c r="AC67" s="146">
        <v>5331.1724137931033</v>
      </c>
      <c r="AD67" s="146">
        <v>14006.818181818182</v>
      </c>
      <c r="AE67" s="146">
        <v>20492.275280898881</v>
      </c>
      <c r="AF67" s="146">
        <v>22068.972332015812</v>
      </c>
      <c r="AG67" s="145">
        <v>442</v>
      </c>
      <c r="AH67" s="177">
        <v>0</v>
      </c>
      <c r="AI67" s="177">
        <v>0</v>
      </c>
      <c r="AJ67" s="177"/>
      <c r="AK67" s="146">
        <v>41646.179779300561</v>
      </c>
      <c r="AL67" s="146">
        <v>18150.668822704152</v>
      </c>
      <c r="AM67" s="146">
        <v>122555.97586217039</v>
      </c>
      <c r="AN67" s="146">
        <v>22761.904761904763</v>
      </c>
      <c r="AO67" s="146">
        <v>20684.426229508197</v>
      </c>
      <c r="AP67" s="146">
        <v>18577.968526466382</v>
      </c>
      <c r="AQ67" s="146">
        <v>67600.000000000015</v>
      </c>
      <c r="AR67" s="146">
        <v>92259.124087591263</v>
      </c>
      <c r="AS67" s="146">
        <v>93838.274932614571</v>
      </c>
      <c r="AT67" s="145">
        <v>446</v>
      </c>
      <c r="AU67" s="177">
        <v>0</v>
      </c>
      <c r="AV67" s="177">
        <v>0</v>
      </c>
      <c r="AW67" s="177"/>
      <c r="AX67" s="146">
        <v>24941.87124478164</v>
      </c>
      <c r="AY67" s="146">
        <v>9885.5558896117091</v>
      </c>
      <c r="AZ67" s="146">
        <v>40955.015676709838</v>
      </c>
      <c r="BA67" s="146">
        <v>10754.385964912281</v>
      </c>
      <c r="BB67" s="20">
        <v>8264.8305084745753</v>
      </c>
      <c r="BC67" s="20">
        <v>8277.2600186393302</v>
      </c>
      <c r="BD67" s="146">
        <v>37131.578947368427</v>
      </c>
      <c r="BE67" s="146">
        <v>37799.328295549953</v>
      </c>
      <c r="BF67" s="146">
        <v>38137.080536912756</v>
      </c>
      <c r="BG67" s="145">
        <v>452</v>
      </c>
      <c r="BH67" s="177">
        <v>55</v>
      </c>
      <c r="BI67" s="177">
        <v>57</v>
      </c>
      <c r="BJ67" s="177">
        <v>47</v>
      </c>
      <c r="BK67" s="148">
        <v>44</v>
      </c>
      <c r="BL67" s="145">
        <v>870</v>
      </c>
      <c r="BM67" s="177">
        <v>0</v>
      </c>
      <c r="BN67" s="177">
        <v>0</v>
      </c>
      <c r="BO67" s="177">
        <v>1.2888643678157361</v>
      </c>
      <c r="BP67" s="177">
        <v>0.17699394022988504</v>
      </c>
      <c r="BQ67" s="177">
        <v>1.1048701149421767</v>
      </c>
      <c r="BR67" s="145">
        <v>882</v>
      </c>
      <c r="BS67" s="177">
        <v>0</v>
      </c>
      <c r="BT67" s="177">
        <v>0</v>
      </c>
      <c r="BU67" s="177">
        <v>3.2843242630382057</v>
      </c>
      <c r="BV67" s="177">
        <v>0.49427065646258506</v>
      </c>
      <c r="BW67" s="148">
        <v>2.7900532879815447</v>
      </c>
      <c r="BX67" s="145">
        <v>672</v>
      </c>
      <c r="BY67" s="177">
        <v>3</v>
      </c>
      <c r="BZ67" s="177">
        <v>3.2494252577595328</v>
      </c>
      <c r="CA67" s="177">
        <v>435</v>
      </c>
      <c r="CB67" s="177">
        <v>1.0122296137931042</v>
      </c>
      <c r="CC67" s="177">
        <v>0</v>
      </c>
      <c r="CD67" s="177">
        <v>1</v>
      </c>
      <c r="CE67" s="177">
        <v>435</v>
      </c>
      <c r="CF67" s="177">
        <v>3</v>
      </c>
      <c r="CG67" s="177">
        <v>1</v>
      </c>
      <c r="CH67" s="159">
        <v>435</v>
      </c>
      <c r="CI67" s="145"/>
      <c r="CJ67" s="177"/>
      <c r="CK67" s="177"/>
      <c r="CL67" s="177"/>
      <c r="CM67" s="177"/>
      <c r="CN67" s="177"/>
      <c r="CO67" s="177"/>
      <c r="CP67" s="177"/>
      <c r="CQ67" s="177"/>
      <c r="CR67" s="177"/>
      <c r="CS67" s="159"/>
      <c r="CT67" s="145"/>
      <c r="CU67" s="177"/>
      <c r="CV67" s="177"/>
      <c r="CW67" s="177"/>
      <c r="CX67" s="177"/>
      <c r="CY67" s="177"/>
      <c r="CZ67" s="177"/>
      <c r="DA67" s="177"/>
      <c r="DB67" s="177"/>
      <c r="DC67" s="177"/>
      <c r="DD67" s="159"/>
      <c r="DE67" s="145"/>
      <c r="DF67" s="177"/>
      <c r="DG67" s="177"/>
      <c r="DH67" s="177"/>
      <c r="DI67" s="177"/>
      <c r="DJ67" s="177"/>
      <c r="DK67" s="177"/>
      <c r="DL67" s="177"/>
      <c r="DM67" s="177"/>
      <c r="DN67" s="177"/>
      <c r="DO67" s="159"/>
      <c r="DP67" s="109">
        <v>17.75</v>
      </c>
      <c r="DQ67" s="215">
        <v>401270</v>
      </c>
      <c r="DR67" s="189">
        <v>0.94366197183</v>
      </c>
      <c r="DS67" s="189">
        <v>26.208955223907981</v>
      </c>
      <c r="DT67" s="149" t="s">
        <v>213</v>
      </c>
      <c r="DU67" s="150" t="s">
        <v>214</v>
      </c>
      <c r="DV67" s="190" t="s">
        <v>215</v>
      </c>
      <c r="DW67" s="177" t="s">
        <v>216</v>
      </c>
      <c r="DX67" s="191" t="s">
        <v>217</v>
      </c>
      <c r="DY67" s="172" t="s">
        <v>266</v>
      </c>
      <c r="DZ67" s="132" t="s">
        <v>120</v>
      </c>
      <c r="EA67" s="125">
        <v>214</v>
      </c>
      <c r="EB67" s="125" t="s">
        <v>228</v>
      </c>
      <c r="EC67" s="133" t="s">
        <v>220</v>
      </c>
      <c r="ED67" s="133" t="s">
        <v>237</v>
      </c>
      <c r="EE67" s="125" t="s">
        <v>252</v>
      </c>
      <c r="EF67" s="17">
        <v>1.2922961277407774</v>
      </c>
      <c r="EG67" s="8">
        <v>1.0878009127806745</v>
      </c>
      <c r="EH67" s="17" t="s">
        <v>267</v>
      </c>
      <c r="EI67" s="8" t="s">
        <v>267</v>
      </c>
      <c r="EJ67" s="18" t="s">
        <v>243</v>
      </c>
      <c r="EK67" s="124" t="s">
        <v>225</v>
      </c>
      <c r="EL67" s="124" t="s">
        <v>226</v>
      </c>
      <c r="EM67" s="124" t="s">
        <v>227</v>
      </c>
    </row>
    <row r="68" spans="1:143" s="124" customFormat="1" ht="15.75">
      <c r="A68" s="128" t="s">
        <v>212</v>
      </c>
      <c r="B68" s="143" t="s">
        <v>8</v>
      </c>
      <c r="C68" s="126" t="s">
        <v>127</v>
      </c>
      <c r="D68" s="144" t="s">
        <v>126</v>
      </c>
      <c r="E68" s="216" t="s">
        <v>83</v>
      </c>
      <c r="F68" s="145">
        <v>435</v>
      </c>
      <c r="G68" s="177">
        <v>0</v>
      </c>
      <c r="H68" s="177">
        <v>0</v>
      </c>
      <c r="I68" s="146">
        <v>11218.217257011589</v>
      </c>
      <c r="J68" s="146">
        <v>2893.7613148600713</v>
      </c>
      <c r="K68" s="146">
        <v>0.99310344827586206</v>
      </c>
      <c r="L68" s="147">
        <v>432</v>
      </c>
      <c r="M68" s="147">
        <v>435</v>
      </c>
      <c r="N68" s="146">
        <v>20370.55098292352</v>
      </c>
      <c r="O68" s="146">
        <v>6659.2920353982299</v>
      </c>
      <c r="P68" s="20">
        <v>7091.3926499032877</v>
      </c>
      <c r="Q68" s="20">
        <v>7725.8919961427191</v>
      </c>
      <c r="R68" s="146">
        <v>14714.532871972318</v>
      </c>
      <c r="S68" s="146">
        <v>24514.59034792368</v>
      </c>
      <c r="T68" s="146">
        <v>27489.225589225593</v>
      </c>
      <c r="U68" s="145">
        <v>438</v>
      </c>
      <c r="V68" s="177">
        <v>0</v>
      </c>
      <c r="W68" s="177">
        <v>1</v>
      </c>
      <c r="X68" s="146">
        <v>5890.3610454466962</v>
      </c>
      <c r="Y68" s="146">
        <v>2007.4285236594758</v>
      </c>
      <c r="Z68" s="146">
        <v>8508.9133728206398</v>
      </c>
      <c r="AA68" s="146">
        <v>2482.9545454545455</v>
      </c>
      <c r="AB68" s="146">
        <v>2625.8795934323689</v>
      </c>
      <c r="AC68" s="146">
        <v>2911.3372093023258</v>
      </c>
      <c r="AD68" s="146">
        <v>9373.9255014326664</v>
      </c>
      <c r="AE68" s="146">
        <v>16017.755681818184</v>
      </c>
      <c r="AF68" s="146">
        <v>18279.004415897231</v>
      </c>
      <c r="AG68" s="145">
        <v>444</v>
      </c>
      <c r="AH68" s="177">
        <v>0</v>
      </c>
      <c r="AI68" s="177">
        <v>0</v>
      </c>
      <c r="AJ68" s="177"/>
      <c r="AK68" s="146">
        <v>37775.302867807739</v>
      </c>
      <c r="AL68" s="146">
        <v>20593.4936660075</v>
      </c>
      <c r="AM68" s="146">
        <v>111195.18868026481</v>
      </c>
      <c r="AN68" s="146">
        <v>15488.888888888889</v>
      </c>
      <c r="AO68" s="146">
        <v>14979.220779220781</v>
      </c>
      <c r="AP68" s="146">
        <v>14632.35294117647</v>
      </c>
      <c r="AQ68" s="146">
        <v>67666.666666666672</v>
      </c>
      <c r="AR68" s="146">
        <v>80350.364963503671</v>
      </c>
      <c r="AS68" s="146">
        <v>85284.256559766756</v>
      </c>
      <c r="AT68" s="145">
        <v>442</v>
      </c>
      <c r="AU68" s="177">
        <v>0</v>
      </c>
      <c r="AV68" s="177">
        <v>0</v>
      </c>
      <c r="AW68" s="177"/>
      <c r="AX68" s="146">
        <v>24741.0646274295</v>
      </c>
      <c r="AY68" s="146">
        <v>12978.92557990883</v>
      </c>
      <c r="AZ68" s="146">
        <v>43720.827998985682</v>
      </c>
      <c r="BA68" s="146">
        <v>5872.3404255319147</v>
      </c>
      <c r="BB68" s="20">
        <v>4081.325301204819</v>
      </c>
      <c r="BC68" s="20">
        <v>4297.3838761345442</v>
      </c>
      <c r="BD68" s="146">
        <v>40297.872340425536</v>
      </c>
      <c r="BE68" s="146">
        <v>37705.696202531646</v>
      </c>
      <c r="BF68" s="146">
        <v>37089.711417816812</v>
      </c>
      <c r="BG68" s="145">
        <v>419</v>
      </c>
      <c r="BH68" s="177">
        <v>44</v>
      </c>
      <c r="BI68" s="177">
        <v>47</v>
      </c>
      <c r="BJ68" s="177">
        <v>47</v>
      </c>
      <c r="BK68" s="148">
        <v>42</v>
      </c>
      <c r="BL68" s="145">
        <v>878</v>
      </c>
      <c r="BM68" s="177">
        <v>1</v>
      </c>
      <c r="BN68" s="177">
        <v>0</v>
      </c>
      <c r="BO68" s="177">
        <v>1.7966066134545819</v>
      </c>
      <c r="BP68" s="177">
        <v>0.32744208323831253</v>
      </c>
      <c r="BQ68" s="177">
        <v>1.4636602052448244</v>
      </c>
      <c r="BR68" s="145">
        <v>875</v>
      </c>
      <c r="BS68" s="177">
        <v>1</v>
      </c>
      <c r="BT68" s="177">
        <v>1</v>
      </c>
      <c r="BU68" s="177">
        <v>3.1658888888884635</v>
      </c>
      <c r="BV68" s="177">
        <v>0.4783901809851086</v>
      </c>
      <c r="BW68" s="148">
        <v>2.6874982817866018</v>
      </c>
      <c r="BX68" s="145">
        <v>649</v>
      </c>
      <c r="BY68" s="177">
        <v>3</v>
      </c>
      <c r="BZ68" s="177">
        <v>3.2092378546954854</v>
      </c>
      <c r="CA68" s="177">
        <v>434</v>
      </c>
      <c r="CB68" s="177">
        <v>1.0197734180138567</v>
      </c>
      <c r="CC68" s="177">
        <v>1</v>
      </c>
      <c r="CD68" s="177">
        <v>0.99769585253456217</v>
      </c>
      <c r="CE68" s="177">
        <v>433</v>
      </c>
      <c r="CF68" s="177">
        <v>3</v>
      </c>
      <c r="CG68" s="177">
        <v>0.99769585253456217</v>
      </c>
      <c r="CH68" s="159">
        <v>433</v>
      </c>
      <c r="CI68" s="145"/>
      <c r="CJ68" s="177"/>
      <c r="CK68" s="177"/>
      <c r="CL68" s="177"/>
      <c r="CM68" s="177"/>
      <c r="CN68" s="177"/>
      <c r="CO68" s="177"/>
      <c r="CP68" s="177"/>
      <c r="CQ68" s="177"/>
      <c r="CR68" s="177"/>
      <c r="CS68" s="159"/>
      <c r="CT68" s="145"/>
      <c r="CU68" s="177"/>
      <c r="CV68" s="177"/>
      <c r="CW68" s="177"/>
      <c r="CX68" s="177"/>
      <c r="CY68" s="177"/>
      <c r="CZ68" s="177"/>
      <c r="DA68" s="177"/>
      <c r="DB68" s="177"/>
      <c r="DC68" s="177"/>
      <c r="DD68" s="159"/>
      <c r="DE68" s="145"/>
      <c r="DF68" s="177"/>
      <c r="DG68" s="177"/>
      <c r="DH68" s="177"/>
      <c r="DI68" s="177"/>
      <c r="DJ68" s="177"/>
      <c r="DK68" s="177"/>
      <c r="DL68" s="177"/>
      <c r="DM68" s="177"/>
      <c r="DN68" s="177"/>
      <c r="DO68" s="159"/>
      <c r="DP68" s="108">
        <v>17.75</v>
      </c>
      <c r="DQ68" s="215">
        <v>401270</v>
      </c>
      <c r="DR68" s="189">
        <v>0.94366197183</v>
      </c>
      <c r="DS68" s="189">
        <v>25.970149253758478</v>
      </c>
      <c r="DT68" s="149" t="s">
        <v>213</v>
      </c>
      <c r="DU68" s="150" t="s">
        <v>214</v>
      </c>
      <c r="DV68" s="190" t="s">
        <v>215</v>
      </c>
      <c r="DW68" s="177" t="s">
        <v>216</v>
      </c>
      <c r="DX68" s="191" t="s">
        <v>217</v>
      </c>
      <c r="DY68" s="172" t="s">
        <v>266</v>
      </c>
      <c r="DZ68" s="132" t="s">
        <v>121</v>
      </c>
      <c r="EA68" s="125">
        <v>214</v>
      </c>
      <c r="EB68" s="125" t="s">
        <v>230</v>
      </c>
      <c r="EC68" s="133" t="s">
        <v>220</v>
      </c>
      <c r="ED68" s="133" t="s">
        <v>221</v>
      </c>
      <c r="EE68" s="125" t="s">
        <v>252</v>
      </c>
      <c r="EF68" s="17">
        <v>2.6303310407989327</v>
      </c>
      <c r="EG68" s="8">
        <v>1.7184089169110337</v>
      </c>
      <c r="EH68" s="17" t="s">
        <v>267</v>
      </c>
      <c r="EI68" s="8" t="s">
        <v>267</v>
      </c>
      <c r="EJ68" s="18" t="s">
        <v>243</v>
      </c>
      <c r="EK68" s="124" t="s">
        <v>225</v>
      </c>
      <c r="EL68" s="124" t="s">
        <v>226</v>
      </c>
      <c r="EM68" s="124" t="s">
        <v>227</v>
      </c>
    </row>
    <row r="69" spans="1:143" s="124" customFormat="1" ht="15.75">
      <c r="A69" s="128" t="s">
        <v>212</v>
      </c>
      <c r="B69" s="143" t="s">
        <v>8</v>
      </c>
      <c r="C69" s="126" t="s">
        <v>127</v>
      </c>
      <c r="D69" s="144" t="s">
        <v>126</v>
      </c>
      <c r="E69" s="216" t="s">
        <v>83</v>
      </c>
      <c r="F69" s="145">
        <v>426</v>
      </c>
      <c r="G69" s="177">
        <v>0</v>
      </c>
      <c r="H69" s="177">
        <v>0</v>
      </c>
      <c r="I69" s="146">
        <v>8741.1739196809685</v>
      </c>
      <c r="J69" s="146">
        <v>3249.3705973933843</v>
      </c>
      <c r="K69" s="146">
        <v>0.9859154929577465</v>
      </c>
      <c r="L69" s="147">
        <v>420</v>
      </c>
      <c r="M69" s="147">
        <v>425</v>
      </c>
      <c r="N69" s="146">
        <v>18631.089662370399</v>
      </c>
      <c r="O69" s="146">
        <v>4733.333333333333</v>
      </c>
      <c r="P69" s="20">
        <v>4310.4477611940292</v>
      </c>
      <c r="Q69" s="20">
        <v>5095.8771741464461</v>
      </c>
      <c r="R69" s="146">
        <v>13705.882352941178</v>
      </c>
      <c r="S69" s="146">
        <v>14788.653096578606</v>
      </c>
      <c r="T69" s="146">
        <v>16729.044313934868</v>
      </c>
      <c r="U69" s="145">
        <v>421</v>
      </c>
      <c r="V69" s="177">
        <v>0</v>
      </c>
      <c r="W69" s="177">
        <v>7</v>
      </c>
      <c r="X69" s="146">
        <v>6627.8366656530006</v>
      </c>
      <c r="Y69" s="146">
        <v>1947.8482565616746</v>
      </c>
      <c r="Z69" s="146">
        <v>8887.2872619654408</v>
      </c>
      <c r="AA69" s="146">
        <v>2688.3116883116886</v>
      </c>
      <c r="AB69" s="146">
        <v>1820.3914141414141</v>
      </c>
      <c r="AC69" s="146">
        <v>1995.3987730061353</v>
      </c>
      <c r="AD69" s="146">
        <v>9385.7566765578649</v>
      </c>
      <c r="AE69" s="146">
        <v>10288.398692810459</v>
      </c>
      <c r="AF69" s="146">
        <v>11792.693859255938</v>
      </c>
      <c r="AG69" s="145">
        <v>422</v>
      </c>
      <c r="AH69" s="177">
        <v>0</v>
      </c>
      <c r="AI69" s="177">
        <v>0</v>
      </c>
      <c r="AJ69" s="177"/>
      <c r="AK69" s="146">
        <v>16711.61527548372</v>
      </c>
      <c r="AL69" s="146">
        <v>9582.0697573446287</v>
      </c>
      <c r="AM69" s="146">
        <v>79093.65445741576</v>
      </c>
      <c r="AN69" s="146">
        <v>6659.5744680851058</v>
      </c>
      <c r="AO69" s="146">
        <v>7965.1162790697672</v>
      </c>
      <c r="AP69" s="146">
        <v>8485.4333576110712</v>
      </c>
      <c r="AQ69" s="146">
        <v>29964.285714285714</v>
      </c>
      <c r="AR69" s="146">
        <v>46875</v>
      </c>
      <c r="AS69" s="146">
        <v>52419</v>
      </c>
      <c r="AT69" s="145">
        <v>429</v>
      </c>
      <c r="AU69" s="177">
        <v>0</v>
      </c>
      <c r="AV69" s="177">
        <v>0</v>
      </c>
      <c r="AW69" s="177"/>
      <c r="AX69" s="146">
        <v>15152.823426610901</v>
      </c>
      <c r="AY69" s="146">
        <v>6839.8616175518018</v>
      </c>
      <c r="AZ69" s="146">
        <v>35285.137832828237</v>
      </c>
      <c r="BA69" s="146">
        <v>4563.8297872340436</v>
      </c>
      <c r="BB69" s="20">
        <v>2913.5188866799203</v>
      </c>
      <c r="BC69" s="20">
        <v>3035.8640939597317</v>
      </c>
      <c r="BD69" s="146">
        <v>23465.384615384613</v>
      </c>
      <c r="BE69" s="146">
        <v>26895.390070921989</v>
      </c>
      <c r="BF69" s="146">
        <v>27550.632911392404</v>
      </c>
      <c r="BG69" s="145">
        <v>427</v>
      </c>
      <c r="BH69" s="177">
        <v>47</v>
      </c>
      <c r="BI69" s="177">
        <v>48</v>
      </c>
      <c r="BJ69" s="177">
        <v>78</v>
      </c>
      <c r="BK69" s="148">
        <v>76</v>
      </c>
      <c r="BL69" s="145">
        <v>841</v>
      </c>
      <c r="BM69" s="177">
        <v>2</v>
      </c>
      <c r="BN69" s="177">
        <v>1</v>
      </c>
      <c r="BO69" s="177">
        <v>1.9656085918851232</v>
      </c>
      <c r="BP69" s="177">
        <v>0.40689218377088304</v>
      </c>
      <c r="BQ69" s="177">
        <v>1.5410704057275193</v>
      </c>
      <c r="BR69" s="145">
        <v>835</v>
      </c>
      <c r="BS69" s="177">
        <v>0</v>
      </c>
      <c r="BT69" s="177">
        <v>1</v>
      </c>
      <c r="BU69" s="177">
        <v>3.2270155875296709</v>
      </c>
      <c r="BV69" s="177">
        <v>0.52329229976019187</v>
      </c>
      <c r="BW69" s="148">
        <v>2.7023884892083188</v>
      </c>
      <c r="BX69" s="145">
        <v>561</v>
      </c>
      <c r="BY69" s="177">
        <v>1</v>
      </c>
      <c r="BZ69" s="177">
        <v>3.0436019236442604</v>
      </c>
      <c r="CA69" s="177">
        <v>424</v>
      </c>
      <c r="CB69" s="177">
        <v>1.0425151796690308</v>
      </c>
      <c r="CC69" s="177">
        <v>1</v>
      </c>
      <c r="CD69" s="177">
        <v>0.99764150943396224</v>
      </c>
      <c r="CE69" s="177">
        <v>423</v>
      </c>
      <c r="CF69" s="177">
        <v>1</v>
      </c>
      <c r="CG69" s="177">
        <v>0.99764150943396224</v>
      </c>
      <c r="CH69" s="159">
        <v>423</v>
      </c>
      <c r="CI69" s="145"/>
      <c r="CJ69" s="177"/>
      <c r="CK69" s="177"/>
      <c r="CL69" s="177"/>
      <c r="CM69" s="177"/>
      <c r="CN69" s="177"/>
      <c r="CO69" s="177"/>
      <c r="CP69" s="177"/>
      <c r="CQ69" s="177"/>
      <c r="CR69" s="177"/>
      <c r="CS69" s="159"/>
      <c r="CT69" s="145"/>
      <c r="CU69" s="177"/>
      <c r="CV69" s="177"/>
      <c r="CW69" s="177"/>
      <c r="CX69" s="177"/>
      <c r="CY69" s="177"/>
      <c r="CZ69" s="177"/>
      <c r="DA69" s="177"/>
      <c r="DB69" s="177"/>
      <c r="DC69" s="177"/>
      <c r="DD69" s="159"/>
      <c r="DE69" s="145"/>
      <c r="DF69" s="177"/>
      <c r="DG69" s="177"/>
      <c r="DH69" s="177"/>
      <c r="DI69" s="177"/>
      <c r="DJ69" s="177"/>
      <c r="DK69" s="177"/>
      <c r="DL69" s="177"/>
      <c r="DM69" s="177"/>
      <c r="DN69" s="177"/>
      <c r="DO69" s="159"/>
      <c r="DP69" s="109">
        <v>17.75</v>
      </c>
      <c r="DQ69" s="215">
        <v>401270</v>
      </c>
      <c r="DR69" s="189">
        <v>0.94366197183</v>
      </c>
      <c r="DS69" s="189">
        <v>25.432835820922094</v>
      </c>
      <c r="DT69" s="149" t="s">
        <v>213</v>
      </c>
      <c r="DU69" s="150" t="s">
        <v>214</v>
      </c>
      <c r="DV69" s="190" t="s">
        <v>215</v>
      </c>
      <c r="DW69" s="177" t="s">
        <v>216</v>
      </c>
      <c r="DX69" s="191" t="s">
        <v>217</v>
      </c>
      <c r="DY69" s="172" t="s">
        <v>266</v>
      </c>
      <c r="DZ69" s="132" t="s">
        <v>122</v>
      </c>
      <c r="EA69" s="125">
        <v>214</v>
      </c>
      <c r="EB69" s="125" t="s">
        <v>231</v>
      </c>
      <c r="EC69" s="133" t="s">
        <v>220</v>
      </c>
      <c r="ED69" s="133" t="s">
        <v>229</v>
      </c>
      <c r="EE69" s="125" t="s">
        <v>252</v>
      </c>
      <c r="EF69" s="17">
        <v>3.4604108288814204</v>
      </c>
      <c r="EG69" s="8">
        <v>1.7701924263439948</v>
      </c>
      <c r="EH69" s="17" t="s">
        <v>267</v>
      </c>
      <c r="EI69" s="8" t="s">
        <v>267</v>
      </c>
      <c r="EJ69" s="18" t="s">
        <v>243</v>
      </c>
      <c r="EK69" s="124" t="s">
        <v>225</v>
      </c>
      <c r="EL69" s="124" t="s">
        <v>226</v>
      </c>
      <c r="EM69" s="124" t="s">
        <v>227</v>
      </c>
    </row>
    <row r="70" spans="1:143" s="124" customFormat="1" ht="15.75">
      <c r="A70" s="128" t="s">
        <v>212</v>
      </c>
      <c r="B70" s="143" t="s">
        <v>8</v>
      </c>
      <c r="C70" s="126" t="s">
        <v>127</v>
      </c>
      <c r="D70" s="144" t="s">
        <v>126</v>
      </c>
      <c r="E70" s="187" t="s">
        <v>84</v>
      </c>
      <c r="F70" s="145">
        <v>179</v>
      </c>
      <c r="G70" s="177">
        <v>0</v>
      </c>
      <c r="H70" s="177">
        <v>0</v>
      </c>
      <c r="I70" s="146">
        <v>35389.377858682092</v>
      </c>
      <c r="J70" s="146">
        <v>17712.834986431277</v>
      </c>
      <c r="K70" s="146">
        <v>1</v>
      </c>
      <c r="L70" s="147">
        <v>179</v>
      </c>
      <c r="M70" s="147">
        <v>179</v>
      </c>
      <c r="N70" s="146">
        <v>75513.467854967283</v>
      </c>
      <c r="O70" s="146">
        <v>10900.000000000002</v>
      </c>
      <c r="P70" s="20">
        <v>14352.409638554218</v>
      </c>
      <c r="Q70" s="20">
        <v>15348.087431693988</v>
      </c>
      <c r="R70" s="146">
        <v>59050</v>
      </c>
      <c r="S70" s="146">
        <v>58243.24324324324</v>
      </c>
      <c r="T70" s="146">
        <v>64535.992217898834</v>
      </c>
      <c r="U70" s="145">
        <v>191</v>
      </c>
      <c r="V70" s="177">
        <v>0</v>
      </c>
      <c r="W70" s="177">
        <v>0</v>
      </c>
      <c r="X70" s="146">
        <v>13428.197519747495</v>
      </c>
      <c r="Y70" s="146">
        <v>4754.1601917937833</v>
      </c>
      <c r="Z70" s="146">
        <v>23278.68280685728</v>
      </c>
      <c r="AA70" s="146">
        <v>7110</v>
      </c>
      <c r="AB70" s="146">
        <v>4281.1059907834106</v>
      </c>
      <c r="AC70" s="146">
        <v>4528.2442748091598</v>
      </c>
      <c r="AD70" s="146">
        <v>18992.857142857145</v>
      </c>
      <c r="AE70" s="146">
        <v>21457.142857142859</v>
      </c>
      <c r="AF70" s="146">
        <v>22843.227665706054</v>
      </c>
      <c r="AG70" s="145">
        <v>190</v>
      </c>
      <c r="AH70" s="177">
        <v>0</v>
      </c>
      <c r="AI70" s="177">
        <v>0</v>
      </c>
      <c r="AJ70" s="177">
        <v>190</v>
      </c>
      <c r="AK70" s="146">
        <v>53834.44427085216</v>
      </c>
      <c r="AL70" s="146">
        <v>32932.134569891372</v>
      </c>
      <c r="AM70" s="146">
        <v>153844.12770884961</v>
      </c>
      <c r="AN70" s="146">
        <v>16800</v>
      </c>
      <c r="AO70" s="146">
        <v>19079.71014492754</v>
      </c>
      <c r="AP70" s="146">
        <v>20153.794037940381</v>
      </c>
      <c r="AQ70" s="146">
        <v>103250</v>
      </c>
      <c r="AR70" s="146">
        <v>103339.62264150944</v>
      </c>
      <c r="AS70" s="146">
        <v>111772.72727272731</v>
      </c>
      <c r="AT70" s="145">
        <v>191</v>
      </c>
      <c r="AU70" s="177">
        <v>0</v>
      </c>
      <c r="AV70" s="177">
        <v>0</v>
      </c>
      <c r="AW70" s="177">
        <v>191</v>
      </c>
      <c r="AX70" s="146">
        <v>29440.162992240148</v>
      </c>
      <c r="AY70" s="146">
        <v>13389.977373972779</v>
      </c>
      <c r="AZ70" s="146">
        <v>47875.211418553357</v>
      </c>
      <c r="BA70" s="146">
        <v>9420.0000000000018</v>
      </c>
      <c r="BB70" s="20">
        <v>7505.8252427184461</v>
      </c>
      <c r="BC70" s="20">
        <v>7322.150735294118</v>
      </c>
      <c r="BD70" s="146">
        <v>44653.333333333336</v>
      </c>
      <c r="BE70" s="146">
        <v>43909.924487594399</v>
      </c>
      <c r="BF70" s="146">
        <v>44681.861575178998</v>
      </c>
      <c r="BG70" s="145">
        <v>245</v>
      </c>
      <c r="BH70" s="177">
        <v>45</v>
      </c>
      <c r="BI70" s="177">
        <v>46</v>
      </c>
      <c r="BJ70" s="177">
        <v>41</v>
      </c>
      <c r="BK70" s="148">
        <v>35</v>
      </c>
      <c r="BL70" s="145">
        <v>480</v>
      </c>
      <c r="BM70" s="177">
        <v>0</v>
      </c>
      <c r="BN70" s="177">
        <v>0</v>
      </c>
      <c r="BO70" s="177">
        <v>1.3924229166666671</v>
      </c>
      <c r="BP70" s="177">
        <v>0.23704583333333343</v>
      </c>
      <c r="BQ70" s="177">
        <v>1.1553770833333339</v>
      </c>
      <c r="BR70" s="145">
        <v>495</v>
      </c>
      <c r="BS70" s="177">
        <v>0</v>
      </c>
      <c r="BT70" s="177">
        <v>0</v>
      </c>
      <c r="BU70" s="177">
        <v>2.8943171717171734</v>
      </c>
      <c r="BV70" s="177">
        <v>0.29919393939393935</v>
      </c>
      <c r="BW70" s="148">
        <v>2.5951232323232318</v>
      </c>
      <c r="BX70" s="145">
        <v>1080</v>
      </c>
      <c r="BY70" s="177">
        <v>62</v>
      </c>
      <c r="BZ70" s="177">
        <v>4</v>
      </c>
      <c r="CA70" s="177">
        <v>62</v>
      </c>
      <c r="CB70" s="177">
        <v>2.4788225806451614</v>
      </c>
      <c r="CC70" s="177">
        <v>0</v>
      </c>
      <c r="CD70" s="177">
        <v>1</v>
      </c>
      <c r="CE70" s="177">
        <v>62</v>
      </c>
      <c r="CF70" s="177">
        <v>62</v>
      </c>
      <c r="CG70" s="177">
        <v>1</v>
      </c>
      <c r="CH70" s="159">
        <v>62</v>
      </c>
      <c r="CI70" s="145">
        <v>1080</v>
      </c>
      <c r="CJ70" s="177">
        <v>60</v>
      </c>
      <c r="CK70" s="177">
        <v>3.9966666698455811</v>
      </c>
      <c r="CL70" s="177">
        <v>60</v>
      </c>
      <c r="CM70" s="177">
        <v>2.5058000000000002</v>
      </c>
      <c r="CN70" s="177">
        <v>0</v>
      </c>
      <c r="CO70" s="177">
        <v>1</v>
      </c>
      <c r="CP70" s="177">
        <v>58</v>
      </c>
      <c r="CQ70" s="177">
        <v>60</v>
      </c>
      <c r="CR70" s="177">
        <v>0.96666666666666667</v>
      </c>
      <c r="CS70" s="159">
        <v>60</v>
      </c>
      <c r="CT70" s="145">
        <v>1073</v>
      </c>
      <c r="CU70" s="177">
        <v>63</v>
      </c>
      <c r="CV70" s="177">
        <v>3.8921875953674316</v>
      </c>
      <c r="CW70" s="177">
        <v>64</v>
      </c>
      <c r="CX70" s="177">
        <v>2.4727031249999998</v>
      </c>
      <c r="CY70" s="177">
        <v>0</v>
      </c>
      <c r="CZ70" s="177">
        <v>1</v>
      </c>
      <c r="DA70" s="177">
        <v>64</v>
      </c>
      <c r="DB70" s="177">
        <v>63</v>
      </c>
      <c r="DC70" s="177">
        <v>1</v>
      </c>
      <c r="DD70" s="159">
        <v>64</v>
      </c>
      <c r="DE70" s="145">
        <v>1070</v>
      </c>
      <c r="DF70" s="177">
        <v>61</v>
      </c>
      <c r="DG70" s="177">
        <v>4.0868851591329109</v>
      </c>
      <c r="DH70" s="177">
        <v>61</v>
      </c>
      <c r="DI70" s="177">
        <v>2.6475409836065578</v>
      </c>
      <c r="DJ70" s="177">
        <v>0</v>
      </c>
      <c r="DK70" s="177">
        <v>1</v>
      </c>
      <c r="DL70" s="177">
        <v>59</v>
      </c>
      <c r="DM70" s="177">
        <v>61</v>
      </c>
      <c r="DN70" s="177">
        <v>0.96721311475409832</v>
      </c>
      <c r="DO70" s="159">
        <v>61</v>
      </c>
      <c r="DP70" s="108">
        <v>24.75</v>
      </c>
      <c r="DQ70" s="215">
        <v>196955</v>
      </c>
      <c r="DR70" s="189">
        <v>0.91919191919099996</v>
      </c>
      <c r="DS70" s="189">
        <v>7.868131868139737</v>
      </c>
      <c r="DT70" s="149" t="s">
        <v>213</v>
      </c>
      <c r="DU70" s="150" t="s">
        <v>214</v>
      </c>
      <c r="DV70" s="190" t="s">
        <v>215</v>
      </c>
      <c r="DW70" s="177" t="s">
        <v>216</v>
      </c>
      <c r="DX70" s="191" t="s">
        <v>217</v>
      </c>
      <c r="DY70" s="172" t="s">
        <v>238</v>
      </c>
      <c r="DZ70" s="132" t="s">
        <v>119</v>
      </c>
      <c r="EA70" s="125">
        <v>214</v>
      </c>
      <c r="EB70" s="125" t="s">
        <v>219</v>
      </c>
      <c r="EC70" s="133" t="s">
        <v>220</v>
      </c>
      <c r="ED70" s="133" t="s">
        <v>221</v>
      </c>
      <c r="EE70" s="125" t="s">
        <v>252</v>
      </c>
      <c r="EF70" s="17">
        <v>1.2079497216134099</v>
      </c>
      <c r="EG70" s="8">
        <v>0.92820941730943651</v>
      </c>
      <c r="EH70" s="17" t="s">
        <v>268</v>
      </c>
      <c r="EI70" s="8" t="s">
        <v>268</v>
      </c>
      <c r="EJ70" s="18" t="s">
        <v>258</v>
      </c>
      <c r="EK70" s="124" t="s">
        <v>225</v>
      </c>
      <c r="EL70" s="124" t="s">
        <v>226</v>
      </c>
      <c r="EM70" s="124" t="s">
        <v>227</v>
      </c>
    </row>
    <row r="71" spans="1:143" s="124" customFormat="1" ht="15.75">
      <c r="A71" s="128" t="s">
        <v>212</v>
      </c>
      <c r="B71" s="143" t="s">
        <v>8</v>
      </c>
      <c r="C71" s="126" t="s">
        <v>127</v>
      </c>
      <c r="D71" s="144" t="s">
        <v>126</v>
      </c>
      <c r="E71" s="216" t="s">
        <v>84</v>
      </c>
      <c r="F71" s="145">
        <v>293</v>
      </c>
      <c r="G71" s="177">
        <v>0</v>
      </c>
      <c r="H71" s="177">
        <v>0</v>
      </c>
      <c r="I71" s="146">
        <v>38156.912206048</v>
      </c>
      <c r="J71" s="146">
        <v>19136.309107099551</v>
      </c>
      <c r="K71" s="146">
        <v>0.99317406143344711</v>
      </c>
      <c r="L71" s="147">
        <v>291</v>
      </c>
      <c r="M71" s="147">
        <v>292</v>
      </c>
      <c r="N71" s="146">
        <v>93062.230811197602</v>
      </c>
      <c r="O71" s="146">
        <v>13433.333333333334</v>
      </c>
      <c r="P71" s="20">
        <v>15369.341563786009</v>
      </c>
      <c r="Q71" s="20">
        <v>15000.856164383562</v>
      </c>
      <c r="R71" s="146">
        <v>63699.999999999985</v>
      </c>
      <c r="S71" s="146">
        <v>59871.747211895912</v>
      </c>
      <c r="T71" s="146">
        <v>62152.542372881362</v>
      </c>
      <c r="U71" s="145">
        <v>310</v>
      </c>
      <c r="V71" s="177">
        <v>0</v>
      </c>
      <c r="W71" s="177">
        <v>2</v>
      </c>
      <c r="X71" s="146">
        <v>14410.840296287746</v>
      </c>
      <c r="Y71" s="146">
        <v>5355.7116973787261</v>
      </c>
      <c r="Z71" s="146">
        <v>23017.161984787599</v>
      </c>
      <c r="AA71" s="146">
        <v>5271.4285714285716</v>
      </c>
      <c r="AB71" s="146">
        <v>5245.2404809619247</v>
      </c>
      <c r="AC71" s="146">
        <v>5331.1724137931033</v>
      </c>
      <c r="AD71" s="146">
        <v>20145.454545454544</v>
      </c>
      <c r="AE71" s="146">
        <v>20492.275280898881</v>
      </c>
      <c r="AF71" s="146">
        <v>22068.972332015812</v>
      </c>
      <c r="AG71" s="145">
        <v>311</v>
      </c>
      <c r="AH71" s="177">
        <v>0</v>
      </c>
      <c r="AI71" s="177">
        <v>0</v>
      </c>
      <c r="AJ71" s="177">
        <v>311</v>
      </c>
      <c r="AK71" s="146">
        <v>50751.328290952792</v>
      </c>
      <c r="AL71" s="146">
        <v>27866.256926167884</v>
      </c>
      <c r="AM71" s="146">
        <v>120035.14075425921</v>
      </c>
      <c r="AN71" s="146">
        <v>16135.000000000002</v>
      </c>
      <c r="AO71" s="146">
        <v>20684.426229508197</v>
      </c>
      <c r="AP71" s="146">
        <v>18577.968526466382</v>
      </c>
      <c r="AQ71" s="146">
        <v>92330.000000000029</v>
      </c>
      <c r="AR71" s="146">
        <v>92259.124087591263</v>
      </c>
      <c r="AS71" s="146">
        <v>93838.274932614571</v>
      </c>
      <c r="AT71" s="145">
        <v>312</v>
      </c>
      <c r="AU71" s="177">
        <v>0</v>
      </c>
      <c r="AV71" s="177">
        <v>0</v>
      </c>
      <c r="AW71" s="177">
        <v>311</v>
      </c>
      <c r="AX71" s="146">
        <v>24252.689416374338</v>
      </c>
      <c r="AY71" s="146">
        <v>11237.84637707143</v>
      </c>
      <c r="AZ71" s="146">
        <v>42717.849275410321</v>
      </c>
      <c r="BA71" s="146">
        <v>7240.0000000000009</v>
      </c>
      <c r="BB71" s="20">
        <v>8264.8305084745753</v>
      </c>
      <c r="BC71" s="20">
        <v>8277.2600186393302</v>
      </c>
      <c r="BD71" s="146">
        <v>37824.000000000007</v>
      </c>
      <c r="BE71" s="146">
        <v>37799.328295549953</v>
      </c>
      <c r="BF71" s="146">
        <v>38137.080536912756</v>
      </c>
      <c r="BG71" s="145">
        <v>232</v>
      </c>
      <c r="BH71" s="177">
        <v>37</v>
      </c>
      <c r="BI71" s="177">
        <v>37</v>
      </c>
      <c r="BJ71" s="177">
        <v>47</v>
      </c>
      <c r="BK71" s="148">
        <v>44</v>
      </c>
      <c r="BL71" s="145">
        <v>489</v>
      </c>
      <c r="BM71" s="177">
        <v>0</v>
      </c>
      <c r="BN71" s="177">
        <v>0</v>
      </c>
      <c r="BO71" s="177">
        <v>0.95041717791411029</v>
      </c>
      <c r="BP71" s="177">
        <v>0.17601431492842534</v>
      </c>
      <c r="BQ71" s="177">
        <v>0.77440286298568495</v>
      </c>
      <c r="BR71" s="145">
        <v>485</v>
      </c>
      <c r="BS71" s="177">
        <v>0</v>
      </c>
      <c r="BT71" s="177">
        <v>0</v>
      </c>
      <c r="BU71" s="177">
        <v>2.80719175257732</v>
      </c>
      <c r="BV71" s="177">
        <v>0.2388659793814433</v>
      </c>
      <c r="BW71" s="148">
        <v>2.5683257731958764</v>
      </c>
      <c r="BX71" s="145">
        <v>1080</v>
      </c>
      <c r="BY71" s="177">
        <v>59</v>
      </c>
      <c r="BZ71" s="177">
        <v>4</v>
      </c>
      <c r="CA71" s="177">
        <v>59</v>
      </c>
      <c r="CB71" s="177">
        <v>2.0397627118644071</v>
      </c>
      <c r="CC71" s="177">
        <v>0</v>
      </c>
      <c r="CD71" s="177">
        <v>1</v>
      </c>
      <c r="CE71" s="177">
        <v>59</v>
      </c>
      <c r="CF71" s="177">
        <v>59</v>
      </c>
      <c r="CG71" s="177">
        <v>1</v>
      </c>
      <c r="CH71" s="159">
        <v>59</v>
      </c>
      <c r="CI71" s="145">
        <v>1075</v>
      </c>
      <c r="CJ71" s="177">
        <v>60</v>
      </c>
      <c r="CK71" s="177">
        <v>3.9850000063578288</v>
      </c>
      <c r="CL71" s="177">
        <v>60</v>
      </c>
      <c r="CM71" s="177">
        <v>2.3652166666666674</v>
      </c>
      <c r="CN71" s="177">
        <v>0</v>
      </c>
      <c r="CO71" s="177">
        <v>1</v>
      </c>
      <c r="CP71" s="177">
        <v>54</v>
      </c>
      <c r="CQ71" s="177">
        <v>60</v>
      </c>
      <c r="CR71" s="177">
        <v>0.9</v>
      </c>
      <c r="CS71" s="159">
        <v>60</v>
      </c>
      <c r="CT71" s="145">
        <v>1080</v>
      </c>
      <c r="CU71" s="177">
        <v>61</v>
      </c>
      <c r="CV71" s="177">
        <v>3.9000000953674316</v>
      </c>
      <c r="CW71" s="177">
        <v>61</v>
      </c>
      <c r="CX71" s="177">
        <v>2.0780655737704916</v>
      </c>
      <c r="CY71" s="177">
        <v>0</v>
      </c>
      <c r="CZ71" s="177">
        <v>1</v>
      </c>
      <c r="DA71" s="177">
        <v>61</v>
      </c>
      <c r="DB71" s="177">
        <v>61</v>
      </c>
      <c r="DC71" s="177">
        <v>1</v>
      </c>
      <c r="DD71" s="159">
        <v>61</v>
      </c>
      <c r="DE71" s="145">
        <v>1068</v>
      </c>
      <c r="DF71" s="177">
        <v>62</v>
      </c>
      <c r="DG71" s="177">
        <v>4.091935396194458</v>
      </c>
      <c r="DH71" s="177">
        <v>62</v>
      </c>
      <c r="DI71" s="177">
        <v>2.0655322580645161</v>
      </c>
      <c r="DJ71" s="177">
        <v>0</v>
      </c>
      <c r="DK71" s="177">
        <v>1</v>
      </c>
      <c r="DL71" s="177">
        <v>62</v>
      </c>
      <c r="DM71" s="177">
        <v>62</v>
      </c>
      <c r="DN71" s="177">
        <v>1</v>
      </c>
      <c r="DO71" s="159">
        <v>62</v>
      </c>
      <c r="DP71" s="109">
        <v>24.75</v>
      </c>
      <c r="DQ71" s="215">
        <v>196955</v>
      </c>
      <c r="DR71" s="189">
        <v>0.91919191919099996</v>
      </c>
      <c r="DS71" s="189">
        <v>12.87912087913376</v>
      </c>
      <c r="DT71" s="149" t="s">
        <v>213</v>
      </c>
      <c r="DU71" s="150" t="s">
        <v>214</v>
      </c>
      <c r="DV71" s="190" t="s">
        <v>215</v>
      </c>
      <c r="DW71" s="177" t="s">
        <v>216</v>
      </c>
      <c r="DX71" s="191" t="s">
        <v>217</v>
      </c>
      <c r="DY71" s="172" t="s">
        <v>238</v>
      </c>
      <c r="DZ71" s="132" t="s">
        <v>120</v>
      </c>
      <c r="EA71" s="125">
        <v>214</v>
      </c>
      <c r="EB71" s="125" t="s">
        <v>228</v>
      </c>
      <c r="EC71" s="133" t="s">
        <v>220</v>
      </c>
      <c r="ED71" s="133" t="s">
        <v>229</v>
      </c>
      <c r="EE71" s="125" t="s">
        <v>252</v>
      </c>
      <c r="EF71" s="17">
        <v>1.2011877203760701</v>
      </c>
      <c r="EG71" s="8">
        <v>0.86068578756624647</v>
      </c>
      <c r="EH71" s="17" t="s">
        <v>268</v>
      </c>
      <c r="EI71" s="8" t="s">
        <v>268</v>
      </c>
      <c r="EJ71" s="18" t="s">
        <v>258</v>
      </c>
      <c r="EK71" s="124" t="s">
        <v>225</v>
      </c>
      <c r="EL71" s="124" t="s">
        <v>226</v>
      </c>
      <c r="EM71" s="124" t="s">
        <v>227</v>
      </c>
    </row>
    <row r="72" spans="1:143" s="124" customFormat="1" ht="15.75">
      <c r="A72" s="128" t="s">
        <v>212</v>
      </c>
      <c r="B72" s="143" t="s">
        <v>8</v>
      </c>
      <c r="C72" s="126" t="s">
        <v>127</v>
      </c>
      <c r="D72" s="144" t="s">
        <v>126</v>
      </c>
      <c r="E72" s="216" t="s">
        <v>84</v>
      </c>
      <c r="F72" s="145">
        <v>296</v>
      </c>
      <c r="G72" s="177">
        <v>0</v>
      </c>
      <c r="H72" s="177">
        <v>0</v>
      </c>
      <c r="I72" s="146">
        <v>13686.87717659814</v>
      </c>
      <c r="J72" s="146">
        <v>4562.7904120702351</v>
      </c>
      <c r="K72" s="146">
        <v>0.98648648648648651</v>
      </c>
      <c r="L72" s="147">
        <v>292</v>
      </c>
      <c r="M72" s="147">
        <v>296</v>
      </c>
      <c r="N72" s="146">
        <v>27583.790389820158</v>
      </c>
      <c r="O72" s="146">
        <v>7418.181818181818</v>
      </c>
      <c r="P72" s="20">
        <v>7091.3926499032877</v>
      </c>
      <c r="Q72" s="20">
        <v>7725.8919961427191</v>
      </c>
      <c r="R72" s="146">
        <v>19659.259259259263</v>
      </c>
      <c r="S72" s="146">
        <v>24514.59034792368</v>
      </c>
      <c r="T72" s="146">
        <v>27489.225589225593</v>
      </c>
      <c r="U72" s="145">
        <v>314</v>
      </c>
      <c r="V72" s="177">
        <v>0</v>
      </c>
      <c r="W72" s="177">
        <v>0</v>
      </c>
      <c r="X72" s="146">
        <v>10254.584965635913</v>
      </c>
      <c r="Y72" s="146">
        <v>4251.0097292619839</v>
      </c>
      <c r="Z72" s="146">
        <v>18128.592641373441</v>
      </c>
      <c r="AA72" s="146">
        <v>3700</v>
      </c>
      <c r="AB72" s="146">
        <v>2625.8795934323689</v>
      </c>
      <c r="AC72" s="146">
        <v>2911.3372093023258</v>
      </c>
      <c r="AD72" s="146">
        <v>15422.222222222224</v>
      </c>
      <c r="AE72" s="146">
        <v>16017.755681818184</v>
      </c>
      <c r="AF72" s="146">
        <v>18279.004415897231</v>
      </c>
      <c r="AG72" s="145">
        <v>313</v>
      </c>
      <c r="AH72" s="177">
        <v>0</v>
      </c>
      <c r="AI72" s="177">
        <v>0</v>
      </c>
      <c r="AJ72" s="177">
        <v>313</v>
      </c>
      <c r="AK72" s="146">
        <v>40998.749401564513</v>
      </c>
      <c r="AL72" s="146">
        <v>24004.868212057871</v>
      </c>
      <c r="AM72" s="146">
        <v>116897.69421221361</v>
      </c>
      <c r="AN72" s="146">
        <v>13628.125</v>
      </c>
      <c r="AO72" s="146">
        <v>14979.220779220781</v>
      </c>
      <c r="AP72" s="146">
        <v>14632.35294117647</v>
      </c>
      <c r="AQ72" s="146">
        <v>75993.749999999985</v>
      </c>
      <c r="AR72" s="146">
        <v>80350.364963503671</v>
      </c>
      <c r="AS72" s="146">
        <v>85284.256559766756</v>
      </c>
      <c r="AT72" s="145">
        <v>311</v>
      </c>
      <c r="AU72" s="177">
        <v>0</v>
      </c>
      <c r="AV72" s="177">
        <v>0</v>
      </c>
      <c r="AW72" s="177">
        <v>311</v>
      </c>
      <c r="AX72" s="146">
        <v>18489.183306567451</v>
      </c>
      <c r="AY72" s="146">
        <v>10352.345800958152</v>
      </c>
      <c r="AZ72" s="146">
        <v>42902.880939756484</v>
      </c>
      <c r="BA72" s="146">
        <v>4810</v>
      </c>
      <c r="BB72" s="20">
        <v>4081.325301204819</v>
      </c>
      <c r="BC72" s="20">
        <v>4297.3838761345442</v>
      </c>
      <c r="BD72" s="146">
        <v>32390</v>
      </c>
      <c r="BE72" s="146">
        <v>37705.696202531646</v>
      </c>
      <c r="BF72" s="146">
        <v>37089.711417816812</v>
      </c>
      <c r="BG72" s="145">
        <v>247</v>
      </c>
      <c r="BH72" s="177">
        <v>53</v>
      </c>
      <c r="BI72" s="177">
        <v>55</v>
      </c>
      <c r="BJ72" s="177">
        <v>47</v>
      </c>
      <c r="BK72" s="148">
        <v>42</v>
      </c>
      <c r="BL72" s="145">
        <v>495</v>
      </c>
      <c r="BM72" s="177">
        <v>0</v>
      </c>
      <c r="BN72" s="177">
        <v>1</v>
      </c>
      <c r="BO72" s="177">
        <v>1.5205263157894737</v>
      </c>
      <c r="BP72" s="177">
        <v>0.23418825910931174</v>
      </c>
      <c r="BQ72" s="177">
        <v>1.2863380566801614</v>
      </c>
      <c r="BR72" s="145">
        <v>496</v>
      </c>
      <c r="BS72" s="177">
        <v>0</v>
      </c>
      <c r="BT72" s="177">
        <v>0</v>
      </c>
      <c r="BU72" s="177">
        <v>3.1001491935483867</v>
      </c>
      <c r="BV72" s="177">
        <v>0.33952217741935481</v>
      </c>
      <c r="BW72" s="148">
        <v>2.7606270161290323</v>
      </c>
      <c r="BX72" s="145">
        <v>1077</v>
      </c>
      <c r="BY72" s="177">
        <v>59</v>
      </c>
      <c r="BZ72" s="177">
        <v>4</v>
      </c>
      <c r="CA72" s="177">
        <v>59</v>
      </c>
      <c r="CB72" s="177">
        <v>2.4100508474576268</v>
      </c>
      <c r="CC72" s="177">
        <v>0</v>
      </c>
      <c r="CD72" s="177">
        <v>1</v>
      </c>
      <c r="CE72" s="177">
        <v>59</v>
      </c>
      <c r="CF72" s="177">
        <v>59</v>
      </c>
      <c r="CG72" s="177">
        <v>1</v>
      </c>
      <c r="CH72" s="159">
        <v>59</v>
      </c>
      <c r="CI72" s="145">
        <v>1080</v>
      </c>
      <c r="CJ72" s="177">
        <v>61</v>
      </c>
      <c r="CK72" s="177">
        <v>3.9950819719033164</v>
      </c>
      <c r="CL72" s="177">
        <v>61</v>
      </c>
      <c r="CM72" s="177">
        <v>2.6026393442622955</v>
      </c>
      <c r="CN72" s="177">
        <v>0</v>
      </c>
      <c r="CO72" s="177">
        <v>1</v>
      </c>
      <c r="CP72" s="177">
        <v>59</v>
      </c>
      <c r="CQ72" s="177">
        <v>61</v>
      </c>
      <c r="CR72" s="177">
        <v>0.96721311475409832</v>
      </c>
      <c r="CS72" s="159">
        <v>61</v>
      </c>
      <c r="CT72" s="145">
        <v>1072</v>
      </c>
      <c r="CU72" s="177">
        <v>61</v>
      </c>
      <c r="CV72" s="177">
        <v>3.8934427167548509</v>
      </c>
      <c r="CW72" s="177">
        <v>61</v>
      </c>
      <c r="CX72" s="177">
        <v>2.6851967213114758</v>
      </c>
      <c r="CY72" s="177">
        <v>0</v>
      </c>
      <c r="CZ72" s="177">
        <v>1</v>
      </c>
      <c r="DA72" s="177">
        <v>60</v>
      </c>
      <c r="DB72" s="177">
        <v>61</v>
      </c>
      <c r="DC72" s="177">
        <v>0.98360655737704916</v>
      </c>
      <c r="DD72" s="159">
        <v>61</v>
      </c>
      <c r="DE72" s="145">
        <v>1075</v>
      </c>
      <c r="DF72" s="177">
        <v>62</v>
      </c>
      <c r="DG72" s="177">
        <v>4.0967741012573242</v>
      </c>
      <c r="DH72" s="177">
        <v>62</v>
      </c>
      <c r="DI72" s="177">
        <v>2.4704838709677417</v>
      </c>
      <c r="DJ72" s="177">
        <v>0</v>
      </c>
      <c r="DK72" s="177">
        <v>1</v>
      </c>
      <c r="DL72" s="177">
        <v>60</v>
      </c>
      <c r="DM72" s="177">
        <v>62</v>
      </c>
      <c r="DN72" s="177">
        <v>0.967741935483871</v>
      </c>
      <c r="DO72" s="159">
        <v>62</v>
      </c>
      <c r="DP72" s="108">
        <v>24.75</v>
      </c>
      <c r="DQ72" s="215">
        <v>196955</v>
      </c>
      <c r="DR72" s="189">
        <v>0.91919191919099996</v>
      </c>
      <c r="DS72" s="189">
        <v>13.010989011002023</v>
      </c>
      <c r="DT72" s="149" t="s">
        <v>213</v>
      </c>
      <c r="DU72" s="150" t="s">
        <v>214</v>
      </c>
      <c r="DV72" s="190" t="s">
        <v>215</v>
      </c>
      <c r="DW72" s="177" t="s">
        <v>216</v>
      </c>
      <c r="DX72" s="191" t="s">
        <v>217</v>
      </c>
      <c r="DY72" s="172" t="s">
        <v>238</v>
      </c>
      <c r="DZ72" s="132" t="s">
        <v>121</v>
      </c>
      <c r="EA72" s="125">
        <v>214</v>
      </c>
      <c r="EB72" s="125" t="s">
        <v>230</v>
      </c>
      <c r="EC72" s="133" t="s">
        <v>220</v>
      </c>
      <c r="ED72" s="133" t="s">
        <v>229</v>
      </c>
      <c r="EE72" s="125" t="s">
        <v>252</v>
      </c>
      <c r="EF72" s="17">
        <v>2.3237263459611581</v>
      </c>
      <c r="EG72" s="8">
        <v>1.2426592400119563</v>
      </c>
      <c r="EH72" s="17" t="s">
        <v>268</v>
      </c>
      <c r="EI72" s="8" t="s">
        <v>268</v>
      </c>
      <c r="EJ72" s="18" t="s">
        <v>258</v>
      </c>
      <c r="EK72" s="124" t="s">
        <v>225</v>
      </c>
      <c r="EL72" s="124" t="s">
        <v>226</v>
      </c>
      <c r="EM72" s="124" t="s">
        <v>227</v>
      </c>
    </row>
    <row r="73" spans="1:143" s="124" customFormat="1" ht="16.5" thickBot="1">
      <c r="A73" s="111" t="s">
        <v>212</v>
      </c>
      <c r="B73" s="112" t="s">
        <v>8</v>
      </c>
      <c r="C73" s="113" t="s">
        <v>127</v>
      </c>
      <c r="D73" s="161" t="s">
        <v>126</v>
      </c>
      <c r="E73" s="220" t="s">
        <v>84</v>
      </c>
      <c r="F73" s="162">
        <v>258</v>
      </c>
      <c r="G73" s="119">
        <v>6</v>
      </c>
      <c r="H73" s="119">
        <v>0</v>
      </c>
      <c r="I73" s="163">
        <v>11520.587559390471</v>
      </c>
      <c r="J73" s="163">
        <v>3654.6257167044478</v>
      </c>
      <c r="K73" s="163">
        <v>0.98015873015873012</v>
      </c>
      <c r="L73" s="164">
        <v>247</v>
      </c>
      <c r="M73" s="164">
        <v>252</v>
      </c>
      <c r="N73" s="163">
        <v>22927.426574788718</v>
      </c>
      <c r="O73" s="163">
        <v>6590.4761904761908</v>
      </c>
      <c r="P73" s="116">
        <v>4310.4477611940292</v>
      </c>
      <c r="Q73" s="116">
        <v>5095.8771741464461</v>
      </c>
      <c r="R73" s="163">
        <v>15590</v>
      </c>
      <c r="S73" s="163">
        <v>14788.653096578606</v>
      </c>
      <c r="T73" s="163">
        <v>16729.044313934868</v>
      </c>
      <c r="U73" s="162">
        <v>269</v>
      </c>
      <c r="V73" s="119">
        <v>0</v>
      </c>
      <c r="W73" s="119">
        <v>7</v>
      </c>
      <c r="X73" s="163">
        <v>7033.6894661169354</v>
      </c>
      <c r="Y73" s="163">
        <v>3341.7131659798151</v>
      </c>
      <c r="Z73" s="163">
        <v>11892.749180504641</v>
      </c>
      <c r="AA73" s="163">
        <v>1388.2352941176471</v>
      </c>
      <c r="AB73" s="163">
        <v>1820.3914141414141</v>
      </c>
      <c r="AC73" s="163">
        <v>1995.3987730061353</v>
      </c>
      <c r="AD73" s="163">
        <v>10678.947368421053</v>
      </c>
      <c r="AE73" s="163">
        <v>10288.398692810459</v>
      </c>
      <c r="AF73" s="163">
        <v>11792.693859255938</v>
      </c>
      <c r="AG73" s="162">
        <v>267</v>
      </c>
      <c r="AH73" s="119">
        <v>6</v>
      </c>
      <c r="AI73" s="119">
        <v>0</v>
      </c>
      <c r="AJ73" s="119">
        <v>261</v>
      </c>
      <c r="AK73" s="163">
        <v>28455.967812542793</v>
      </c>
      <c r="AL73" s="163">
        <v>13508.350671791492</v>
      </c>
      <c r="AM73" s="163">
        <v>72253.483944561609</v>
      </c>
      <c r="AN73" s="163">
        <v>11873.076923076922</v>
      </c>
      <c r="AO73" s="163">
        <v>7965.1162790697672</v>
      </c>
      <c r="AP73" s="163">
        <v>8485.4333576110712</v>
      </c>
      <c r="AQ73" s="163">
        <v>45815.000000000007</v>
      </c>
      <c r="AR73" s="163">
        <v>46875</v>
      </c>
      <c r="AS73" s="163">
        <v>52419</v>
      </c>
      <c r="AT73" s="162">
        <v>263</v>
      </c>
      <c r="AU73" s="119">
        <v>0</v>
      </c>
      <c r="AV73" s="119">
        <v>6</v>
      </c>
      <c r="AW73" s="119">
        <v>255</v>
      </c>
      <c r="AX73" s="163">
        <v>14341.054243579763</v>
      </c>
      <c r="AY73" s="163">
        <v>9137.1755293250499</v>
      </c>
      <c r="AZ73" s="163">
        <v>31331.311662563683</v>
      </c>
      <c r="BA73" s="163">
        <v>1508.0000000000002</v>
      </c>
      <c r="BB73" s="116">
        <v>2913.5188866799203</v>
      </c>
      <c r="BC73" s="116">
        <v>3035.8640939597317</v>
      </c>
      <c r="BD73" s="163">
        <v>26849.23076923077</v>
      </c>
      <c r="BE73" s="163">
        <v>26895.390070921989</v>
      </c>
      <c r="BF73" s="163">
        <v>27550.632911392404</v>
      </c>
      <c r="BG73" s="162">
        <v>172</v>
      </c>
      <c r="BH73" s="119">
        <v>87</v>
      </c>
      <c r="BI73" s="119">
        <v>89</v>
      </c>
      <c r="BJ73" s="119">
        <v>78</v>
      </c>
      <c r="BK73" s="120">
        <v>76</v>
      </c>
      <c r="BL73" s="162">
        <v>403</v>
      </c>
      <c r="BM73" s="119">
        <v>13</v>
      </c>
      <c r="BN73" s="119">
        <v>0</v>
      </c>
      <c r="BO73" s="119">
        <v>1.9366820512820513</v>
      </c>
      <c r="BP73" s="119">
        <v>0.289048717948718</v>
      </c>
      <c r="BQ73" s="119">
        <v>1.6476333333333337</v>
      </c>
      <c r="BR73" s="162">
        <v>416</v>
      </c>
      <c r="BS73" s="119">
        <v>0</v>
      </c>
      <c r="BT73" s="119">
        <v>12</v>
      </c>
      <c r="BU73" s="119">
        <v>3.5083737623762379</v>
      </c>
      <c r="BV73" s="119">
        <v>0.41983663366336643</v>
      </c>
      <c r="BW73" s="120">
        <v>3.0885371287128707</v>
      </c>
      <c r="BX73" s="162">
        <v>1071</v>
      </c>
      <c r="BY73" s="119">
        <v>48</v>
      </c>
      <c r="BZ73" s="119">
        <v>3.9755102031084957</v>
      </c>
      <c r="CA73" s="119">
        <v>49</v>
      </c>
      <c r="CB73" s="119">
        <v>2.7227142857142859</v>
      </c>
      <c r="CC73" s="119">
        <v>0</v>
      </c>
      <c r="CD73" s="119">
        <v>1</v>
      </c>
      <c r="CE73" s="119">
        <v>48</v>
      </c>
      <c r="CF73" s="119">
        <v>48</v>
      </c>
      <c r="CG73" s="119">
        <v>0.97959183673469385</v>
      </c>
      <c r="CH73" s="165">
        <v>49</v>
      </c>
      <c r="CI73" s="162">
        <v>1080</v>
      </c>
      <c r="CJ73" s="119">
        <v>47</v>
      </c>
      <c r="CK73" s="119">
        <v>3.9978723424546261</v>
      </c>
      <c r="CL73" s="119">
        <v>48</v>
      </c>
      <c r="CM73" s="119">
        <v>2.5828085106382983</v>
      </c>
      <c r="CN73" s="119">
        <v>1</v>
      </c>
      <c r="CO73" s="119">
        <v>0.97916666666666663</v>
      </c>
      <c r="CP73" s="119">
        <v>46</v>
      </c>
      <c r="CQ73" s="119">
        <v>47</v>
      </c>
      <c r="CR73" s="119">
        <v>0.95833333333333337</v>
      </c>
      <c r="CS73" s="165">
        <v>47</v>
      </c>
      <c r="CT73" s="162">
        <v>1074</v>
      </c>
      <c r="CU73" s="119">
        <v>47</v>
      </c>
      <c r="CV73" s="119">
        <v>3.8957447752039482</v>
      </c>
      <c r="CW73" s="119">
        <v>47</v>
      </c>
      <c r="CX73" s="119">
        <v>2.7921063829787238</v>
      </c>
      <c r="CY73" s="119">
        <v>0</v>
      </c>
      <c r="CZ73" s="119">
        <v>1</v>
      </c>
      <c r="DA73" s="119">
        <v>47</v>
      </c>
      <c r="DB73" s="119">
        <v>47</v>
      </c>
      <c r="DC73" s="119">
        <v>1</v>
      </c>
      <c r="DD73" s="165">
        <v>47</v>
      </c>
      <c r="DE73" s="162">
        <v>1074</v>
      </c>
      <c r="DF73" s="119">
        <v>51</v>
      </c>
      <c r="DG73" s="119">
        <v>4.0921567748574645</v>
      </c>
      <c r="DH73" s="119">
        <v>51</v>
      </c>
      <c r="DI73" s="119">
        <v>2.6640392156862744</v>
      </c>
      <c r="DJ73" s="119">
        <v>0</v>
      </c>
      <c r="DK73" s="119">
        <v>1</v>
      </c>
      <c r="DL73" s="119">
        <v>49</v>
      </c>
      <c r="DM73" s="119">
        <v>51</v>
      </c>
      <c r="DN73" s="119">
        <v>0.96078431372549022</v>
      </c>
      <c r="DO73" s="165">
        <v>51</v>
      </c>
      <c r="DP73" s="175">
        <v>24.75</v>
      </c>
      <c r="DQ73" s="221">
        <v>196955</v>
      </c>
      <c r="DR73" s="222">
        <v>0.91919191919099996</v>
      </c>
      <c r="DS73" s="222">
        <v>11.340659340670681</v>
      </c>
      <c r="DT73" s="179" t="s">
        <v>213</v>
      </c>
      <c r="DU73" s="118" t="s">
        <v>214</v>
      </c>
      <c r="DV73" s="212" t="s">
        <v>215</v>
      </c>
      <c r="DW73" s="119" t="s">
        <v>216</v>
      </c>
      <c r="DX73" s="213" t="s">
        <v>217</v>
      </c>
      <c r="DY73" s="214" t="s">
        <v>238</v>
      </c>
      <c r="DZ73" s="121" t="s">
        <v>122</v>
      </c>
      <c r="EA73" s="122">
        <v>214</v>
      </c>
      <c r="EB73" s="122" t="s">
        <v>231</v>
      </c>
      <c r="EC73" s="123" t="s">
        <v>220</v>
      </c>
      <c r="ED73" s="123" t="s">
        <v>229</v>
      </c>
      <c r="EE73" s="122" t="s">
        <v>252</v>
      </c>
      <c r="EF73" s="114">
        <v>2.7540099879567936</v>
      </c>
      <c r="EG73" s="115">
        <v>2.375833206681957</v>
      </c>
      <c r="EH73" s="114" t="s">
        <v>268</v>
      </c>
      <c r="EI73" s="115" t="s">
        <v>268</v>
      </c>
      <c r="EJ73" s="117" t="s">
        <v>258</v>
      </c>
      <c r="EK73" s="124" t="s">
        <v>225</v>
      </c>
      <c r="EL73" s="124" t="s">
        <v>226</v>
      </c>
      <c r="EM73" s="124" t="s">
        <v>227</v>
      </c>
    </row>
    <row r="74" spans="1:143" s="124" customFormat="1" ht="15.75">
      <c r="A74" s="127" t="s">
        <v>212</v>
      </c>
      <c r="B74" s="135" t="s">
        <v>8</v>
      </c>
      <c r="C74" s="134" t="s">
        <v>127</v>
      </c>
      <c r="D74" s="136" t="s">
        <v>126</v>
      </c>
      <c r="E74" s="203" t="s">
        <v>85</v>
      </c>
      <c r="F74" s="137">
        <v>210</v>
      </c>
      <c r="G74" s="178">
        <v>0</v>
      </c>
      <c r="H74" s="178">
        <v>0</v>
      </c>
      <c r="I74" s="138">
        <v>37653.66144515606</v>
      </c>
      <c r="J74" s="138">
        <v>16342.773972227413</v>
      </c>
      <c r="K74" s="138">
        <v>0.99047619047619051</v>
      </c>
      <c r="L74" s="139">
        <v>208</v>
      </c>
      <c r="M74" s="139">
        <v>209</v>
      </c>
      <c r="N74" s="138">
        <v>70711.908179389517</v>
      </c>
      <c r="O74" s="138">
        <v>12400</v>
      </c>
      <c r="P74" s="19">
        <v>14352.409638554218</v>
      </c>
      <c r="Q74" s="19">
        <v>15348.087431693988</v>
      </c>
      <c r="R74" s="138">
        <v>58222.222222222219</v>
      </c>
      <c r="S74" s="138">
        <v>58243.24324324324</v>
      </c>
      <c r="T74" s="138">
        <v>64535.992217898834</v>
      </c>
      <c r="U74" s="137">
        <v>221</v>
      </c>
      <c r="V74" s="178">
        <v>0</v>
      </c>
      <c r="W74" s="178">
        <v>0</v>
      </c>
      <c r="X74" s="138">
        <v>13433.237873612894</v>
      </c>
      <c r="Y74" s="138">
        <v>5228.1267522623348</v>
      </c>
      <c r="Z74" s="138">
        <v>20692.166601034802</v>
      </c>
      <c r="AA74" s="138">
        <v>5710</v>
      </c>
      <c r="AB74" s="138">
        <v>4281.1059907834106</v>
      </c>
      <c r="AC74" s="138">
        <v>4528.2442748091598</v>
      </c>
      <c r="AD74" s="138">
        <v>19390</v>
      </c>
      <c r="AE74" s="138">
        <v>21457.142857142859</v>
      </c>
      <c r="AF74" s="138">
        <v>22843.227665706054</v>
      </c>
      <c r="AG74" s="137">
        <v>223</v>
      </c>
      <c r="AH74" s="178">
        <v>0</v>
      </c>
      <c r="AI74" s="178">
        <v>0</v>
      </c>
      <c r="AJ74" s="178">
        <v>223</v>
      </c>
      <c r="AK74" s="138">
        <v>53935.983374251962</v>
      </c>
      <c r="AL74" s="138">
        <v>35563.198846397681</v>
      </c>
      <c r="AM74" s="138">
        <v>180935.254220976</v>
      </c>
      <c r="AN74" s="138">
        <v>14888.461538461537</v>
      </c>
      <c r="AO74" s="138">
        <v>19079.71014492754</v>
      </c>
      <c r="AP74" s="138">
        <v>20153.794037940381</v>
      </c>
      <c r="AQ74" s="138">
        <v>101150.00000000001</v>
      </c>
      <c r="AR74" s="138">
        <v>103339.62264150944</v>
      </c>
      <c r="AS74" s="138">
        <v>111772.72727272731</v>
      </c>
      <c r="AT74" s="137">
        <v>220</v>
      </c>
      <c r="AU74" s="178">
        <v>0</v>
      </c>
      <c r="AV74" s="178">
        <v>0</v>
      </c>
      <c r="AW74" s="178">
        <v>219</v>
      </c>
      <c r="AX74" s="138">
        <v>27214.706200277196</v>
      </c>
      <c r="AY74" s="138">
        <v>13310.031111382472</v>
      </c>
      <c r="AZ74" s="138">
        <v>47731.74931891296</v>
      </c>
      <c r="BA74" s="138">
        <v>9777.7777777777774</v>
      </c>
      <c r="BB74" s="19">
        <v>7505.8252427184461</v>
      </c>
      <c r="BC74" s="19">
        <v>7322.150735294118</v>
      </c>
      <c r="BD74" s="138">
        <v>44000</v>
      </c>
      <c r="BE74" s="138">
        <v>43909.924487594399</v>
      </c>
      <c r="BF74" s="138">
        <v>44681.861575178998</v>
      </c>
      <c r="BG74" s="137">
        <v>221</v>
      </c>
      <c r="BH74" s="178">
        <v>43</v>
      </c>
      <c r="BI74" s="178">
        <v>43</v>
      </c>
      <c r="BJ74" s="178">
        <v>41</v>
      </c>
      <c r="BK74" s="140">
        <v>35</v>
      </c>
      <c r="BL74" s="137">
        <v>449</v>
      </c>
      <c r="BM74" s="178">
        <v>0</v>
      </c>
      <c r="BN74" s="178">
        <v>0</v>
      </c>
      <c r="BO74" s="178">
        <v>1.583440979955457</v>
      </c>
      <c r="BP74" s="178">
        <v>0.39875501113585754</v>
      </c>
      <c r="BQ74" s="178">
        <v>1.1846859688195994</v>
      </c>
      <c r="BR74" s="137">
        <v>436</v>
      </c>
      <c r="BS74" s="178">
        <v>0</v>
      </c>
      <c r="BT74" s="178">
        <v>4</v>
      </c>
      <c r="BU74" s="178">
        <v>2.986576388888889</v>
      </c>
      <c r="BV74" s="178">
        <v>0.37112962962962964</v>
      </c>
      <c r="BW74" s="140">
        <v>2.6154467592592594</v>
      </c>
      <c r="BX74" s="137">
        <v>1064</v>
      </c>
      <c r="BY74" s="178">
        <v>55</v>
      </c>
      <c r="BZ74" s="178">
        <v>3.9719298262345162</v>
      </c>
      <c r="CA74" s="178">
        <v>57</v>
      </c>
      <c r="CB74" s="178">
        <v>2.4013508771929821</v>
      </c>
      <c r="CC74" s="178">
        <v>0</v>
      </c>
      <c r="CD74" s="178">
        <v>1</v>
      </c>
      <c r="CE74" s="178">
        <v>56</v>
      </c>
      <c r="CF74" s="178">
        <v>55</v>
      </c>
      <c r="CG74" s="178">
        <v>0.98245614035087714</v>
      </c>
      <c r="CH74" s="158">
        <v>57</v>
      </c>
      <c r="CI74" s="137">
        <v>1067</v>
      </c>
      <c r="CJ74" s="178">
        <v>51</v>
      </c>
      <c r="CK74" s="178">
        <v>3.9711538461538463</v>
      </c>
      <c r="CL74" s="178">
        <v>52</v>
      </c>
      <c r="CM74" s="178">
        <v>2.7085576923076924</v>
      </c>
      <c r="CN74" s="178">
        <v>0</v>
      </c>
      <c r="CO74" s="178">
        <v>1</v>
      </c>
      <c r="CP74" s="178">
        <v>47</v>
      </c>
      <c r="CQ74" s="178">
        <v>51</v>
      </c>
      <c r="CR74" s="178">
        <v>0.90384615384615385</v>
      </c>
      <c r="CS74" s="158">
        <v>52</v>
      </c>
      <c r="CT74" s="137">
        <v>1080</v>
      </c>
      <c r="CU74" s="178">
        <v>57</v>
      </c>
      <c r="CV74" s="178">
        <v>3.8982457068928502</v>
      </c>
      <c r="CW74" s="178">
        <v>57</v>
      </c>
      <c r="CX74" s="178">
        <v>2.3852456140350879</v>
      </c>
      <c r="CY74" s="178">
        <v>0</v>
      </c>
      <c r="CZ74" s="178">
        <v>1</v>
      </c>
      <c r="DA74" s="178">
        <v>56</v>
      </c>
      <c r="DB74" s="178">
        <v>57</v>
      </c>
      <c r="DC74" s="178">
        <v>0.98245614035087714</v>
      </c>
      <c r="DD74" s="158">
        <v>57</v>
      </c>
      <c r="DE74" s="137">
        <v>1080</v>
      </c>
      <c r="DF74" s="178">
        <v>52</v>
      </c>
      <c r="DG74" s="178">
        <v>4.0999999046325684</v>
      </c>
      <c r="DH74" s="178">
        <v>52</v>
      </c>
      <c r="DI74" s="178">
        <v>2.2489807692307688</v>
      </c>
      <c r="DJ74" s="178">
        <v>0</v>
      </c>
      <c r="DK74" s="178">
        <v>1</v>
      </c>
      <c r="DL74" s="178">
        <v>52</v>
      </c>
      <c r="DM74" s="178">
        <v>52</v>
      </c>
      <c r="DN74" s="178">
        <v>1</v>
      </c>
      <c r="DO74" s="158">
        <v>52</v>
      </c>
      <c r="DP74" s="107">
        <v>15.75</v>
      </c>
      <c r="DQ74" s="219">
        <v>206593</v>
      </c>
      <c r="DR74" s="205">
        <v>0.90476190476100005</v>
      </c>
      <c r="DS74" s="205">
        <v>14.736842105277894</v>
      </c>
      <c r="DT74" s="141" t="s">
        <v>213</v>
      </c>
      <c r="DU74" s="142" t="s">
        <v>214</v>
      </c>
      <c r="DV74" s="206" t="s">
        <v>215</v>
      </c>
      <c r="DW74" s="178" t="s">
        <v>216</v>
      </c>
      <c r="DX74" s="207" t="s">
        <v>217</v>
      </c>
      <c r="DY74" s="173" t="s">
        <v>250</v>
      </c>
      <c r="DZ74" s="129" t="s">
        <v>119</v>
      </c>
      <c r="EA74" s="130">
        <v>214</v>
      </c>
      <c r="EB74" s="130" t="s">
        <v>219</v>
      </c>
      <c r="EC74" s="131" t="s">
        <v>220</v>
      </c>
      <c r="ED74" s="131" t="s">
        <v>229</v>
      </c>
      <c r="EE74" s="130" t="s">
        <v>252</v>
      </c>
      <c r="EF74" s="14">
        <v>1.3321809686365582</v>
      </c>
      <c r="EG74" s="15">
        <v>1.0365656091077295</v>
      </c>
      <c r="EH74" s="14" t="s">
        <v>269</v>
      </c>
      <c r="EI74" s="15" t="s">
        <v>263</v>
      </c>
      <c r="EJ74" s="16" t="s">
        <v>239</v>
      </c>
      <c r="EK74" s="124" t="s">
        <v>225</v>
      </c>
      <c r="EL74" s="124" t="s">
        <v>226</v>
      </c>
      <c r="EM74" s="124" t="s">
        <v>227</v>
      </c>
    </row>
    <row r="75" spans="1:143" s="124" customFormat="1" ht="15.75">
      <c r="A75" s="128" t="s">
        <v>212</v>
      </c>
      <c r="B75" s="143" t="s">
        <v>8</v>
      </c>
      <c r="C75" s="126" t="s">
        <v>127</v>
      </c>
      <c r="D75" s="144" t="s">
        <v>126</v>
      </c>
      <c r="E75" s="216" t="s">
        <v>85</v>
      </c>
      <c r="F75" s="145">
        <v>210</v>
      </c>
      <c r="G75" s="177">
        <v>0</v>
      </c>
      <c r="H75" s="177">
        <v>0</v>
      </c>
      <c r="I75" s="146">
        <v>32318.290396033724</v>
      </c>
      <c r="J75" s="146">
        <v>12602.10429180197</v>
      </c>
      <c r="K75" s="146">
        <v>1</v>
      </c>
      <c r="L75" s="147">
        <v>210</v>
      </c>
      <c r="M75" s="147">
        <v>210</v>
      </c>
      <c r="N75" s="146">
        <v>58358.382228628005</v>
      </c>
      <c r="O75" s="146">
        <v>14727.272727272726</v>
      </c>
      <c r="P75" s="20">
        <v>15369.341563786009</v>
      </c>
      <c r="Q75" s="20">
        <v>15000.856164383562</v>
      </c>
      <c r="R75" s="146">
        <v>48000</v>
      </c>
      <c r="S75" s="146">
        <v>59871.747211895912</v>
      </c>
      <c r="T75" s="146">
        <v>62152.542372881362</v>
      </c>
      <c r="U75" s="145">
        <v>223</v>
      </c>
      <c r="V75" s="177">
        <v>0</v>
      </c>
      <c r="W75" s="177">
        <v>0</v>
      </c>
      <c r="X75" s="146">
        <v>12456.504319410742</v>
      </c>
      <c r="Y75" s="146">
        <v>3956.5712461084604</v>
      </c>
      <c r="Z75" s="146">
        <v>18168.73516706872</v>
      </c>
      <c r="AA75" s="146">
        <v>6030</v>
      </c>
      <c r="AB75" s="146">
        <v>5245.2404809619247</v>
      </c>
      <c r="AC75" s="146">
        <v>5331.1724137931033</v>
      </c>
      <c r="AD75" s="146">
        <v>15975</v>
      </c>
      <c r="AE75" s="146">
        <v>20492.275280898881</v>
      </c>
      <c r="AF75" s="146">
        <v>22068.972332015812</v>
      </c>
      <c r="AG75" s="145">
        <v>230</v>
      </c>
      <c r="AH75" s="177">
        <v>0</v>
      </c>
      <c r="AI75" s="177">
        <v>0</v>
      </c>
      <c r="AJ75" s="177">
        <v>230</v>
      </c>
      <c r="AK75" s="146">
        <v>52944.915553511855</v>
      </c>
      <c r="AL75" s="146">
        <v>30269.679284008143</v>
      </c>
      <c r="AM75" s="146">
        <v>152668.61121198558</v>
      </c>
      <c r="AN75" s="146">
        <v>18772.727272727272</v>
      </c>
      <c r="AO75" s="146">
        <v>20684.426229508197</v>
      </c>
      <c r="AP75" s="146">
        <v>18577.968526466382</v>
      </c>
      <c r="AQ75" s="146">
        <v>93800</v>
      </c>
      <c r="AR75" s="146">
        <v>92259.124087591263</v>
      </c>
      <c r="AS75" s="146">
        <v>93838.274932614571</v>
      </c>
      <c r="AT75" s="145">
        <v>226</v>
      </c>
      <c r="AU75" s="177">
        <v>0</v>
      </c>
      <c r="AV75" s="177">
        <v>0</v>
      </c>
      <c r="AW75" s="177">
        <v>226</v>
      </c>
      <c r="AX75" s="146">
        <v>26313.206686750676</v>
      </c>
      <c r="AY75" s="146">
        <v>10320.538734194635</v>
      </c>
      <c r="AZ75" s="146">
        <v>42394.649648655759</v>
      </c>
      <c r="BA75" s="146">
        <v>10816</v>
      </c>
      <c r="BB75" s="20">
        <v>8264.8305084745753</v>
      </c>
      <c r="BC75" s="20">
        <v>8277.2600186393302</v>
      </c>
      <c r="BD75" s="146">
        <v>38540</v>
      </c>
      <c r="BE75" s="146">
        <v>37799.328295549953</v>
      </c>
      <c r="BF75" s="146">
        <v>38137.080536912756</v>
      </c>
      <c r="BG75" s="145">
        <v>226</v>
      </c>
      <c r="BH75" s="177">
        <v>59</v>
      </c>
      <c r="BI75" s="177">
        <v>58</v>
      </c>
      <c r="BJ75" s="177">
        <v>47</v>
      </c>
      <c r="BK75" s="148">
        <v>44</v>
      </c>
      <c r="BL75" s="145">
        <v>460</v>
      </c>
      <c r="BM75" s="177">
        <v>1</v>
      </c>
      <c r="BN75" s="177">
        <v>1</v>
      </c>
      <c r="BO75" s="177">
        <v>1.0937903930131005</v>
      </c>
      <c r="BP75" s="177">
        <v>0.18129039301310046</v>
      </c>
      <c r="BQ75" s="177">
        <v>0.9125000000000002</v>
      </c>
      <c r="BR75" s="145">
        <v>441</v>
      </c>
      <c r="BS75" s="177">
        <v>0</v>
      </c>
      <c r="BT75" s="177">
        <v>0</v>
      </c>
      <c r="BU75" s="177">
        <v>3.0439365079365075</v>
      </c>
      <c r="BV75" s="177">
        <v>0.28474829931972789</v>
      </c>
      <c r="BW75" s="148">
        <v>2.7591882086167785</v>
      </c>
      <c r="BX75" s="145">
        <v>1058</v>
      </c>
      <c r="BY75" s="177">
        <v>55</v>
      </c>
      <c r="BZ75" s="177">
        <v>3.9236363584345035</v>
      </c>
      <c r="CA75" s="177">
        <v>56</v>
      </c>
      <c r="CB75" s="177">
        <v>2.7713272727272726</v>
      </c>
      <c r="CC75" s="177">
        <v>1</v>
      </c>
      <c r="CD75" s="177">
        <v>0.9821428571428571</v>
      </c>
      <c r="CE75" s="177">
        <v>44</v>
      </c>
      <c r="CF75" s="177">
        <v>55</v>
      </c>
      <c r="CG75" s="177">
        <v>0.7857142857142857</v>
      </c>
      <c r="CH75" s="159">
        <v>55</v>
      </c>
      <c r="CI75" s="145">
        <v>1053</v>
      </c>
      <c r="CJ75" s="177">
        <v>56</v>
      </c>
      <c r="CK75" s="177">
        <v>3.9089285731315613</v>
      </c>
      <c r="CL75" s="177">
        <v>56</v>
      </c>
      <c r="CM75" s="177">
        <v>3.5506785714285711</v>
      </c>
      <c r="CN75" s="177">
        <v>0</v>
      </c>
      <c r="CO75" s="177">
        <v>1</v>
      </c>
      <c r="CP75" s="177">
        <v>44</v>
      </c>
      <c r="CQ75" s="177">
        <v>56</v>
      </c>
      <c r="CR75" s="177">
        <v>0.7857142857142857</v>
      </c>
      <c r="CS75" s="159">
        <v>56</v>
      </c>
      <c r="CT75" s="145">
        <v>1053</v>
      </c>
      <c r="CU75" s="177">
        <v>56</v>
      </c>
      <c r="CV75" s="177">
        <v>3.7857143368039812</v>
      </c>
      <c r="CW75" s="177">
        <v>59</v>
      </c>
      <c r="CX75" s="177">
        <v>3.6654237288135594</v>
      </c>
      <c r="CY75" s="177">
        <v>0</v>
      </c>
      <c r="CZ75" s="177">
        <v>1</v>
      </c>
      <c r="DA75" s="177">
        <v>39</v>
      </c>
      <c r="DB75" s="177">
        <v>56</v>
      </c>
      <c r="DC75" s="177">
        <v>0.66101694915254239</v>
      </c>
      <c r="DD75" s="159">
        <v>57</v>
      </c>
      <c r="DE75" s="145">
        <v>1058</v>
      </c>
      <c r="DF75" s="177">
        <v>54</v>
      </c>
      <c r="DG75" s="177">
        <v>4.0703702811841609</v>
      </c>
      <c r="DH75" s="177">
        <v>54</v>
      </c>
      <c r="DI75" s="177">
        <v>2.7037222222222219</v>
      </c>
      <c r="DJ75" s="177">
        <v>0</v>
      </c>
      <c r="DK75" s="177">
        <v>1</v>
      </c>
      <c r="DL75" s="177">
        <v>47</v>
      </c>
      <c r="DM75" s="177">
        <v>54</v>
      </c>
      <c r="DN75" s="177">
        <v>0.87037037037037035</v>
      </c>
      <c r="DO75" s="159">
        <v>54</v>
      </c>
      <c r="DP75" s="109">
        <v>15.75</v>
      </c>
      <c r="DQ75" s="215">
        <v>206593</v>
      </c>
      <c r="DR75" s="189">
        <v>0.90476190476100005</v>
      </c>
      <c r="DS75" s="189">
        <v>14.736842105277894</v>
      </c>
      <c r="DT75" s="149" t="s">
        <v>213</v>
      </c>
      <c r="DU75" s="150" t="s">
        <v>214</v>
      </c>
      <c r="DV75" s="190" t="s">
        <v>215</v>
      </c>
      <c r="DW75" s="177" t="s">
        <v>216</v>
      </c>
      <c r="DX75" s="191" t="s">
        <v>217</v>
      </c>
      <c r="DY75" s="172" t="s">
        <v>250</v>
      </c>
      <c r="DZ75" s="132" t="s">
        <v>120</v>
      </c>
      <c r="EA75" s="125">
        <v>214</v>
      </c>
      <c r="EB75" s="125" t="s">
        <v>228</v>
      </c>
      <c r="EC75" s="133" t="s">
        <v>220</v>
      </c>
      <c r="ED75" s="133" t="s">
        <v>229</v>
      </c>
      <c r="EE75" s="125" t="s">
        <v>252</v>
      </c>
      <c r="EF75" s="17">
        <v>1.1889714365913755</v>
      </c>
      <c r="EG75" s="8">
        <v>0.90518384690776532</v>
      </c>
      <c r="EH75" s="17" t="s">
        <v>269</v>
      </c>
      <c r="EI75" s="8" t="s">
        <v>263</v>
      </c>
      <c r="EJ75" s="18" t="s">
        <v>239</v>
      </c>
      <c r="EK75" s="124" t="s">
        <v>225</v>
      </c>
      <c r="EL75" s="124" t="s">
        <v>226</v>
      </c>
      <c r="EM75" s="124" t="s">
        <v>227</v>
      </c>
    </row>
    <row r="76" spans="1:143" s="124" customFormat="1" ht="15.75">
      <c r="A76" s="128" t="s">
        <v>212</v>
      </c>
      <c r="B76" s="143" t="s">
        <v>8</v>
      </c>
      <c r="C76" s="126" t="s">
        <v>127</v>
      </c>
      <c r="D76" s="144" t="s">
        <v>126</v>
      </c>
      <c r="E76" s="216" t="s">
        <v>85</v>
      </c>
      <c r="F76" s="145">
        <v>203</v>
      </c>
      <c r="G76" s="177">
        <v>0</v>
      </c>
      <c r="H76" s="177">
        <v>0</v>
      </c>
      <c r="I76" s="146">
        <v>18201.63208454397</v>
      </c>
      <c r="J76" s="146">
        <v>5781.1457007099507</v>
      </c>
      <c r="K76" s="146">
        <v>0.99014778325123154</v>
      </c>
      <c r="L76" s="147">
        <v>201</v>
      </c>
      <c r="M76" s="147">
        <v>203</v>
      </c>
      <c r="N76" s="146">
        <v>43347.801766132485</v>
      </c>
      <c r="O76" s="146">
        <v>11260</v>
      </c>
      <c r="P76" s="20">
        <v>7091.3926499032877</v>
      </c>
      <c r="Q76" s="20">
        <v>7725.8919961427191</v>
      </c>
      <c r="R76" s="146">
        <v>25017.391304347828</v>
      </c>
      <c r="S76" s="146">
        <v>24514.59034792368</v>
      </c>
      <c r="T76" s="146">
        <v>27489.225589225593</v>
      </c>
      <c r="U76" s="145">
        <v>218</v>
      </c>
      <c r="V76" s="177">
        <v>0</v>
      </c>
      <c r="W76" s="177">
        <v>4</v>
      </c>
      <c r="X76" s="146">
        <v>9620.7861039491763</v>
      </c>
      <c r="Y76" s="146">
        <v>3890.191372757597</v>
      </c>
      <c r="Z76" s="146">
        <v>17397.286647119519</v>
      </c>
      <c r="AA76" s="146">
        <v>3866.6666666666665</v>
      </c>
      <c r="AB76" s="146">
        <v>2625.8795934323689</v>
      </c>
      <c r="AC76" s="146">
        <v>2911.3372093023258</v>
      </c>
      <c r="AD76" s="146">
        <v>15299.999999999998</v>
      </c>
      <c r="AE76" s="146">
        <v>16017.755681818184</v>
      </c>
      <c r="AF76" s="146">
        <v>18279.004415897231</v>
      </c>
      <c r="AG76" s="145">
        <v>215</v>
      </c>
      <c r="AH76" s="177">
        <v>0</v>
      </c>
      <c r="AI76" s="177">
        <v>0</v>
      </c>
      <c r="AJ76" s="177">
        <v>215</v>
      </c>
      <c r="AK76" s="146">
        <v>50132.31876154089</v>
      </c>
      <c r="AL76" s="146">
        <v>23296.477267505885</v>
      </c>
      <c r="AM76" s="146">
        <v>115921.50463899679</v>
      </c>
      <c r="AN76" s="146">
        <v>19250</v>
      </c>
      <c r="AO76" s="146">
        <v>14979.220779220781</v>
      </c>
      <c r="AP76" s="146">
        <v>14632.35294117647</v>
      </c>
      <c r="AQ76" s="146">
        <v>79975</v>
      </c>
      <c r="AR76" s="146">
        <v>80350.364963503671</v>
      </c>
      <c r="AS76" s="146">
        <v>85284.256559766756</v>
      </c>
      <c r="AT76" s="145">
        <v>216</v>
      </c>
      <c r="AU76" s="177">
        <v>0</v>
      </c>
      <c r="AV76" s="177">
        <v>0</v>
      </c>
      <c r="AW76" s="177">
        <v>213</v>
      </c>
      <c r="AX76" s="146">
        <v>22510.912121529906</v>
      </c>
      <c r="AY76" s="146">
        <v>11908.284596562613</v>
      </c>
      <c r="AZ76" s="146">
        <v>43159.220710015361</v>
      </c>
      <c r="BA76" s="146">
        <v>5696</v>
      </c>
      <c r="BB76" s="20">
        <v>4081.325301204819</v>
      </c>
      <c r="BC76" s="20">
        <v>4297.3838761345442</v>
      </c>
      <c r="BD76" s="146">
        <v>38160.000000000007</v>
      </c>
      <c r="BE76" s="146">
        <v>37705.696202531646</v>
      </c>
      <c r="BF76" s="146">
        <v>37089.711417816812</v>
      </c>
      <c r="BG76" s="145">
        <v>217</v>
      </c>
      <c r="BH76" s="177">
        <v>50</v>
      </c>
      <c r="BI76" s="177">
        <v>55</v>
      </c>
      <c r="BJ76" s="177">
        <v>47</v>
      </c>
      <c r="BK76" s="148">
        <v>42</v>
      </c>
      <c r="BL76" s="145">
        <v>429</v>
      </c>
      <c r="BM76" s="177">
        <v>0</v>
      </c>
      <c r="BN76" s="177">
        <v>0</v>
      </c>
      <c r="BO76" s="177">
        <v>1.5735524475524469</v>
      </c>
      <c r="BP76" s="177">
        <v>0.28700000000000009</v>
      </c>
      <c r="BQ76" s="177">
        <v>1.2865524475524477</v>
      </c>
      <c r="BR76" s="145">
        <v>434</v>
      </c>
      <c r="BS76" s="177">
        <v>0</v>
      </c>
      <c r="BT76" s="177">
        <v>1</v>
      </c>
      <c r="BU76" s="177">
        <v>3.0480946882217084</v>
      </c>
      <c r="BV76" s="177">
        <v>0.19557505773672054</v>
      </c>
      <c r="BW76" s="148">
        <v>2.8525196304849891</v>
      </c>
      <c r="BX76" s="145">
        <v>1071</v>
      </c>
      <c r="BY76" s="177">
        <v>56</v>
      </c>
      <c r="BZ76" s="177">
        <v>3.9771929832926967</v>
      </c>
      <c r="CA76" s="177">
        <v>57</v>
      </c>
      <c r="CB76" s="177">
        <v>2.5768245614035079</v>
      </c>
      <c r="CC76" s="177">
        <v>0</v>
      </c>
      <c r="CD76" s="177">
        <v>1</v>
      </c>
      <c r="CE76" s="177">
        <v>56</v>
      </c>
      <c r="CF76" s="177">
        <v>56</v>
      </c>
      <c r="CG76" s="177">
        <v>0.98245614035087714</v>
      </c>
      <c r="CH76" s="159">
        <v>57</v>
      </c>
      <c r="CI76" s="145">
        <v>1075</v>
      </c>
      <c r="CJ76" s="177">
        <v>52</v>
      </c>
      <c r="CK76" s="177">
        <v>3.9865384652064395</v>
      </c>
      <c r="CL76" s="177">
        <v>52</v>
      </c>
      <c r="CM76" s="177">
        <v>2.7689999999999992</v>
      </c>
      <c r="CN76" s="177">
        <v>0</v>
      </c>
      <c r="CO76" s="177">
        <v>1</v>
      </c>
      <c r="CP76" s="177">
        <v>50</v>
      </c>
      <c r="CQ76" s="177">
        <v>52</v>
      </c>
      <c r="CR76" s="177">
        <v>0.96153846153846156</v>
      </c>
      <c r="CS76" s="159">
        <v>52</v>
      </c>
      <c r="CT76" s="145">
        <v>1073</v>
      </c>
      <c r="CU76" s="177">
        <v>54</v>
      </c>
      <c r="CV76" s="177">
        <v>3.8909091862765224</v>
      </c>
      <c r="CW76" s="177">
        <v>55</v>
      </c>
      <c r="CX76" s="177">
        <v>2.8710181818181812</v>
      </c>
      <c r="CY76" s="177">
        <v>0</v>
      </c>
      <c r="CZ76" s="177">
        <v>1</v>
      </c>
      <c r="DA76" s="177">
        <v>53</v>
      </c>
      <c r="DB76" s="177">
        <v>54</v>
      </c>
      <c r="DC76" s="177">
        <v>0.96363636363636362</v>
      </c>
      <c r="DD76" s="159">
        <v>55</v>
      </c>
      <c r="DE76" s="145">
        <v>1080</v>
      </c>
      <c r="DF76" s="177">
        <v>51</v>
      </c>
      <c r="DG76" s="177">
        <v>4.0999999046325684</v>
      </c>
      <c r="DH76" s="177">
        <v>53</v>
      </c>
      <c r="DI76" s="177">
        <v>2.5078431372549019</v>
      </c>
      <c r="DJ76" s="177">
        <v>2</v>
      </c>
      <c r="DK76" s="177">
        <v>0.96226415094339623</v>
      </c>
      <c r="DL76" s="177">
        <v>50</v>
      </c>
      <c r="DM76" s="177">
        <v>51</v>
      </c>
      <c r="DN76" s="177">
        <v>0.94339622641509435</v>
      </c>
      <c r="DO76" s="159">
        <v>51</v>
      </c>
      <c r="DP76" s="108">
        <v>15.75</v>
      </c>
      <c r="DQ76" s="215">
        <v>206593</v>
      </c>
      <c r="DR76" s="189">
        <v>0.90476190476100005</v>
      </c>
      <c r="DS76" s="189">
        <v>14.245614035101964</v>
      </c>
      <c r="DT76" s="149" t="s">
        <v>213</v>
      </c>
      <c r="DU76" s="150" t="s">
        <v>214</v>
      </c>
      <c r="DV76" s="190" t="s">
        <v>215</v>
      </c>
      <c r="DW76" s="177" t="s">
        <v>216</v>
      </c>
      <c r="DX76" s="191" t="s">
        <v>217</v>
      </c>
      <c r="DY76" s="172" t="s">
        <v>250</v>
      </c>
      <c r="DZ76" s="132" t="s">
        <v>121</v>
      </c>
      <c r="EA76" s="125">
        <v>214</v>
      </c>
      <c r="EB76" s="125" t="s">
        <v>230</v>
      </c>
      <c r="EC76" s="133" t="s">
        <v>220</v>
      </c>
      <c r="ED76" s="133" t="s">
        <v>221</v>
      </c>
      <c r="EE76" s="125" t="s">
        <v>252</v>
      </c>
      <c r="EF76" s="17">
        <v>1.7505467959812708</v>
      </c>
      <c r="EG76" s="8">
        <v>1.3452421306470119</v>
      </c>
      <c r="EH76" s="17" t="s">
        <v>269</v>
      </c>
      <c r="EI76" s="8" t="s">
        <v>263</v>
      </c>
      <c r="EJ76" s="18" t="s">
        <v>239</v>
      </c>
      <c r="EK76" s="124" t="s">
        <v>225</v>
      </c>
      <c r="EL76" s="124" t="s">
        <v>226</v>
      </c>
      <c r="EM76" s="124" t="s">
        <v>227</v>
      </c>
    </row>
    <row r="77" spans="1:143" s="124" customFormat="1" ht="15.75">
      <c r="A77" s="128" t="s">
        <v>212</v>
      </c>
      <c r="B77" s="143" t="s">
        <v>8</v>
      </c>
      <c r="C77" s="126" t="s">
        <v>127</v>
      </c>
      <c r="D77" s="144" t="s">
        <v>126</v>
      </c>
      <c r="E77" s="216" t="s">
        <v>85</v>
      </c>
      <c r="F77" s="145">
        <v>195</v>
      </c>
      <c r="G77" s="177">
        <v>0</v>
      </c>
      <c r="H77" s="177">
        <v>0</v>
      </c>
      <c r="I77" s="146">
        <v>8427.9575546476335</v>
      </c>
      <c r="J77" s="146">
        <v>3761.091623922789</v>
      </c>
      <c r="K77" s="146">
        <v>0.93333333333333335</v>
      </c>
      <c r="L77" s="147">
        <v>182</v>
      </c>
      <c r="M77" s="147">
        <v>194</v>
      </c>
      <c r="N77" s="146">
        <v>22822.128324776801</v>
      </c>
      <c r="O77" s="146">
        <v>3346.1538461538462</v>
      </c>
      <c r="P77" s="20">
        <v>4310.4477611940292</v>
      </c>
      <c r="Q77" s="20">
        <v>5095.8771741464461</v>
      </c>
      <c r="R77" s="146">
        <v>12958.333333333334</v>
      </c>
      <c r="S77" s="146">
        <v>14788.653096578606</v>
      </c>
      <c r="T77" s="146">
        <v>16729.044313934868</v>
      </c>
      <c r="U77" s="145">
        <v>197</v>
      </c>
      <c r="V77" s="177">
        <v>0</v>
      </c>
      <c r="W77" s="177">
        <v>3</v>
      </c>
      <c r="X77" s="146">
        <v>5991.0793345550574</v>
      </c>
      <c r="Y77" s="146">
        <v>2484.2286031235772</v>
      </c>
      <c r="Z77" s="146">
        <v>10451.665314087521</v>
      </c>
      <c r="AA77" s="146">
        <v>2466.666666666667</v>
      </c>
      <c r="AB77" s="146">
        <v>1820.3914141414141</v>
      </c>
      <c r="AC77" s="146">
        <v>1995.3987730061353</v>
      </c>
      <c r="AD77" s="146">
        <v>9092.8571428571431</v>
      </c>
      <c r="AE77" s="146">
        <v>10288.398692810459</v>
      </c>
      <c r="AF77" s="146">
        <v>11792.693859255938</v>
      </c>
      <c r="AG77" s="145">
        <v>192</v>
      </c>
      <c r="AH77" s="177">
        <v>0</v>
      </c>
      <c r="AI77" s="177">
        <v>0</v>
      </c>
      <c r="AJ77" s="177">
        <v>192</v>
      </c>
      <c r="AK77" s="146">
        <v>24577.221171076744</v>
      </c>
      <c r="AL77" s="146">
        <v>13110.370336990358</v>
      </c>
      <c r="AM77" s="146">
        <v>71879.181592404391</v>
      </c>
      <c r="AN77" s="146">
        <v>9975.0000000000018</v>
      </c>
      <c r="AO77" s="146">
        <v>7965.1162790697672</v>
      </c>
      <c r="AP77" s="146">
        <v>8485.4333576110712</v>
      </c>
      <c r="AQ77" s="146">
        <v>41400.000000000007</v>
      </c>
      <c r="AR77" s="146">
        <v>46875</v>
      </c>
      <c r="AS77" s="146">
        <v>52419</v>
      </c>
      <c r="AT77" s="145">
        <v>193</v>
      </c>
      <c r="AU77" s="177">
        <v>0</v>
      </c>
      <c r="AV77" s="177">
        <v>0</v>
      </c>
      <c r="AW77" s="177">
        <v>192</v>
      </c>
      <c r="AX77" s="146">
        <v>15678.216255413296</v>
      </c>
      <c r="AY77" s="146">
        <v>9007.2164505205765</v>
      </c>
      <c r="AZ77" s="146">
        <v>36816.92269350784</v>
      </c>
      <c r="BA77" s="146">
        <v>2840</v>
      </c>
      <c r="BB77" s="20">
        <v>2913.5188866799203</v>
      </c>
      <c r="BC77" s="20">
        <v>3035.8640939597317</v>
      </c>
      <c r="BD77" s="146">
        <v>26373.333333333336</v>
      </c>
      <c r="BE77" s="146">
        <v>26895.390070921989</v>
      </c>
      <c r="BF77" s="146">
        <v>27550.632911392404</v>
      </c>
      <c r="BG77" s="145">
        <v>214</v>
      </c>
      <c r="BH77" s="177">
        <v>100</v>
      </c>
      <c r="BI77" s="177">
        <v>103</v>
      </c>
      <c r="BJ77" s="177">
        <v>78</v>
      </c>
      <c r="BK77" s="148">
        <v>76</v>
      </c>
      <c r="BL77" s="145">
        <v>395</v>
      </c>
      <c r="BM77" s="177">
        <v>0</v>
      </c>
      <c r="BN77" s="177">
        <v>1</v>
      </c>
      <c r="BO77" s="177">
        <v>2.3107436548223346</v>
      </c>
      <c r="BP77" s="177">
        <v>0.478251269035533</v>
      </c>
      <c r="BQ77" s="177">
        <v>1.8324923857868023</v>
      </c>
      <c r="BR77" s="145">
        <v>387</v>
      </c>
      <c r="BS77" s="177">
        <v>0</v>
      </c>
      <c r="BT77" s="177">
        <v>2</v>
      </c>
      <c r="BU77" s="177">
        <v>3.7447038961038963</v>
      </c>
      <c r="BV77" s="177">
        <v>0.46471428571428569</v>
      </c>
      <c r="BW77" s="148">
        <v>3.2799896103896109</v>
      </c>
      <c r="BX77" s="145">
        <v>1080</v>
      </c>
      <c r="BY77" s="177">
        <v>47</v>
      </c>
      <c r="BZ77" s="177">
        <v>4</v>
      </c>
      <c r="CA77" s="177">
        <v>48</v>
      </c>
      <c r="CB77" s="177">
        <v>2.4600208333333331</v>
      </c>
      <c r="CC77" s="177">
        <v>0</v>
      </c>
      <c r="CD77" s="177">
        <v>1</v>
      </c>
      <c r="CE77" s="177">
        <v>48</v>
      </c>
      <c r="CF77" s="177">
        <v>47</v>
      </c>
      <c r="CG77" s="177">
        <v>1</v>
      </c>
      <c r="CH77" s="159">
        <v>48</v>
      </c>
      <c r="CI77" s="145">
        <v>1071</v>
      </c>
      <c r="CJ77" s="177">
        <v>48</v>
      </c>
      <c r="CK77" s="177">
        <v>3.9734693935939243</v>
      </c>
      <c r="CL77" s="177">
        <v>49</v>
      </c>
      <c r="CM77" s="177">
        <v>3.0180000000000002</v>
      </c>
      <c r="CN77" s="177">
        <v>0</v>
      </c>
      <c r="CO77" s="177">
        <v>1</v>
      </c>
      <c r="CP77" s="177">
        <v>44</v>
      </c>
      <c r="CQ77" s="177">
        <v>48</v>
      </c>
      <c r="CR77" s="177">
        <v>0.89795918367346939</v>
      </c>
      <c r="CS77" s="159">
        <v>49</v>
      </c>
      <c r="CT77" s="145">
        <v>1075</v>
      </c>
      <c r="CU77" s="177">
        <v>52</v>
      </c>
      <c r="CV77" s="177">
        <v>3.8884616310779867</v>
      </c>
      <c r="CW77" s="177">
        <v>52</v>
      </c>
      <c r="CX77" s="177">
        <v>2.9983269230769234</v>
      </c>
      <c r="CY77" s="177">
        <v>0</v>
      </c>
      <c r="CZ77" s="177">
        <v>1</v>
      </c>
      <c r="DA77" s="177">
        <v>50</v>
      </c>
      <c r="DB77" s="177">
        <v>52</v>
      </c>
      <c r="DC77" s="177">
        <v>0.96153846153846156</v>
      </c>
      <c r="DD77" s="159">
        <v>52</v>
      </c>
      <c r="DE77" s="145">
        <v>1071</v>
      </c>
      <c r="DF77" s="177">
        <v>46</v>
      </c>
      <c r="DG77" s="177">
        <v>4.0872339492148537</v>
      </c>
      <c r="DH77" s="177">
        <v>47</v>
      </c>
      <c r="DI77" s="177">
        <v>2.7251914893617024</v>
      </c>
      <c r="DJ77" s="177">
        <v>0</v>
      </c>
      <c r="DK77" s="177">
        <v>1</v>
      </c>
      <c r="DL77" s="177">
        <v>46</v>
      </c>
      <c r="DM77" s="177">
        <v>46</v>
      </c>
      <c r="DN77" s="177">
        <v>0.97872340425531912</v>
      </c>
      <c r="DO77" s="159">
        <v>47</v>
      </c>
      <c r="DP77" s="109">
        <v>15.75</v>
      </c>
      <c r="DQ77" s="215">
        <v>206593</v>
      </c>
      <c r="DR77" s="189">
        <v>0.90476190476100005</v>
      </c>
      <c r="DS77" s="189">
        <v>13.684210526329473</v>
      </c>
      <c r="DT77" s="149" t="s">
        <v>213</v>
      </c>
      <c r="DU77" s="150" t="s">
        <v>214</v>
      </c>
      <c r="DV77" s="190" t="s">
        <v>215</v>
      </c>
      <c r="DW77" s="177" t="s">
        <v>216</v>
      </c>
      <c r="DX77" s="191" t="s">
        <v>217</v>
      </c>
      <c r="DY77" s="172" t="s">
        <v>250</v>
      </c>
      <c r="DZ77" s="132" t="s">
        <v>122</v>
      </c>
      <c r="EA77" s="125">
        <v>214</v>
      </c>
      <c r="EB77" s="125" t="s">
        <v>231</v>
      </c>
      <c r="EC77" s="133" t="s">
        <v>220</v>
      </c>
      <c r="ED77" s="133" t="s">
        <v>229</v>
      </c>
      <c r="EE77" s="125" t="s">
        <v>252</v>
      </c>
      <c r="EF77" s="17">
        <v>4.2854256935608692</v>
      </c>
      <c r="EG77" s="8">
        <v>2.0829003444177849</v>
      </c>
      <c r="EH77" s="17" t="s">
        <v>269</v>
      </c>
      <c r="EI77" s="8" t="s">
        <v>263</v>
      </c>
      <c r="EJ77" s="18" t="s">
        <v>239</v>
      </c>
      <c r="EK77" s="124" t="s">
        <v>225</v>
      </c>
      <c r="EL77" s="124" t="s">
        <v>226</v>
      </c>
      <c r="EM77" s="124" t="s">
        <v>227</v>
      </c>
    </row>
    <row r="78" spans="1:143" s="124" customFormat="1" ht="15.75">
      <c r="A78" s="128" t="s">
        <v>212</v>
      </c>
      <c r="B78" s="143" t="s">
        <v>8</v>
      </c>
      <c r="C78" s="126" t="s">
        <v>127</v>
      </c>
      <c r="D78" s="144" t="s">
        <v>126</v>
      </c>
      <c r="E78" s="187" t="s">
        <v>86</v>
      </c>
      <c r="F78" s="145">
        <v>245</v>
      </c>
      <c r="G78" s="177">
        <v>0</v>
      </c>
      <c r="H78" s="177">
        <v>0</v>
      </c>
      <c r="I78" s="146">
        <v>27102.962356138294</v>
      </c>
      <c r="J78" s="146">
        <v>11360.470400544426</v>
      </c>
      <c r="K78" s="146">
        <v>0.99183673469387756</v>
      </c>
      <c r="L78" s="147">
        <v>243</v>
      </c>
      <c r="M78" s="147">
        <v>245</v>
      </c>
      <c r="N78" s="146">
        <v>57327.3010715196</v>
      </c>
      <c r="O78" s="146">
        <v>12700</v>
      </c>
      <c r="P78" s="20">
        <v>14352.409638554218</v>
      </c>
      <c r="Q78" s="20">
        <v>15348.087431693988</v>
      </c>
      <c r="R78" s="146">
        <v>41000</v>
      </c>
      <c r="S78" s="146">
        <v>58243.24324324324</v>
      </c>
      <c r="T78" s="146">
        <v>64535.992217898834</v>
      </c>
      <c r="U78" s="145">
        <v>248</v>
      </c>
      <c r="V78" s="177">
        <v>0</v>
      </c>
      <c r="W78" s="177">
        <v>0</v>
      </c>
      <c r="X78" s="146">
        <v>7338.2352562835595</v>
      </c>
      <c r="Y78" s="146">
        <v>2186.6872172365797</v>
      </c>
      <c r="Z78" s="146">
        <v>11088.0489979636</v>
      </c>
      <c r="AA78" s="146">
        <v>3914.2857142857142</v>
      </c>
      <c r="AB78" s="146">
        <v>4281.1059907834106</v>
      </c>
      <c r="AC78" s="146">
        <v>4528.2442748091598</v>
      </c>
      <c r="AD78" s="146">
        <v>9630</v>
      </c>
      <c r="AE78" s="146">
        <v>21457.142857142859</v>
      </c>
      <c r="AF78" s="146">
        <v>22843.227665706054</v>
      </c>
      <c r="AG78" s="145">
        <v>243</v>
      </c>
      <c r="AH78" s="177">
        <v>0</v>
      </c>
      <c r="AI78" s="177">
        <v>0</v>
      </c>
      <c r="AJ78" s="177"/>
      <c r="AK78" s="146">
        <v>47118.582820570839</v>
      </c>
      <c r="AL78" s="146">
        <v>30027.204276006061</v>
      </c>
      <c r="AM78" s="146">
        <v>159725.51140419679</v>
      </c>
      <c r="AN78" s="146">
        <v>16555</v>
      </c>
      <c r="AO78" s="146">
        <v>19079.71014492754</v>
      </c>
      <c r="AP78" s="146">
        <v>20153.794037940381</v>
      </c>
      <c r="AQ78" s="146">
        <v>88987.500000000015</v>
      </c>
      <c r="AR78" s="146">
        <v>103339.62264150944</v>
      </c>
      <c r="AS78" s="146">
        <v>111772.72727272731</v>
      </c>
      <c r="AT78" s="145">
        <v>237</v>
      </c>
      <c r="AU78" s="177">
        <v>0</v>
      </c>
      <c r="AV78" s="177">
        <v>0</v>
      </c>
      <c r="AW78" s="177"/>
      <c r="AX78" s="146">
        <v>24173.716010986205</v>
      </c>
      <c r="AY78" s="146">
        <v>12587.051668239077</v>
      </c>
      <c r="AZ78" s="146">
        <v>45539.208555959201</v>
      </c>
      <c r="BA78" s="146">
        <v>6512</v>
      </c>
      <c r="BB78" s="20">
        <v>7505.8252427184461</v>
      </c>
      <c r="BC78" s="20">
        <v>7322.150735294118</v>
      </c>
      <c r="BD78" s="146">
        <v>40528</v>
      </c>
      <c r="BE78" s="146">
        <v>43909.924487594399</v>
      </c>
      <c r="BF78" s="146">
        <v>44681.861575178998</v>
      </c>
      <c r="BG78" s="145">
        <v>248</v>
      </c>
      <c r="BH78" s="177">
        <v>44</v>
      </c>
      <c r="BI78" s="177">
        <v>46</v>
      </c>
      <c r="BJ78" s="177">
        <v>41</v>
      </c>
      <c r="BK78" s="148">
        <v>35</v>
      </c>
      <c r="BL78" s="145">
        <v>486</v>
      </c>
      <c r="BM78" s="177">
        <v>0</v>
      </c>
      <c r="BN78" s="177">
        <v>0</v>
      </c>
      <c r="BO78" s="177">
        <v>1.4676625514401052</v>
      </c>
      <c r="BP78" s="177">
        <v>0.2231479053497942</v>
      </c>
      <c r="BQ78" s="177">
        <v>1.2287901234565373</v>
      </c>
      <c r="BR78" s="145">
        <v>501</v>
      </c>
      <c r="BS78" s="177">
        <v>0</v>
      </c>
      <c r="BT78" s="177">
        <v>0</v>
      </c>
      <c r="BU78" s="177">
        <v>3.1205149700596158</v>
      </c>
      <c r="BV78" s="177">
        <v>0.4940276586826346</v>
      </c>
      <c r="BW78" s="148">
        <v>2.6264870259478621</v>
      </c>
      <c r="BX78" s="145">
        <v>621</v>
      </c>
      <c r="BY78" s="177">
        <v>5</v>
      </c>
      <c r="BZ78" s="177">
        <v>3.1650406451729256</v>
      </c>
      <c r="CA78" s="177">
        <v>246</v>
      </c>
      <c r="CB78" s="177">
        <v>1.0240323130081301</v>
      </c>
      <c r="CC78" s="177">
        <v>0</v>
      </c>
      <c r="CD78" s="177">
        <v>1</v>
      </c>
      <c r="CE78" s="177">
        <v>245</v>
      </c>
      <c r="CF78" s="177">
        <v>5</v>
      </c>
      <c r="CG78" s="177">
        <v>0.99593495934959353</v>
      </c>
      <c r="CH78" s="159">
        <v>246</v>
      </c>
      <c r="CI78" s="145"/>
      <c r="CJ78" s="177"/>
      <c r="CK78" s="177"/>
      <c r="CL78" s="177"/>
      <c r="CM78" s="177"/>
      <c r="CN78" s="177"/>
      <c r="CO78" s="177"/>
      <c r="CP78" s="177"/>
      <c r="CQ78" s="177"/>
      <c r="CR78" s="177"/>
      <c r="CS78" s="159"/>
      <c r="CT78" s="145"/>
      <c r="CU78" s="177"/>
      <c r="CV78" s="177"/>
      <c r="CW78" s="177"/>
      <c r="CX78" s="177"/>
      <c r="CY78" s="177"/>
      <c r="CZ78" s="177"/>
      <c r="DA78" s="177"/>
      <c r="DB78" s="177"/>
      <c r="DC78" s="177"/>
      <c r="DD78" s="159"/>
      <c r="DE78" s="145"/>
      <c r="DF78" s="177"/>
      <c r="DG78" s="177"/>
      <c r="DH78" s="177"/>
      <c r="DI78" s="177"/>
      <c r="DJ78" s="177"/>
      <c r="DK78" s="177"/>
      <c r="DL78" s="177"/>
      <c r="DM78" s="177"/>
      <c r="DN78" s="177"/>
      <c r="DO78" s="159"/>
      <c r="DP78" s="108">
        <v>19.5</v>
      </c>
      <c r="DQ78" s="215">
        <v>186500</v>
      </c>
      <c r="DR78" s="189">
        <v>0.97435897435800001</v>
      </c>
      <c r="DS78" s="189">
        <v>12.894736842118158</v>
      </c>
      <c r="DT78" s="149" t="s">
        <v>213</v>
      </c>
      <c r="DU78" s="150" t="s">
        <v>214</v>
      </c>
      <c r="DV78" s="190" t="s">
        <v>215</v>
      </c>
      <c r="DW78" s="177" t="s">
        <v>216</v>
      </c>
      <c r="DX78" s="191" t="s">
        <v>217</v>
      </c>
      <c r="DY78" s="172" t="s">
        <v>259</v>
      </c>
      <c r="DZ78" s="132" t="s">
        <v>119</v>
      </c>
      <c r="EA78" s="125">
        <v>214</v>
      </c>
      <c r="EB78" s="125" t="s">
        <v>219</v>
      </c>
      <c r="EC78" s="133" t="s">
        <v>220</v>
      </c>
      <c r="ED78" s="133" t="s">
        <v>221</v>
      </c>
      <c r="EE78" s="125" t="s">
        <v>252</v>
      </c>
      <c r="EF78" s="17">
        <v>1.5304693859450671</v>
      </c>
      <c r="EG78" s="8">
        <v>1.4587056569514736</v>
      </c>
      <c r="EH78" s="17" t="s">
        <v>270</v>
      </c>
      <c r="EI78" s="8" t="s">
        <v>233</v>
      </c>
      <c r="EJ78" s="18" t="s">
        <v>234</v>
      </c>
      <c r="EK78" s="124" t="s">
        <v>225</v>
      </c>
      <c r="EL78" s="124" t="s">
        <v>226</v>
      </c>
      <c r="EM78" s="124" t="s">
        <v>227</v>
      </c>
    </row>
    <row r="79" spans="1:143" s="124" customFormat="1" ht="15.75">
      <c r="A79" s="128" t="s">
        <v>212</v>
      </c>
      <c r="B79" s="143" t="s">
        <v>8</v>
      </c>
      <c r="C79" s="126" t="s">
        <v>127</v>
      </c>
      <c r="D79" s="144" t="s">
        <v>126</v>
      </c>
      <c r="E79" s="216" t="s">
        <v>86</v>
      </c>
      <c r="F79" s="145">
        <v>266</v>
      </c>
      <c r="G79" s="177">
        <v>0</v>
      </c>
      <c r="H79" s="177">
        <v>0</v>
      </c>
      <c r="I79" s="146">
        <v>25227.455874407617</v>
      </c>
      <c r="J79" s="146">
        <v>11338.799068110957</v>
      </c>
      <c r="K79" s="146">
        <v>0.98872180451127822</v>
      </c>
      <c r="L79" s="147">
        <v>263</v>
      </c>
      <c r="M79" s="147">
        <v>266</v>
      </c>
      <c r="N79" s="146">
        <v>63694.682737094241</v>
      </c>
      <c r="O79" s="146">
        <v>10742.857142857143</v>
      </c>
      <c r="P79" s="20">
        <v>15369.341563786009</v>
      </c>
      <c r="Q79" s="20">
        <v>15000.856164383562</v>
      </c>
      <c r="R79" s="146">
        <v>40160.000000000007</v>
      </c>
      <c r="S79" s="146">
        <v>59871.747211895912</v>
      </c>
      <c r="T79" s="146">
        <v>62152.542372881362</v>
      </c>
      <c r="U79" s="145">
        <v>265</v>
      </c>
      <c r="V79" s="177">
        <v>0</v>
      </c>
      <c r="W79" s="177">
        <v>0</v>
      </c>
      <c r="X79" s="146">
        <v>7915.898375103684</v>
      </c>
      <c r="Y79" s="146">
        <v>2444.4076265917606</v>
      </c>
      <c r="Z79" s="146">
        <v>12377.744316743121</v>
      </c>
      <c r="AA79" s="146">
        <v>3750</v>
      </c>
      <c r="AB79" s="146">
        <v>5245.2404809619247</v>
      </c>
      <c r="AC79" s="146">
        <v>5331.1724137931033</v>
      </c>
      <c r="AD79" s="146">
        <v>10569.444444444445</v>
      </c>
      <c r="AE79" s="146">
        <v>20492.275280898881</v>
      </c>
      <c r="AF79" s="146">
        <v>22068.972332015812</v>
      </c>
      <c r="AG79" s="145">
        <v>263</v>
      </c>
      <c r="AH79" s="177">
        <v>0</v>
      </c>
      <c r="AI79" s="177">
        <v>1</v>
      </c>
      <c r="AJ79" s="177"/>
      <c r="AK79" s="146">
        <v>39359.186705162938</v>
      </c>
      <c r="AL79" s="146">
        <v>25234.092296476272</v>
      </c>
      <c r="AM79" s="146">
        <v>123195.8976058656</v>
      </c>
      <c r="AN79" s="146">
        <v>11856.250000000002</v>
      </c>
      <c r="AO79" s="146">
        <v>20684.426229508197</v>
      </c>
      <c r="AP79" s="146">
        <v>18577.968526466382</v>
      </c>
      <c r="AQ79" s="146">
        <v>73412.500000000015</v>
      </c>
      <c r="AR79" s="146">
        <v>92259.124087591263</v>
      </c>
      <c r="AS79" s="146">
        <v>93838.274932614571</v>
      </c>
      <c r="AT79" s="145">
        <v>259</v>
      </c>
      <c r="AU79" s="177">
        <v>0</v>
      </c>
      <c r="AV79" s="177">
        <v>0</v>
      </c>
      <c r="AW79" s="177"/>
      <c r="AX79" s="146">
        <v>21214.123118130086</v>
      </c>
      <c r="AY79" s="146">
        <v>10976.49197756773</v>
      </c>
      <c r="AZ79" s="146">
        <v>41356.818233002559</v>
      </c>
      <c r="BA79" s="146">
        <v>7440</v>
      </c>
      <c r="BB79" s="20">
        <v>8264.8305084745753</v>
      </c>
      <c r="BC79" s="20">
        <v>8277.2600186393302</v>
      </c>
      <c r="BD79" s="146">
        <v>35716.36363636364</v>
      </c>
      <c r="BE79" s="146">
        <v>37799.328295549953</v>
      </c>
      <c r="BF79" s="146">
        <v>38137.080536912756</v>
      </c>
      <c r="BG79" s="145">
        <v>249</v>
      </c>
      <c r="BH79" s="177">
        <v>48</v>
      </c>
      <c r="BI79" s="177">
        <v>66</v>
      </c>
      <c r="BJ79" s="177">
        <v>47</v>
      </c>
      <c r="BK79" s="148">
        <v>44</v>
      </c>
      <c r="BL79" s="145">
        <v>515</v>
      </c>
      <c r="BM79" s="177">
        <v>0</v>
      </c>
      <c r="BN79" s="177">
        <v>0</v>
      </c>
      <c r="BO79" s="177">
        <v>1.4247048543686212</v>
      </c>
      <c r="BP79" s="177">
        <v>0.2054831844660194</v>
      </c>
      <c r="BQ79" s="177">
        <v>1.2080796116502042</v>
      </c>
      <c r="BR79" s="145">
        <v>541</v>
      </c>
      <c r="BS79" s="177">
        <v>0</v>
      </c>
      <c r="BT79" s="177">
        <v>2</v>
      </c>
      <c r="BU79" s="177">
        <v>3.3019628942482782</v>
      </c>
      <c r="BV79" s="177">
        <v>0.50035778849721713</v>
      </c>
      <c r="BW79" s="148">
        <v>2.8016048237473679</v>
      </c>
      <c r="BX79" s="145">
        <v>636</v>
      </c>
      <c r="BY79" s="177">
        <v>5</v>
      </c>
      <c r="BZ79" s="177">
        <v>3.1934108401453773</v>
      </c>
      <c r="CA79" s="177">
        <v>258</v>
      </c>
      <c r="CB79" s="177">
        <v>1.0341664457364343</v>
      </c>
      <c r="CC79" s="177">
        <v>0</v>
      </c>
      <c r="CD79" s="177">
        <v>1</v>
      </c>
      <c r="CE79" s="177">
        <v>257</v>
      </c>
      <c r="CF79" s="177">
        <v>5</v>
      </c>
      <c r="CG79" s="177">
        <v>0.99612403100775193</v>
      </c>
      <c r="CH79" s="159">
        <v>258</v>
      </c>
      <c r="CI79" s="145"/>
      <c r="CJ79" s="177"/>
      <c r="CK79" s="177"/>
      <c r="CL79" s="177"/>
      <c r="CM79" s="177"/>
      <c r="CN79" s="177"/>
      <c r="CO79" s="177"/>
      <c r="CP79" s="177"/>
      <c r="CQ79" s="177"/>
      <c r="CR79" s="177"/>
      <c r="CS79" s="159"/>
      <c r="CT79" s="145"/>
      <c r="CU79" s="177"/>
      <c r="CV79" s="177"/>
      <c r="CW79" s="177"/>
      <c r="CX79" s="177"/>
      <c r="CY79" s="177"/>
      <c r="CZ79" s="177"/>
      <c r="DA79" s="177"/>
      <c r="DB79" s="177"/>
      <c r="DC79" s="177"/>
      <c r="DD79" s="159"/>
      <c r="DE79" s="145"/>
      <c r="DF79" s="177"/>
      <c r="DG79" s="177"/>
      <c r="DH79" s="177"/>
      <c r="DI79" s="177"/>
      <c r="DJ79" s="177"/>
      <c r="DK79" s="177"/>
      <c r="DL79" s="177"/>
      <c r="DM79" s="177"/>
      <c r="DN79" s="177"/>
      <c r="DO79" s="159"/>
      <c r="DP79" s="109">
        <v>19.5</v>
      </c>
      <c r="DQ79" s="215">
        <v>186500</v>
      </c>
      <c r="DR79" s="189">
        <v>0.97435897435800001</v>
      </c>
      <c r="DS79" s="189">
        <v>14.000000000013999</v>
      </c>
      <c r="DT79" s="149" t="s">
        <v>213</v>
      </c>
      <c r="DU79" s="150" t="s">
        <v>214</v>
      </c>
      <c r="DV79" s="190" t="s">
        <v>215</v>
      </c>
      <c r="DW79" s="177" t="s">
        <v>216</v>
      </c>
      <c r="DX79" s="191" t="s">
        <v>217</v>
      </c>
      <c r="DY79" s="172" t="s">
        <v>259</v>
      </c>
      <c r="DZ79" s="132" t="s">
        <v>120</v>
      </c>
      <c r="EA79" s="125">
        <v>214</v>
      </c>
      <c r="EB79" s="125" t="s">
        <v>228</v>
      </c>
      <c r="EC79" s="133" t="s">
        <v>220</v>
      </c>
      <c r="ED79" s="133" t="s">
        <v>229</v>
      </c>
      <c r="EE79" s="125" t="s">
        <v>252</v>
      </c>
      <c r="EF79" s="17">
        <v>1.7615639065441333</v>
      </c>
      <c r="EG79" s="8">
        <v>1.4711962171320645</v>
      </c>
      <c r="EH79" s="17" t="s">
        <v>270</v>
      </c>
      <c r="EI79" s="8" t="s">
        <v>233</v>
      </c>
      <c r="EJ79" s="18" t="s">
        <v>234</v>
      </c>
      <c r="EK79" s="124" t="s">
        <v>225</v>
      </c>
      <c r="EL79" s="124" t="s">
        <v>226</v>
      </c>
      <c r="EM79" s="124" t="s">
        <v>227</v>
      </c>
    </row>
    <row r="80" spans="1:143" s="124" customFormat="1" ht="15.75">
      <c r="A80" s="128" t="s">
        <v>212</v>
      </c>
      <c r="B80" s="143" t="s">
        <v>8</v>
      </c>
      <c r="C80" s="126" t="s">
        <v>127</v>
      </c>
      <c r="D80" s="144" t="s">
        <v>126</v>
      </c>
      <c r="E80" s="216" t="s">
        <v>86</v>
      </c>
      <c r="F80" s="145">
        <v>258</v>
      </c>
      <c r="G80" s="177">
        <v>0</v>
      </c>
      <c r="H80" s="177">
        <v>0</v>
      </c>
      <c r="I80" s="146">
        <v>10768.01893213911</v>
      </c>
      <c r="J80" s="146">
        <v>2821.8182045748472</v>
      </c>
      <c r="K80" s="146">
        <v>0.98837209302325579</v>
      </c>
      <c r="L80" s="147">
        <v>255</v>
      </c>
      <c r="M80" s="147">
        <v>257</v>
      </c>
      <c r="N80" s="146">
        <v>18063.887686557438</v>
      </c>
      <c r="O80" s="146">
        <v>7725</v>
      </c>
      <c r="P80" s="20">
        <v>7091.3926499032877</v>
      </c>
      <c r="Q80" s="20">
        <v>7725.8919961427191</v>
      </c>
      <c r="R80" s="146">
        <v>14683.333333333336</v>
      </c>
      <c r="S80" s="146">
        <v>24514.59034792368</v>
      </c>
      <c r="T80" s="146">
        <v>27489.225589225593</v>
      </c>
      <c r="U80" s="145">
        <v>252</v>
      </c>
      <c r="V80" s="177">
        <v>0</v>
      </c>
      <c r="W80" s="177">
        <v>0</v>
      </c>
      <c r="X80" s="146">
        <v>6436.8697760279174</v>
      </c>
      <c r="Y80" s="146">
        <v>1857.6456615928275</v>
      </c>
      <c r="Z80" s="146">
        <v>12471.935640854801</v>
      </c>
      <c r="AA80" s="146">
        <v>4016.6666666666665</v>
      </c>
      <c r="AB80" s="146">
        <v>2625.8795934323689</v>
      </c>
      <c r="AC80" s="146">
        <v>2911.3372093023258</v>
      </c>
      <c r="AD80" s="146">
        <v>8052.9411764705883</v>
      </c>
      <c r="AE80" s="146">
        <v>16017.755681818184</v>
      </c>
      <c r="AF80" s="146">
        <v>18279.004415897231</v>
      </c>
      <c r="AG80" s="145">
        <v>252</v>
      </c>
      <c r="AH80" s="177">
        <v>0</v>
      </c>
      <c r="AI80" s="177">
        <v>1</v>
      </c>
      <c r="AJ80" s="177"/>
      <c r="AK80" s="146">
        <v>32592.294273930871</v>
      </c>
      <c r="AL80" s="146">
        <v>13602.797638194043</v>
      </c>
      <c r="AM80" s="146">
        <v>95080.488671563202</v>
      </c>
      <c r="AN80" s="146">
        <v>17084.375</v>
      </c>
      <c r="AO80" s="146">
        <v>14979.220779220781</v>
      </c>
      <c r="AP80" s="146">
        <v>14632.35294117647</v>
      </c>
      <c r="AQ80" s="146">
        <v>50843.333333333336</v>
      </c>
      <c r="AR80" s="146">
        <v>80350.364963503671</v>
      </c>
      <c r="AS80" s="146">
        <v>85284.256559766756</v>
      </c>
      <c r="AT80" s="145">
        <v>250</v>
      </c>
      <c r="AU80" s="177">
        <v>0</v>
      </c>
      <c r="AV80" s="177">
        <v>0</v>
      </c>
      <c r="AW80" s="177"/>
      <c r="AX80" s="146">
        <v>20558.379042332341</v>
      </c>
      <c r="AY80" s="146">
        <v>10703.484730755963</v>
      </c>
      <c r="AZ80" s="146">
        <v>42438.83825756656</v>
      </c>
      <c r="BA80" s="146">
        <v>5866.6666666666661</v>
      </c>
      <c r="BB80" s="20">
        <v>4081.325301204819</v>
      </c>
      <c r="BC80" s="20">
        <v>4297.3838761345442</v>
      </c>
      <c r="BD80" s="146">
        <v>35600</v>
      </c>
      <c r="BE80" s="146">
        <v>37705.696202531646</v>
      </c>
      <c r="BF80" s="146">
        <v>37089.711417816812</v>
      </c>
      <c r="BG80" s="145">
        <v>248</v>
      </c>
      <c r="BH80" s="177">
        <v>52</v>
      </c>
      <c r="BI80" s="177">
        <v>54</v>
      </c>
      <c r="BJ80" s="177">
        <v>47</v>
      </c>
      <c r="BK80" s="148">
        <v>42</v>
      </c>
      <c r="BL80" s="145">
        <v>510</v>
      </c>
      <c r="BM80" s="177">
        <v>0</v>
      </c>
      <c r="BN80" s="177">
        <v>0</v>
      </c>
      <c r="BO80" s="177">
        <v>1.9249941176467729</v>
      </c>
      <c r="BP80" s="177">
        <v>0.39662711176470589</v>
      </c>
      <c r="BQ80" s="177">
        <v>1.5172372549016744</v>
      </c>
      <c r="BR80" s="145">
        <v>522</v>
      </c>
      <c r="BS80" s="177">
        <v>1</v>
      </c>
      <c r="BT80" s="177">
        <v>0</v>
      </c>
      <c r="BU80" s="177">
        <v>3.2189424184257369</v>
      </c>
      <c r="BV80" s="177">
        <v>0.51271755662188112</v>
      </c>
      <c r="BW80" s="148">
        <v>2.7047274472166349</v>
      </c>
      <c r="BX80" s="145">
        <v>652</v>
      </c>
      <c r="BY80" s="177">
        <v>6</v>
      </c>
      <c r="BZ80" s="177">
        <v>3.2215446960635301</v>
      </c>
      <c r="CA80" s="177">
        <v>247</v>
      </c>
      <c r="CB80" s="177">
        <v>1.0421339308943087</v>
      </c>
      <c r="CC80" s="177">
        <v>1</v>
      </c>
      <c r="CD80" s="177">
        <v>0.99595141700404854</v>
      </c>
      <c r="CE80" s="177">
        <v>245</v>
      </c>
      <c r="CF80" s="177">
        <v>6</v>
      </c>
      <c r="CG80" s="177">
        <v>0.9919028340080972</v>
      </c>
      <c r="CH80" s="159">
        <v>246</v>
      </c>
      <c r="CI80" s="145"/>
      <c r="CJ80" s="177"/>
      <c r="CK80" s="177"/>
      <c r="CL80" s="177"/>
      <c r="CM80" s="177"/>
      <c r="CN80" s="177"/>
      <c r="CO80" s="177"/>
      <c r="CP80" s="177"/>
      <c r="CQ80" s="177"/>
      <c r="CR80" s="177"/>
      <c r="CS80" s="159"/>
      <c r="CT80" s="145"/>
      <c r="CU80" s="177"/>
      <c r="CV80" s="177"/>
      <c r="CW80" s="177"/>
      <c r="CX80" s="177"/>
      <c r="CY80" s="177"/>
      <c r="CZ80" s="177"/>
      <c r="DA80" s="177"/>
      <c r="DB80" s="177"/>
      <c r="DC80" s="177"/>
      <c r="DD80" s="159"/>
      <c r="DE80" s="145"/>
      <c r="DF80" s="177"/>
      <c r="DG80" s="177"/>
      <c r="DH80" s="177"/>
      <c r="DI80" s="177"/>
      <c r="DJ80" s="177"/>
      <c r="DK80" s="177"/>
      <c r="DL80" s="177"/>
      <c r="DM80" s="177"/>
      <c r="DN80" s="177"/>
      <c r="DO80" s="159"/>
      <c r="DP80" s="108">
        <v>19.5</v>
      </c>
      <c r="DQ80" s="215">
        <v>186500</v>
      </c>
      <c r="DR80" s="189">
        <v>0.97435897435800001</v>
      </c>
      <c r="DS80" s="189">
        <v>13.57894736843463</v>
      </c>
      <c r="DT80" s="149" t="s">
        <v>213</v>
      </c>
      <c r="DU80" s="150" t="s">
        <v>214</v>
      </c>
      <c r="DV80" s="190" t="s">
        <v>215</v>
      </c>
      <c r="DW80" s="177" t="s">
        <v>216</v>
      </c>
      <c r="DX80" s="191" t="s">
        <v>217</v>
      </c>
      <c r="DY80" s="172" t="s">
        <v>259</v>
      </c>
      <c r="DZ80" s="132" t="s">
        <v>121</v>
      </c>
      <c r="EA80" s="125">
        <v>214</v>
      </c>
      <c r="EB80" s="125" t="s">
        <v>230</v>
      </c>
      <c r="EC80" s="133" t="s">
        <v>220</v>
      </c>
      <c r="ED80" s="133" t="s">
        <v>229</v>
      </c>
      <c r="EE80" s="125" t="s">
        <v>252</v>
      </c>
      <c r="EF80" s="17">
        <v>2.922604663427486</v>
      </c>
      <c r="EG80" s="8">
        <v>1.794365082941358</v>
      </c>
      <c r="EH80" s="17" t="s">
        <v>270</v>
      </c>
      <c r="EI80" s="8" t="s">
        <v>233</v>
      </c>
      <c r="EJ80" s="18" t="s">
        <v>234</v>
      </c>
      <c r="EK80" s="124" t="s">
        <v>225</v>
      </c>
      <c r="EL80" s="124" t="s">
        <v>226</v>
      </c>
      <c r="EM80" s="124" t="s">
        <v>227</v>
      </c>
    </row>
    <row r="81" spans="1:143" s="124" customFormat="1" ht="15.75">
      <c r="A81" s="128" t="s">
        <v>212</v>
      </c>
      <c r="B81" s="143" t="s">
        <v>8</v>
      </c>
      <c r="C81" s="126" t="s">
        <v>127</v>
      </c>
      <c r="D81" s="144" t="s">
        <v>126</v>
      </c>
      <c r="E81" s="216" t="s">
        <v>86</v>
      </c>
      <c r="F81" s="145">
        <v>217</v>
      </c>
      <c r="G81" s="177">
        <v>0</v>
      </c>
      <c r="H81" s="177">
        <v>0</v>
      </c>
      <c r="I81" s="146">
        <v>8947.0825767535262</v>
      </c>
      <c r="J81" s="146">
        <v>2673.3467278727408</v>
      </c>
      <c r="K81" s="146">
        <v>0.99078341013824889</v>
      </c>
      <c r="L81" s="147">
        <v>215</v>
      </c>
      <c r="M81" s="147">
        <v>217</v>
      </c>
      <c r="N81" s="146">
        <v>23507.06422925528</v>
      </c>
      <c r="O81" s="146">
        <v>5633.3333333333339</v>
      </c>
      <c r="P81" s="20">
        <v>4310.4477611940292</v>
      </c>
      <c r="Q81" s="20">
        <v>5095.8771741464461</v>
      </c>
      <c r="R81" s="146">
        <v>11784.905660377359</v>
      </c>
      <c r="S81" s="146">
        <v>14788.653096578606</v>
      </c>
      <c r="T81" s="146">
        <v>16729.044313934868</v>
      </c>
      <c r="U81" s="145">
        <v>222</v>
      </c>
      <c r="V81" s="177">
        <v>0</v>
      </c>
      <c r="W81" s="177">
        <v>18</v>
      </c>
      <c r="X81" s="146">
        <v>5331.0519607839533</v>
      </c>
      <c r="Y81" s="146">
        <v>1902.4810066039418</v>
      </c>
      <c r="Z81" s="146">
        <v>9572.5119497226406</v>
      </c>
      <c r="AA81" s="146">
        <v>2220</v>
      </c>
      <c r="AB81" s="146">
        <v>1820.3914141414141</v>
      </c>
      <c r="AC81" s="146">
        <v>1995.3987730061353</v>
      </c>
      <c r="AD81" s="146">
        <v>7135.2941176470586</v>
      </c>
      <c r="AE81" s="146">
        <v>10288.398692810459</v>
      </c>
      <c r="AF81" s="146">
        <v>11792.693859255938</v>
      </c>
      <c r="AG81" s="145">
        <v>214</v>
      </c>
      <c r="AH81" s="177">
        <v>0</v>
      </c>
      <c r="AI81" s="177">
        <v>0</v>
      </c>
      <c r="AJ81" s="177"/>
      <c r="AK81" s="146">
        <v>17034.935163304031</v>
      </c>
      <c r="AL81" s="146">
        <v>9089.9929958525463</v>
      </c>
      <c r="AM81" s="146">
        <v>57125.456433352723</v>
      </c>
      <c r="AN81" s="146">
        <v>6876.4705882352946</v>
      </c>
      <c r="AO81" s="146">
        <v>7965.1162790697672</v>
      </c>
      <c r="AP81" s="146">
        <v>8485.4333576110712</v>
      </c>
      <c r="AQ81" s="146">
        <v>29463.63636363636</v>
      </c>
      <c r="AR81" s="146">
        <v>46875</v>
      </c>
      <c r="AS81" s="146">
        <v>52419</v>
      </c>
      <c r="AT81" s="145">
        <v>218</v>
      </c>
      <c r="AU81" s="177">
        <v>0</v>
      </c>
      <c r="AV81" s="177">
        <v>0</v>
      </c>
      <c r="AW81" s="177"/>
      <c r="AX81" s="146">
        <v>11144.908254968297</v>
      </c>
      <c r="AY81" s="146">
        <v>7548.9683128955276</v>
      </c>
      <c r="AZ81" s="146">
        <v>23653.818292132</v>
      </c>
      <c r="BA81" s="146">
        <v>758.26086956521738</v>
      </c>
      <c r="BB81" s="20">
        <v>2913.5188866799203</v>
      </c>
      <c r="BC81" s="20">
        <v>3035.8640939597317</v>
      </c>
      <c r="BD81" s="146">
        <v>21952.000000000004</v>
      </c>
      <c r="BE81" s="146">
        <v>26895.390070921989</v>
      </c>
      <c r="BF81" s="146">
        <v>27550.632911392404</v>
      </c>
      <c r="BG81" s="145">
        <v>196</v>
      </c>
      <c r="BH81" s="177">
        <v>53</v>
      </c>
      <c r="BI81" s="177">
        <v>56</v>
      </c>
      <c r="BJ81" s="177">
        <v>78</v>
      </c>
      <c r="BK81" s="148">
        <v>76</v>
      </c>
      <c r="BL81" s="145">
        <v>434</v>
      </c>
      <c r="BM81" s="177">
        <v>2</v>
      </c>
      <c r="BN81" s="177">
        <v>1</v>
      </c>
      <c r="BO81" s="177">
        <v>2.1054106728535111</v>
      </c>
      <c r="BP81" s="177">
        <v>0.41506695591647336</v>
      </c>
      <c r="BQ81" s="177">
        <v>1.6299419953593228</v>
      </c>
      <c r="BR81" s="145">
        <v>442</v>
      </c>
      <c r="BS81" s="177">
        <v>27</v>
      </c>
      <c r="BT81" s="177">
        <v>3</v>
      </c>
      <c r="BU81" s="177">
        <v>3.3973689320385252</v>
      </c>
      <c r="BV81" s="177">
        <v>0.58545358495145638</v>
      </c>
      <c r="BW81" s="148">
        <v>2.8004053398055686</v>
      </c>
      <c r="BX81" s="145">
        <v>576</v>
      </c>
      <c r="BY81" s="177">
        <v>3</v>
      </c>
      <c r="BZ81" s="177">
        <v>3.0738532357259629</v>
      </c>
      <c r="CA81" s="177">
        <v>219</v>
      </c>
      <c r="CB81" s="177">
        <v>1.0910226529680367</v>
      </c>
      <c r="CC81" s="177">
        <v>0</v>
      </c>
      <c r="CD81" s="177">
        <v>1</v>
      </c>
      <c r="CE81" s="177">
        <v>217</v>
      </c>
      <c r="CF81" s="177">
        <v>3</v>
      </c>
      <c r="CG81" s="177">
        <v>0.9908675799086758</v>
      </c>
      <c r="CH81" s="159">
        <v>218</v>
      </c>
      <c r="CI81" s="145"/>
      <c r="CJ81" s="177"/>
      <c r="CK81" s="177"/>
      <c r="CL81" s="177"/>
      <c r="CM81" s="177"/>
      <c r="CN81" s="177"/>
      <c r="CO81" s="177"/>
      <c r="CP81" s="177"/>
      <c r="CQ81" s="177"/>
      <c r="CR81" s="177"/>
      <c r="CS81" s="159"/>
      <c r="CT81" s="145"/>
      <c r="CU81" s="177"/>
      <c r="CV81" s="177"/>
      <c r="CW81" s="177"/>
      <c r="CX81" s="177"/>
      <c r="CY81" s="177"/>
      <c r="CZ81" s="177"/>
      <c r="DA81" s="177"/>
      <c r="DB81" s="177"/>
      <c r="DC81" s="177"/>
      <c r="DD81" s="159"/>
      <c r="DE81" s="145"/>
      <c r="DF81" s="177"/>
      <c r="DG81" s="177"/>
      <c r="DH81" s="177"/>
      <c r="DI81" s="177"/>
      <c r="DJ81" s="177"/>
      <c r="DK81" s="177"/>
      <c r="DL81" s="177"/>
      <c r="DM81" s="177"/>
      <c r="DN81" s="177"/>
      <c r="DO81" s="159"/>
      <c r="DP81" s="109">
        <v>19.5</v>
      </c>
      <c r="DQ81" s="215">
        <v>186500</v>
      </c>
      <c r="DR81" s="189">
        <v>0.97435897435800001</v>
      </c>
      <c r="DS81" s="189">
        <v>11.421052631590367</v>
      </c>
      <c r="DT81" s="149" t="s">
        <v>213</v>
      </c>
      <c r="DU81" s="150" t="s">
        <v>214</v>
      </c>
      <c r="DV81" s="190" t="s">
        <v>215</v>
      </c>
      <c r="DW81" s="177" t="s">
        <v>216</v>
      </c>
      <c r="DX81" s="191" t="s">
        <v>217</v>
      </c>
      <c r="DY81" s="172" t="s">
        <v>259</v>
      </c>
      <c r="DZ81" s="132" t="s">
        <v>122</v>
      </c>
      <c r="EA81" s="125">
        <v>214</v>
      </c>
      <c r="EB81" s="125" t="s">
        <v>231</v>
      </c>
      <c r="EC81" s="133" t="s">
        <v>220</v>
      </c>
      <c r="ED81" s="133" t="s">
        <v>229</v>
      </c>
      <c r="EE81" s="125" t="s">
        <v>252</v>
      </c>
      <c r="EF81" s="17">
        <v>3.3237603919297318</v>
      </c>
      <c r="EG81" s="8">
        <v>2.2312036258680328</v>
      </c>
      <c r="EH81" s="17" t="s">
        <v>270</v>
      </c>
      <c r="EI81" s="8" t="s">
        <v>233</v>
      </c>
      <c r="EJ81" s="18" t="s">
        <v>234</v>
      </c>
      <c r="EK81" s="124" t="s">
        <v>225</v>
      </c>
      <c r="EL81" s="124" t="s">
        <v>226</v>
      </c>
      <c r="EM81" s="124" t="s">
        <v>227</v>
      </c>
    </row>
    <row r="82" spans="1:143" s="124" customFormat="1" ht="15.75">
      <c r="A82" s="128" t="s">
        <v>212</v>
      </c>
      <c r="B82" s="143" t="s">
        <v>8</v>
      </c>
      <c r="C82" s="126" t="s">
        <v>127</v>
      </c>
      <c r="D82" s="144" t="s">
        <v>126</v>
      </c>
      <c r="E82" s="187" t="s">
        <v>87</v>
      </c>
      <c r="F82" s="145">
        <v>155</v>
      </c>
      <c r="G82" s="177">
        <v>0</v>
      </c>
      <c r="H82" s="177">
        <v>0</v>
      </c>
      <c r="I82" s="146">
        <v>26544.008660215783</v>
      </c>
      <c r="J82" s="146">
        <v>10963.213042618787</v>
      </c>
      <c r="K82" s="146">
        <v>1</v>
      </c>
      <c r="L82" s="147">
        <v>155</v>
      </c>
      <c r="M82" s="147">
        <v>155</v>
      </c>
      <c r="N82" s="146">
        <v>52040.114681191197</v>
      </c>
      <c r="O82" s="146">
        <v>10833.333333333334</v>
      </c>
      <c r="P82" s="20">
        <v>14352.409638554218</v>
      </c>
      <c r="Q82" s="20">
        <v>15348.087431693988</v>
      </c>
      <c r="R82" s="146">
        <v>39357.142857142855</v>
      </c>
      <c r="S82" s="146">
        <v>58243.24324324324</v>
      </c>
      <c r="T82" s="146">
        <v>64535.992217898834</v>
      </c>
      <c r="U82" s="145">
        <v>155</v>
      </c>
      <c r="V82" s="177">
        <v>0</v>
      </c>
      <c r="W82" s="177">
        <v>1</v>
      </c>
      <c r="X82" s="146">
        <v>7895.0852090042199</v>
      </c>
      <c r="Y82" s="146">
        <v>2164.8785005152231</v>
      </c>
      <c r="Z82" s="146">
        <v>12490.96317601344</v>
      </c>
      <c r="AA82" s="146">
        <v>4640</v>
      </c>
      <c r="AB82" s="146">
        <v>4281.1059907834106</v>
      </c>
      <c r="AC82" s="146">
        <v>4528.2442748091598</v>
      </c>
      <c r="AD82" s="146">
        <v>9915</v>
      </c>
      <c r="AE82" s="146">
        <v>21457.142857142859</v>
      </c>
      <c r="AF82" s="146">
        <v>22843.227665706054</v>
      </c>
      <c r="AG82" s="145">
        <v>159</v>
      </c>
      <c r="AH82" s="177">
        <v>0</v>
      </c>
      <c r="AI82" s="177">
        <v>0</v>
      </c>
      <c r="AJ82" s="177"/>
      <c r="AK82" s="146">
        <v>40729.35109490998</v>
      </c>
      <c r="AL82" s="146">
        <v>24236.280679392396</v>
      </c>
      <c r="AM82" s="146">
        <v>128862.6192512712</v>
      </c>
      <c r="AN82" s="146">
        <v>14450</v>
      </c>
      <c r="AO82" s="146">
        <v>19079.71014492754</v>
      </c>
      <c r="AP82" s="146">
        <v>20153.794037940381</v>
      </c>
      <c r="AQ82" s="146">
        <v>70349.999999999985</v>
      </c>
      <c r="AR82" s="146">
        <v>103339.62264150944</v>
      </c>
      <c r="AS82" s="146">
        <v>111772.72727272731</v>
      </c>
      <c r="AT82" s="145">
        <v>154</v>
      </c>
      <c r="AU82" s="177">
        <v>0</v>
      </c>
      <c r="AV82" s="177">
        <v>0</v>
      </c>
      <c r="AW82" s="177"/>
      <c r="AX82" s="146">
        <v>27722.531468852441</v>
      </c>
      <c r="AY82" s="146">
        <v>12278.619302617439</v>
      </c>
      <c r="AZ82" s="146">
        <v>45458.219666380079</v>
      </c>
      <c r="BA82" s="146">
        <v>10560</v>
      </c>
      <c r="BB82" s="20">
        <v>7505.8252427184461</v>
      </c>
      <c r="BC82" s="20">
        <v>7322.150735294118</v>
      </c>
      <c r="BD82" s="146">
        <v>42320</v>
      </c>
      <c r="BE82" s="146">
        <v>43909.924487594399</v>
      </c>
      <c r="BF82" s="146">
        <v>44681.861575178998</v>
      </c>
      <c r="BG82" s="145">
        <v>156</v>
      </c>
      <c r="BH82" s="177">
        <v>42</v>
      </c>
      <c r="BI82" s="177">
        <v>47</v>
      </c>
      <c r="BJ82" s="177">
        <v>41</v>
      </c>
      <c r="BK82" s="148">
        <v>35</v>
      </c>
      <c r="BL82" s="145">
        <v>302</v>
      </c>
      <c r="BM82" s="177">
        <v>0</v>
      </c>
      <c r="BN82" s="177">
        <v>0</v>
      </c>
      <c r="BO82" s="177">
        <v>1.4385662251654205</v>
      </c>
      <c r="BP82" s="177">
        <v>0.23942035430463571</v>
      </c>
      <c r="BQ82" s="177">
        <v>1.1917682119203907</v>
      </c>
      <c r="BR82" s="145">
        <v>314</v>
      </c>
      <c r="BS82" s="177">
        <v>2</v>
      </c>
      <c r="BT82" s="177">
        <v>0</v>
      </c>
      <c r="BU82" s="177">
        <v>3.1063814102561951</v>
      </c>
      <c r="BV82" s="177">
        <v>0.47658301602564107</v>
      </c>
      <c r="BW82" s="148">
        <v>2.6292275641023979</v>
      </c>
      <c r="BX82" s="145">
        <v>624</v>
      </c>
      <c r="BY82" s="177">
        <v>2</v>
      </c>
      <c r="BZ82" s="177">
        <v>3.1647435869926062</v>
      </c>
      <c r="CA82" s="177">
        <v>156</v>
      </c>
      <c r="CB82" s="177">
        <v>1.0821793205128203</v>
      </c>
      <c r="CC82" s="177">
        <v>0</v>
      </c>
      <c r="CD82" s="177">
        <v>1</v>
      </c>
      <c r="CE82" s="177">
        <v>156</v>
      </c>
      <c r="CF82" s="177">
        <v>2</v>
      </c>
      <c r="CG82" s="177">
        <v>1</v>
      </c>
      <c r="CH82" s="159">
        <v>156</v>
      </c>
      <c r="CI82" s="145"/>
      <c r="CJ82" s="177"/>
      <c r="CK82" s="177"/>
      <c r="CL82" s="177"/>
      <c r="CM82" s="177"/>
      <c r="CN82" s="177"/>
      <c r="CO82" s="177"/>
      <c r="CP82" s="177"/>
      <c r="CQ82" s="177"/>
      <c r="CR82" s="177"/>
      <c r="CS82" s="159"/>
      <c r="CT82" s="145"/>
      <c r="CU82" s="177"/>
      <c r="CV82" s="177"/>
      <c r="CW82" s="177"/>
      <c r="CX82" s="177"/>
      <c r="CY82" s="177"/>
      <c r="CZ82" s="177"/>
      <c r="DA82" s="177"/>
      <c r="DB82" s="177"/>
      <c r="DC82" s="177"/>
      <c r="DD82" s="159"/>
      <c r="DE82" s="145"/>
      <c r="DF82" s="177"/>
      <c r="DG82" s="177"/>
      <c r="DH82" s="177"/>
      <c r="DI82" s="177"/>
      <c r="DJ82" s="177"/>
      <c r="DK82" s="177"/>
      <c r="DL82" s="177"/>
      <c r="DM82" s="177"/>
      <c r="DN82" s="177"/>
      <c r="DO82" s="159"/>
      <c r="DP82" s="108">
        <v>19</v>
      </c>
      <c r="DQ82" s="215">
        <v>182700</v>
      </c>
      <c r="DR82" s="189">
        <v>0.89473684210499993</v>
      </c>
      <c r="DS82" s="189">
        <v>9.1176470588262113</v>
      </c>
      <c r="DT82" s="149" t="s">
        <v>213</v>
      </c>
      <c r="DU82" s="150" t="s">
        <v>214</v>
      </c>
      <c r="DV82" s="190" t="s">
        <v>215</v>
      </c>
      <c r="DW82" s="177" t="s">
        <v>216</v>
      </c>
      <c r="DX82" s="191" t="s">
        <v>217</v>
      </c>
      <c r="DY82" s="172" t="s">
        <v>259</v>
      </c>
      <c r="DZ82" s="132" t="s">
        <v>119</v>
      </c>
      <c r="EA82" s="125">
        <v>214</v>
      </c>
      <c r="EB82" s="125" t="s">
        <v>219</v>
      </c>
      <c r="EC82" s="133" t="s">
        <v>220</v>
      </c>
      <c r="ED82" s="133" t="s">
        <v>221</v>
      </c>
      <c r="EE82" s="125" t="s">
        <v>252</v>
      </c>
      <c r="EF82" s="17">
        <v>1.4849225913324664</v>
      </c>
      <c r="EG82" s="8">
        <v>1.3827780650508019</v>
      </c>
      <c r="EH82" s="17" t="s">
        <v>271</v>
      </c>
      <c r="EI82" s="8" t="s">
        <v>271</v>
      </c>
      <c r="EJ82" s="18" t="s">
        <v>258</v>
      </c>
      <c r="EK82" s="124" t="s">
        <v>225</v>
      </c>
      <c r="EL82" s="124" t="s">
        <v>226</v>
      </c>
      <c r="EM82" s="124" t="s">
        <v>227</v>
      </c>
    </row>
    <row r="83" spans="1:143" s="124" customFormat="1" ht="15.75">
      <c r="A83" s="128" t="s">
        <v>212</v>
      </c>
      <c r="B83" s="143" t="s">
        <v>8</v>
      </c>
      <c r="C83" s="126" t="s">
        <v>127</v>
      </c>
      <c r="D83" s="144" t="s">
        <v>126</v>
      </c>
      <c r="E83" s="216" t="s">
        <v>87</v>
      </c>
      <c r="F83" s="145">
        <v>152</v>
      </c>
      <c r="G83" s="177">
        <v>0</v>
      </c>
      <c r="H83" s="177">
        <v>0</v>
      </c>
      <c r="I83" s="146">
        <v>28849.072727342271</v>
      </c>
      <c r="J83" s="146">
        <v>11992.089585123889</v>
      </c>
      <c r="K83" s="146">
        <v>0.98684210526315785</v>
      </c>
      <c r="L83" s="147">
        <v>150</v>
      </c>
      <c r="M83" s="147">
        <v>152</v>
      </c>
      <c r="N83" s="146">
        <v>60862.063163505445</v>
      </c>
      <c r="O83" s="146">
        <v>14080</v>
      </c>
      <c r="P83" s="20">
        <v>15369.341563786009</v>
      </c>
      <c r="Q83" s="20">
        <v>15000.856164383562</v>
      </c>
      <c r="R83" s="146">
        <v>45866.666666666672</v>
      </c>
      <c r="S83" s="146">
        <v>59871.747211895912</v>
      </c>
      <c r="T83" s="146">
        <v>62152.542372881362</v>
      </c>
      <c r="U83" s="145">
        <v>152</v>
      </c>
      <c r="V83" s="177">
        <v>0</v>
      </c>
      <c r="W83" s="177">
        <v>0</v>
      </c>
      <c r="X83" s="146">
        <v>8247.5458365084487</v>
      </c>
      <c r="Y83" s="146">
        <v>2816.6879957228516</v>
      </c>
      <c r="Z83" s="146">
        <v>12703.98716546184</v>
      </c>
      <c r="AA83" s="146">
        <v>3600.0000000000005</v>
      </c>
      <c r="AB83" s="146">
        <v>5245.2404809619247</v>
      </c>
      <c r="AC83" s="146">
        <v>5331.1724137931033</v>
      </c>
      <c r="AD83" s="146">
        <v>10992.857142857143</v>
      </c>
      <c r="AE83" s="146">
        <v>20492.275280898881</v>
      </c>
      <c r="AF83" s="146">
        <v>22068.972332015812</v>
      </c>
      <c r="AG83" s="145">
        <v>159</v>
      </c>
      <c r="AH83" s="177">
        <v>0</v>
      </c>
      <c r="AI83" s="177">
        <v>0</v>
      </c>
      <c r="AJ83" s="177"/>
      <c r="AK83" s="146">
        <v>43950.782689202511</v>
      </c>
      <c r="AL83" s="146">
        <v>25794.743269741663</v>
      </c>
      <c r="AM83" s="146">
        <v>126894.655433468</v>
      </c>
      <c r="AN83" s="146">
        <v>12405.555555555555</v>
      </c>
      <c r="AO83" s="146">
        <v>20684.426229508197</v>
      </c>
      <c r="AP83" s="146">
        <v>18577.968526466382</v>
      </c>
      <c r="AQ83" s="146">
        <v>80674.999999999985</v>
      </c>
      <c r="AR83" s="146">
        <v>92259.124087591263</v>
      </c>
      <c r="AS83" s="146">
        <v>93838.274932614571</v>
      </c>
      <c r="AT83" s="145">
        <v>154</v>
      </c>
      <c r="AU83" s="177">
        <v>0</v>
      </c>
      <c r="AV83" s="177">
        <v>0</v>
      </c>
      <c r="AW83" s="177"/>
      <c r="AX83" s="146">
        <v>24378.665958525769</v>
      </c>
      <c r="AY83" s="146">
        <v>12164.604581226824</v>
      </c>
      <c r="AZ83" s="146">
        <v>44083.553425913044</v>
      </c>
      <c r="BA83" s="146">
        <v>7360</v>
      </c>
      <c r="BB83" s="20">
        <v>8264.8305084745753</v>
      </c>
      <c r="BC83" s="20">
        <v>8277.2600186393302</v>
      </c>
      <c r="BD83" s="146">
        <v>38919.999999999993</v>
      </c>
      <c r="BE83" s="146">
        <v>37799.328295549953</v>
      </c>
      <c r="BF83" s="146">
        <v>38137.080536912756</v>
      </c>
      <c r="BG83" s="145">
        <v>141</v>
      </c>
      <c r="BH83" s="177">
        <v>43</v>
      </c>
      <c r="BI83" s="177">
        <v>63</v>
      </c>
      <c r="BJ83" s="177">
        <v>47</v>
      </c>
      <c r="BK83" s="148">
        <v>44</v>
      </c>
      <c r="BL83" s="145">
        <v>310</v>
      </c>
      <c r="BM83" s="177">
        <v>0</v>
      </c>
      <c r="BN83" s="177">
        <v>1</v>
      </c>
      <c r="BO83" s="177">
        <v>1.3755825242716211</v>
      </c>
      <c r="BP83" s="177">
        <v>0.21666972491909381</v>
      </c>
      <c r="BQ83" s="177">
        <v>1.1507508090612941</v>
      </c>
      <c r="BR83" s="145">
        <v>316</v>
      </c>
      <c r="BS83" s="177">
        <v>1</v>
      </c>
      <c r="BT83" s="177">
        <v>0</v>
      </c>
      <c r="BU83" s="177">
        <v>3.3003206349204253</v>
      </c>
      <c r="BV83" s="177">
        <v>0.49507598095238098</v>
      </c>
      <c r="BW83" s="148">
        <v>2.8050126984124404</v>
      </c>
      <c r="BX83" s="145">
        <v>648</v>
      </c>
      <c r="BY83" s="177">
        <v>0</v>
      </c>
      <c r="BZ83" s="177">
        <v>3.2052979942978612</v>
      </c>
      <c r="CA83" s="177">
        <v>151</v>
      </c>
      <c r="CB83" s="177">
        <v>1.0206289668874176</v>
      </c>
      <c r="CC83" s="177">
        <v>0</v>
      </c>
      <c r="CD83" s="177">
        <v>1</v>
      </c>
      <c r="CE83" s="177">
        <v>151</v>
      </c>
      <c r="CF83" s="177">
        <v>0</v>
      </c>
      <c r="CG83" s="177">
        <v>1</v>
      </c>
      <c r="CH83" s="159">
        <v>151</v>
      </c>
      <c r="CI83" s="145"/>
      <c r="CJ83" s="177"/>
      <c r="CK83" s="177"/>
      <c r="CL83" s="177"/>
      <c r="CM83" s="177"/>
      <c r="CN83" s="177"/>
      <c r="CO83" s="177"/>
      <c r="CP83" s="177"/>
      <c r="CQ83" s="177"/>
      <c r="CR83" s="177"/>
      <c r="CS83" s="159"/>
      <c r="CT83" s="145"/>
      <c r="CU83" s="177"/>
      <c r="CV83" s="177"/>
      <c r="CW83" s="177"/>
      <c r="CX83" s="177"/>
      <c r="CY83" s="177"/>
      <c r="CZ83" s="177"/>
      <c r="DA83" s="177"/>
      <c r="DB83" s="177"/>
      <c r="DC83" s="177"/>
      <c r="DD83" s="159"/>
      <c r="DE83" s="145"/>
      <c r="DF83" s="177"/>
      <c r="DG83" s="177"/>
      <c r="DH83" s="177"/>
      <c r="DI83" s="177"/>
      <c r="DJ83" s="177"/>
      <c r="DK83" s="177"/>
      <c r="DL83" s="177"/>
      <c r="DM83" s="177"/>
      <c r="DN83" s="177"/>
      <c r="DO83" s="159"/>
      <c r="DP83" s="109">
        <v>19</v>
      </c>
      <c r="DQ83" s="215">
        <v>182700</v>
      </c>
      <c r="DR83" s="189">
        <v>0.89473684210499993</v>
      </c>
      <c r="DS83" s="189">
        <v>8.9411764705908663</v>
      </c>
      <c r="DT83" s="149" t="s">
        <v>213</v>
      </c>
      <c r="DU83" s="150" t="s">
        <v>214</v>
      </c>
      <c r="DV83" s="190" t="s">
        <v>215</v>
      </c>
      <c r="DW83" s="177" t="s">
        <v>216</v>
      </c>
      <c r="DX83" s="191" t="s">
        <v>217</v>
      </c>
      <c r="DY83" s="172" t="s">
        <v>259</v>
      </c>
      <c r="DZ83" s="132" t="s">
        <v>120</v>
      </c>
      <c r="EA83" s="125">
        <v>214</v>
      </c>
      <c r="EB83" s="125" t="s">
        <v>228</v>
      </c>
      <c r="EC83" s="133" t="s">
        <v>220</v>
      </c>
      <c r="ED83" s="133" t="s">
        <v>229</v>
      </c>
      <c r="EE83" s="125" t="s">
        <v>252</v>
      </c>
      <c r="EF83" s="17">
        <v>1.6002434307807369</v>
      </c>
      <c r="EG83" s="8">
        <v>1.5680723551072573</v>
      </c>
      <c r="EH83" s="17" t="s">
        <v>271</v>
      </c>
      <c r="EI83" s="8" t="s">
        <v>271</v>
      </c>
      <c r="EJ83" s="18" t="s">
        <v>258</v>
      </c>
      <c r="EK83" s="124" t="s">
        <v>225</v>
      </c>
      <c r="EL83" s="124" t="s">
        <v>226</v>
      </c>
      <c r="EM83" s="124" t="s">
        <v>227</v>
      </c>
    </row>
    <row r="84" spans="1:143" s="124" customFormat="1" ht="15.75">
      <c r="A84" s="128" t="s">
        <v>212</v>
      </c>
      <c r="B84" s="143" t="s">
        <v>8</v>
      </c>
      <c r="C84" s="126" t="s">
        <v>127</v>
      </c>
      <c r="D84" s="144" t="s">
        <v>126</v>
      </c>
      <c r="E84" s="216" t="s">
        <v>87</v>
      </c>
      <c r="F84" s="145">
        <v>151</v>
      </c>
      <c r="G84" s="177">
        <v>0</v>
      </c>
      <c r="H84" s="177">
        <v>0</v>
      </c>
      <c r="I84" s="146">
        <v>11630.62953385686</v>
      </c>
      <c r="J84" s="146">
        <v>2667.1081312283645</v>
      </c>
      <c r="K84" s="146">
        <v>1</v>
      </c>
      <c r="L84" s="147">
        <v>151</v>
      </c>
      <c r="M84" s="147">
        <v>151</v>
      </c>
      <c r="N84" s="146">
        <v>18418.404827359042</v>
      </c>
      <c r="O84" s="146">
        <v>8485.7142857142862</v>
      </c>
      <c r="P84" s="20">
        <v>7091.3926499032877</v>
      </c>
      <c r="Q84" s="20">
        <v>7725.8919961427191</v>
      </c>
      <c r="R84" s="146">
        <v>15150</v>
      </c>
      <c r="S84" s="146">
        <v>24514.59034792368</v>
      </c>
      <c r="T84" s="146">
        <v>27489.225589225593</v>
      </c>
      <c r="U84" s="145">
        <v>152</v>
      </c>
      <c r="V84" s="177">
        <v>1</v>
      </c>
      <c r="W84" s="177">
        <v>2</v>
      </c>
      <c r="X84" s="146">
        <v>6983.3433557041844</v>
      </c>
      <c r="Y84" s="146">
        <v>2320.9704182099549</v>
      </c>
      <c r="Z84" s="146">
        <v>13499.27160937408</v>
      </c>
      <c r="AA84" s="146">
        <v>2983.3333333333335</v>
      </c>
      <c r="AB84" s="146">
        <v>2625.8795934323689</v>
      </c>
      <c r="AC84" s="146">
        <v>2911.3372093023258</v>
      </c>
      <c r="AD84" s="146">
        <v>9006.25</v>
      </c>
      <c r="AE84" s="146">
        <v>16017.755681818184</v>
      </c>
      <c r="AF84" s="146">
        <v>18279.004415897231</v>
      </c>
      <c r="AG84" s="145">
        <v>148</v>
      </c>
      <c r="AH84" s="177">
        <v>1</v>
      </c>
      <c r="AI84" s="177">
        <v>0</v>
      </c>
      <c r="AJ84" s="177"/>
      <c r="AK84" s="146">
        <v>33440.866816705435</v>
      </c>
      <c r="AL84" s="146">
        <v>18327.780396070204</v>
      </c>
      <c r="AM84" s="146">
        <v>108046.21252781761</v>
      </c>
      <c r="AN84" s="146">
        <v>14967.64705882353</v>
      </c>
      <c r="AO84" s="146">
        <v>14979.220779220781</v>
      </c>
      <c r="AP84" s="146">
        <v>14632.35294117647</v>
      </c>
      <c r="AQ84" s="146">
        <v>57610.000000000007</v>
      </c>
      <c r="AR84" s="146">
        <v>80350.364963503671</v>
      </c>
      <c r="AS84" s="146">
        <v>85284.256559766756</v>
      </c>
      <c r="AT84" s="145">
        <v>147</v>
      </c>
      <c r="AU84" s="177">
        <v>0</v>
      </c>
      <c r="AV84" s="177">
        <v>0</v>
      </c>
      <c r="AW84" s="177"/>
      <c r="AX84" s="146">
        <v>19476.929987359243</v>
      </c>
      <c r="AY84" s="146">
        <v>11773.338498245868</v>
      </c>
      <c r="AZ84" s="146">
        <v>43350.421510989923</v>
      </c>
      <c r="BA84" s="146">
        <v>3480.0000000000005</v>
      </c>
      <c r="BB84" s="20">
        <v>4081.325301204819</v>
      </c>
      <c r="BC84" s="20">
        <v>4297.3838761345442</v>
      </c>
      <c r="BD84" s="146">
        <v>36460</v>
      </c>
      <c r="BE84" s="146">
        <v>37705.696202531646</v>
      </c>
      <c r="BF84" s="146">
        <v>37089.711417816812</v>
      </c>
      <c r="BG84" s="145">
        <v>143</v>
      </c>
      <c r="BH84" s="177">
        <v>44</v>
      </c>
      <c r="BI84" s="177">
        <v>53</v>
      </c>
      <c r="BJ84" s="177">
        <v>47</v>
      </c>
      <c r="BK84" s="148">
        <v>42</v>
      </c>
      <c r="BL84" s="145">
        <v>298</v>
      </c>
      <c r="BM84" s="177">
        <v>0</v>
      </c>
      <c r="BN84" s="177">
        <v>0</v>
      </c>
      <c r="BO84" s="177">
        <v>1.8551174496641405</v>
      </c>
      <c r="BP84" s="177">
        <v>0.38171121812080533</v>
      </c>
      <c r="BQ84" s="177">
        <v>1.465906040268339</v>
      </c>
      <c r="BR84" s="145">
        <v>307</v>
      </c>
      <c r="BS84" s="177">
        <v>0</v>
      </c>
      <c r="BT84" s="177">
        <v>1</v>
      </c>
      <c r="BU84" s="177">
        <v>3.220032679738337</v>
      </c>
      <c r="BV84" s="177">
        <v>0.52297364379084954</v>
      </c>
      <c r="BW84" s="148">
        <v>2.6970588235292481</v>
      </c>
      <c r="BX84" s="145">
        <v>653</v>
      </c>
      <c r="BY84" s="177">
        <v>0</v>
      </c>
      <c r="BZ84" s="177">
        <v>3.2122448788208215</v>
      </c>
      <c r="CA84" s="177">
        <v>148</v>
      </c>
      <c r="CB84" s="177">
        <v>1.0423876666666665</v>
      </c>
      <c r="CC84" s="177">
        <v>1</v>
      </c>
      <c r="CD84" s="177">
        <v>0.9932432432432432</v>
      </c>
      <c r="CE84" s="177">
        <v>147</v>
      </c>
      <c r="CF84" s="177">
        <v>0</v>
      </c>
      <c r="CG84" s="177">
        <v>0.9932432432432432</v>
      </c>
      <c r="CH84" s="159">
        <v>147</v>
      </c>
      <c r="CI84" s="145"/>
      <c r="CJ84" s="177"/>
      <c r="CK84" s="177"/>
      <c r="CL84" s="177"/>
      <c r="CM84" s="177"/>
      <c r="CN84" s="177"/>
      <c r="CO84" s="177"/>
      <c r="CP84" s="177"/>
      <c r="CQ84" s="177"/>
      <c r="CR84" s="177"/>
      <c r="CS84" s="159"/>
      <c r="CT84" s="145"/>
      <c r="CU84" s="177"/>
      <c r="CV84" s="177"/>
      <c r="CW84" s="177"/>
      <c r="CX84" s="177"/>
      <c r="CY84" s="177"/>
      <c r="CZ84" s="177"/>
      <c r="DA84" s="177"/>
      <c r="DB84" s="177"/>
      <c r="DC84" s="177"/>
      <c r="DD84" s="159"/>
      <c r="DE84" s="145"/>
      <c r="DF84" s="177"/>
      <c r="DG84" s="177"/>
      <c r="DH84" s="177"/>
      <c r="DI84" s="177"/>
      <c r="DJ84" s="177"/>
      <c r="DK84" s="177"/>
      <c r="DL84" s="177"/>
      <c r="DM84" s="177"/>
      <c r="DN84" s="177"/>
      <c r="DO84" s="159"/>
      <c r="DP84" s="108">
        <v>19</v>
      </c>
      <c r="DQ84" s="215">
        <v>182700</v>
      </c>
      <c r="DR84" s="189">
        <v>0.89473684210499993</v>
      </c>
      <c r="DS84" s="189">
        <v>8.882352941179084</v>
      </c>
      <c r="DT84" s="149" t="s">
        <v>213</v>
      </c>
      <c r="DU84" s="150" t="s">
        <v>214</v>
      </c>
      <c r="DV84" s="190" t="s">
        <v>215</v>
      </c>
      <c r="DW84" s="177" t="s">
        <v>216</v>
      </c>
      <c r="DX84" s="191" t="s">
        <v>217</v>
      </c>
      <c r="DY84" s="172" t="s">
        <v>259</v>
      </c>
      <c r="DZ84" s="132" t="s">
        <v>121</v>
      </c>
      <c r="EA84" s="125">
        <v>214</v>
      </c>
      <c r="EB84" s="125" t="s">
        <v>230</v>
      </c>
      <c r="EC84" s="133" t="s">
        <v>220</v>
      </c>
      <c r="ED84" s="133" t="s">
        <v>229</v>
      </c>
      <c r="EE84" s="125" t="s">
        <v>252</v>
      </c>
      <c r="EF84" s="17">
        <v>2.5177549668495227</v>
      </c>
      <c r="EG84" s="8">
        <v>1.8104766375924413</v>
      </c>
      <c r="EH84" s="17" t="s">
        <v>271</v>
      </c>
      <c r="EI84" s="8" t="s">
        <v>271</v>
      </c>
      <c r="EJ84" s="18" t="s">
        <v>258</v>
      </c>
      <c r="EK84" s="124" t="s">
        <v>225</v>
      </c>
      <c r="EL84" s="124" t="s">
        <v>226</v>
      </c>
      <c r="EM84" s="124" t="s">
        <v>227</v>
      </c>
    </row>
    <row r="85" spans="1:143" s="124" customFormat="1" ht="15.75">
      <c r="A85" s="128" t="s">
        <v>212</v>
      </c>
      <c r="B85" s="143" t="s">
        <v>8</v>
      </c>
      <c r="C85" s="126" t="s">
        <v>127</v>
      </c>
      <c r="D85" s="144" t="s">
        <v>126</v>
      </c>
      <c r="E85" s="216" t="s">
        <v>87</v>
      </c>
      <c r="F85" s="145">
        <v>125</v>
      </c>
      <c r="G85" s="177">
        <v>1</v>
      </c>
      <c r="H85" s="177">
        <v>0</v>
      </c>
      <c r="I85" s="146">
        <v>7960.4106147951952</v>
      </c>
      <c r="J85" s="146">
        <v>3407.270731373404</v>
      </c>
      <c r="K85" s="146">
        <v>0.94354838709677424</v>
      </c>
      <c r="L85" s="147">
        <v>117</v>
      </c>
      <c r="M85" s="147">
        <v>123</v>
      </c>
      <c r="N85" s="146">
        <v>19261.746649519999</v>
      </c>
      <c r="O85" s="146">
        <v>4112</v>
      </c>
      <c r="P85" s="20">
        <v>4310.4477611940292</v>
      </c>
      <c r="Q85" s="20">
        <v>5095.8771741464461</v>
      </c>
      <c r="R85" s="146">
        <v>12600.000000000002</v>
      </c>
      <c r="S85" s="146">
        <v>14788.653096578606</v>
      </c>
      <c r="T85" s="146">
        <v>16729.044313934868</v>
      </c>
      <c r="U85" s="145">
        <v>129</v>
      </c>
      <c r="V85" s="177">
        <v>0</v>
      </c>
      <c r="W85" s="177">
        <v>3</v>
      </c>
      <c r="X85" s="146">
        <v>5710.1536232202407</v>
      </c>
      <c r="Y85" s="146">
        <v>2492.25148416396</v>
      </c>
      <c r="Z85" s="146">
        <v>13959.2187544076</v>
      </c>
      <c r="AA85" s="146">
        <v>2050.0000000000005</v>
      </c>
      <c r="AB85" s="146">
        <v>1820.3914141414141</v>
      </c>
      <c r="AC85" s="146">
        <v>1995.3987730061353</v>
      </c>
      <c r="AD85" s="146">
        <v>8587.5</v>
      </c>
      <c r="AE85" s="146">
        <v>10288.398692810459</v>
      </c>
      <c r="AF85" s="146">
        <v>11792.693859255938</v>
      </c>
      <c r="AG85" s="145">
        <v>124</v>
      </c>
      <c r="AH85" s="177">
        <v>0</v>
      </c>
      <c r="AI85" s="177">
        <v>1</v>
      </c>
      <c r="AJ85" s="177"/>
      <c r="AK85" s="146">
        <v>16084.451867621379</v>
      </c>
      <c r="AL85" s="146">
        <v>9756.0422912602116</v>
      </c>
      <c r="AM85" s="146">
        <v>47743.765875171121</v>
      </c>
      <c r="AN85" s="146">
        <v>5186.3636363636369</v>
      </c>
      <c r="AO85" s="146">
        <v>7965.1162790697672</v>
      </c>
      <c r="AP85" s="146">
        <v>8485.4333576110712</v>
      </c>
      <c r="AQ85" s="146">
        <v>29850</v>
      </c>
      <c r="AR85" s="146">
        <v>46875</v>
      </c>
      <c r="AS85" s="146">
        <v>52419</v>
      </c>
      <c r="AT85" s="145">
        <v>122</v>
      </c>
      <c r="AU85" s="177">
        <v>0</v>
      </c>
      <c r="AV85" s="177">
        <v>1</v>
      </c>
      <c r="AW85" s="177"/>
      <c r="AX85" s="146">
        <v>12814.983674811438</v>
      </c>
      <c r="AY85" s="146">
        <v>6671.0310782803963</v>
      </c>
      <c r="AZ85" s="146">
        <v>23491.37572863304</v>
      </c>
      <c r="BA85" s="146">
        <v>3346.666666666667</v>
      </c>
      <c r="BB85" s="20">
        <v>2913.5188866799203</v>
      </c>
      <c r="BC85" s="20">
        <v>3035.8640939597317</v>
      </c>
      <c r="BD85" s="146">
        <v>21560.000000000004</v>
      </c>
      <c r="BE85" s="146">
        <v>26895.390070921989</v>
      </c>
      <c r="BF85" s="146">
        <v>27550.632911392404</v>
      </c>
      <c r="BG85" s="145">
        <v>119</v>
      </c>
      <c r="BH85" s="177">
        <v>50</v>
      </c>
      <c r="BI85" s="177">
        <v>55</v>
      </c>
      <c r="BJ85" s="177">
        <v>78</v>
      </c>
      <c r="BK85" s="148">
        <v>76</v>
      </c>
      <c r="BL85" s="145">
        <v>251</v>
      </c>
      <c r="BM85" s="177">
        <v>0</v>
      </c>
      <c r="BN85" s="177">
        <v>2</v>
      </c>
      <c r="BO85" s="177">
        <v>2.0815461847387713</v>
      </c>
      <c r="BP85" s="177">
        <v>0.38138939357429719</v>
      </c>
      <c r="BQ85" s="177">
        <v>1.6469839357427996</v>
      </c>
      <c r="BR85" s="145">
        <v>255</v>
      </c>
      <c r="BS85" s="177">
        <v>0</v>
      </c>
      <c r="BT85" s="177">
        <v>1</v>
      </c>
      <c r="BU85" s="177">
        <v>3.4527716535430746</v>
      </c>
      <c r="BV85" s="177">
        <v>0.6097714645669291</v>
      </c>
      <c r="BW85" s="148">
        <v>2.8379645669289331</v>
      </c>
      <c r="BX85" s="145">
        <v>577</v>
      </c>
      <c r="BY85" s="177">
        <v>1</v>
      </c>
      <c r="BZ85" s="177">
        <v>3.0803278880041152</v>
      </c>
      <c r="CA85" s="177">
        <v>122</v>
      </c>
      <c r="CB85" s="177">
        <v>1.1145490983606556</v>
      </c>
      <c r="CC85" s="177">
        <v>0</v>
      </c>
      <c r="CD85" s="177">
        <v>1</v>
      </c>
      <c r="CE85" s="177">
        <v>122</v>
      </c>
      <c r="CF85" s="177">
        <v>1</v>
      </c>
      <c r="CG85" s="177">
        <v>1</v>
      </c>
      <c r="CH85" s="159">
        <v>122</v>
      </c>
      <c r="CI85" s="145"/>
      <c r="CJ85" s="177"/>
      <c r="CK85" s="177"/>
      <c r="CL85" s="177"/>
      <c r="CM85" s="177"/>
      <c r="CN85" s="177"/>
      <c r="CO85" s="177"/>
      <c r="CP85" s="177"/>
      <c r="CQ85" s="177"/>
      <c r="CR85" s="177"/>
      <c r="CS85" s="159"/>
      <c r="CT85" s="145"/>
      <c r="CU85" s="177"/>
      <c r="CV85" s="177"/>
      <c r="CW85" s="177"/>
      <c r="CX85" s="177"/>
      <c r="CY85" s="177"/>
      <c r="CZ85" s="177"/>
      <c r="DA85" s="177"/>
      <c r="DB85" s="177"/>
      <c r="DC85" s="177"/>
      <c r="DD85" s="159"/>
      <c r="DE85" s="145"/>
      <c r="DF85" s="177"/>
      <c r="DG85" s="177"/>
      <c r="DH85" s="177"/>
      <c r="DI85" s="177"/>
      <c r="DJ85" s="177"/>
      <c r="DK85" s="177"/>
      <c r="DL85" s="177"/>
      <c r="DM85" s="177"/>
      <c r="DN85" s="177"/>
      <c r="DO85" s="159"/>
      <c r="DP85" s="109">
        <v>19</v>
      </c>
      <c r="DQ85" s="215">
        <v>182700</v>
      </c>
      <c r="DR85" s="189">
        <v>0.89473684210499993</v>
      </c>
      <c r="DS85" s="189">
        <v>7.3529411764727506</v>
      </c>
      <c r="DT85" s="149" t="s">
        <v>213</v>
      </c>
      <c r="DU85" s="150" t="s">
        <v>214</v>
      </c>
      <c r="DV85" s="190" t="s">
        <v>215</v>
      </c>
      <c r="DW85" s="177" t="s">
        <v>216</v>
      </c>
      <c r="DX85" s="191" t="s">
        <v>217</v>
      </c>
      <c r="DY85" s="172" t="s">
        <v>259</v>
      </c>
      <c r="DZ85" s="132" t="s">
        <v>122</v>
      </c>
      <c r="EA85" s="125">
        <v>214</v>
      </c>
      <c r="EB85" s="125" t="s">
        <v>231</v>
      </c>
      <c r="EC85" s="133" t="s">
        <v>220</v>
      </c>
      <c r="ED85" s="133" t="s">
        <v>229</v>
      </c>
      <c r="EE85" s="125" t="s">
        <v>252</v>
      </c>
      <c r="EF85" s="17">
        <v>4.2837279605865479</v>
      </c>
      <c r="EG85" s="8">
        <v>2.5839534979458003</v>
      </c>
      <c r="EH85" s="17" t="s">
        <v>271</v>
      </c>
      <c r="EI85" s="8" t="s">
        <v>271</v>
      </c>
      <c r="EJ85" s="18" t="s">
        <v>258</v>
      </c>
      <c r="EK85" s="124" t="s">
        <v>225</v>
      </c>
      <c r="EL85" s="124" t="s">
        <v>226</v>
      </c>
      <c r="EM85" s="124" t="s">
        <v>227</v>
      </c>
    </row>
    <row r="86" spans="1:143" s="124" customFormat="1" ht="15.75">
      <c r="A86" s="128" t="s">
        <v>212</v>
      </c>
      <c r="B86" s="143" t="s">
        <v>8</v>
      </c>
      <c r="C86" s="126" t="s">
        <v>127</v>
      </c>
      <c r="D86" s="144" t="s">
        <v>126</v>
      </c>
      <c r="E86" s="187" t="s">
        <v>88</v>
      </c>
      <c r="F86" s="145">
        <v>368</v>
      </c>
      <c r="G86" s="177">
        <v>0</v>
      </c>
      <c r="H86" s="177">
        <v>0</v>
      </c>
      <c r="I86" s="146">
        <v>31401.870888426063</v>
      </c>
      <c r="J86" s="146">
        <v>12188.03703035235</v>
      </c>
      <c r="K86" s="146">
        <v>0.99456521739130432</v>
      </c>
      <c r="L86" s="147">
        <v>366</v>
      </c>
      <c r="M86" s="147">
        <v>367</v>
      </c>
      <c r="N86" s="146">
        <v>74387.340042358323</v>
      </c>
      <c r="O86" s="146">
        <v>15511.111111111113</v>
      </c>
      <c r="P86" s="20">
        <v>14352.409638554218</v>
      </c>
      <c r="Q86" s="20">
        <v>15348.087431693988</v>
      </c>
      <c r="R86" s="146">
        <v>47093.333333333336</v>
      </c>
      <c r="S86" s="146">
        <v>58243.24324324324</v>
      </c>
      <c r="T86" s="146">
        <v>64535.992217898834</v>
      </c>
      <c r="U86" s="145">
        <v>369</v>
      </c>
      <c r="V86" s="177">
        <v>0</v>
      </c>
      <c r="W86" s="177">
        <v>1</v>
      </c>
      <c r="X86" s="146">
        <v>9175.2472140368664</v>
      </c>
      <c r="Y86" s="146">
        <v>3065.5160839436076</v>
      </c>
      <c r="Z86" s="146">
        <v>13748.433335033042</v>
      </c>
      <c r="AA86" s="146">
        <v>3940.0000000000005</v>
      </c>
      <c r="AB86" s="146">
        <v>4281.1059907834106</v>
      </c>
      <c r="AC86" s="146">
        <v>4528.2442748091598</v>
      </c>
      <c r="AD86" s="146">
        <v>12238.888888888889</v>
      </c>
      <c r="AE86" s="146">
        <v>21457.142857142859</v>
      </c>
      <c r="AF86" s="146">
        <v>22843.227665706054</v>
      </c>
      <c r="AG86" s="145">
        <v>370</v>
      </c>
      <c r="AH86" s="177">
        <v>0</v>
      </c>
      <c r="AI86" s="177">
        <v>0</v>
      </c>
      <c r="AJ86" s="177"/>
      <c r="AK86" s="146">
        <v>52818.01443062014</v>
      </c>
      <c r="AL86" s="146">
        <v>31817.299074535651</v>
      </c>
      <c r="AM86" s="146">
        <v>171361.33243818799</v>
      </c>
      <c r="AN86" s="146">
        <v>18156.25</v>
      </c>
      <c r="AO86" s="146">
        <v>19079.71014492754</v>
      </c>
      <c r="AP86" s="146">
        <v>20153.794037940381</v>
      </c>
      <c r="AQ86" s="146">
        <v>98000</v>
      </c>
      <c r="AR86" s="146">
        <v>103339.62264150944</v>
      </c>
      <c r="AS86" s="146">
        <v>111772.72727272731</v>
      </c>
      <c r="AT86" s="145">
        <v>373</v>
      </c>
      <c r="AU86" s="177">
        <v>0</v>
      </c>
      <c r="AV86" s="177">
        <v>0</v>
      </c>
      <c r="AW86" s="177"/>
      <c r="AX86" s="146">
        <v>24763.897409073004</v>
      </c>
      <c r="AY86" s="146">
        <v>14275.738112801137</v>
      </c>
      <c r="AZ86" s="146">
        <v>47722.041642327276</v>
      </c>
      <c r="BA86" s="146">
        <v>6421.8181818181829</v>
      </c>
      <c r="BB86" s="20">
        <v>7505.8252427184461</v>
      </c>
      <c r="BC86" s="20">
        <v>7322.150735294118</v>
      </c>
      <c r="BD86" s="146">
        <v>43940</v>
      </c>
      <c r="BE86" s="146">
        <v>43909.924487594399</v>
      </c>
      <c r="BF86" s="146">
        <v>44681.861575178998</v>
      </c>
      <c r="BG86" s="145">
        <v>382</v>
      </c>
      <c r="BH86" s="177">
        <v>41</v>
      </c>
      <c r="BI86" s="177">
        <v>40</v>
      </c>
      <c r="BJ86" s="177">
        <v>41</v>
      </c>
      <c r="BK86" s="148">
        <v>35</v>
      </c>
      <c r="BL86" s="145">
        <v>725</v>
      </c>
      <c r="BM86" s="177">
        <v>0</v>
      </c>
      <c r="BN86" s="177">
        <v>0</v>
      </c>
      <c r="BO86" s="177">
        <v>1.4354027586205251</v>
      </c>
      <c r="BP86" s="177">
        <v>0.24025913241379315</v>
      </c>
      <c r="BQ86" s="177">
        <v>1.1860013793101505</v>
      </c>
      <c r="BR86" s="145">
        <v>748</v>
      </c>
      <c r="BS86" s="177">
        <v>0</v>
      </c>
      <c r="BT86" s="177">
        <v>0</v>
      </c>
      <c r="BU86" s="177">
        <v>3.0749745989303392</v>
      </c>
      <c r="BV86" s="177">
        <v>0.52919503208556129</v>
      </c>
      <c r="BW86" s="148">
        <v>2.544659090908918</v>
      </c>
      <c r="BX86" s="145">
        <v>627</v>
      </c>
      <c r="BY86" s="177">
        <v>2</v>
      </c>
      <c r="BZ86" s="177">
        <v>3.1672086657547371</v>
      </c>
      <c r="CA86" s="177">
        <v>370</v>
      </c>
      <c r="CB86" s="177">
        <v>1.0042079729729727</v>
      </c>
      <c r="CC86" s="177">
        <v>0</v>
      </c>
      <c r="CD86" s="177">
        <v>1</v>
      </c>
      <c r="CE86" s="177">
        <v>370</v>
      </c>
      <c r="CF86" s="177">
        <v>2</v>
      </c>
      <c r="CG86" s="177">
        <v>1</v>
      </c>
      <c r="CH86" s="159">
        <v>370</v>
      </c>
      <c r="CI86" s="145"/>
      <c r="CJ86" s="177"/>
      <c r="CK86" s="177"/>
      <c r="CL86" s="177"/>
      <c r="CM86" s="177"/>
      <c r="CN86" s="177"/>
      <c r="CO86" s="177"/>
      <c r="CP86" s="177"/>
      <c r="CQ86" s="177"/>
      <c r="CR86" s="177"/>
      <c r="CS86" s="159"/>
      <c r="CT86" s="145"/>
      <c r="CU86" s="177"/>
      <c r="CV86" s="177"/>
      <c r="CW86" s="177"/>
      <c r="CX86" s="177"/>
      <c r="CY86" s="177"/>
      <c r="CZ86" s="177"/>
      <c r="DA86" s="177"/>
      <c r="DB86" s="177"/>
      <c r="DC86" s="177"/>
      <c r="DD86" s="159"/>
      <c r="DE86" s="145"/>
      <c r="DF86" s="177"/>
      <c r="DG86" s="177"/>
      <c r="DH86" s="177"/>
      <c r="DI86" s="177"/>
      <c r="DJ86" s="177"/>
      <c r="DK86" s="177"/>
      <c r="DL86" s="177"/>
      <c r="DM86" s="177"/>
      <c r="DN86" s="177"/>
      <c r="DO86" s="159"/>
      <c r="DP86" s="108">
        <v>60.75</v>
      </c>
      <c r="DQ86" s="215">
        <v>317864</v>
      </c>
      <c r="DR86" s="189">
        <v>0.84362139917599999</v>
      </c>
      <c r="DS86" s="189">
        <v>7.1804878048861749</v>
      </c>
      <c r="DT86" s="149" t="s">
        <v>213</v>
      </c>
      <c r="DU86" s="150" t="s">
        <v>214</v>
      </c>
      <c r="DV86" s="190" t="s">
        <v>215</v>
      </c>
      <c r="DW86" s="177" t="s">
        <v>216</v>
      </c>
      <c r="DX86" s="191" t="s">
        <v>217</v>
      </c>
      <c r="DY86" s="172" t="s">
        <v>259</v>
      </c>
      <c r="DZ86" s="132" t="s">
        <v>119</v>
      </c>
      <c r="EA86" s="125">
        <v>214</v>
      </c>
      <c r="EB86" s="125" t="s">
        <v>219</v>
      </c>
      <c r="EC86" s="133" t="s">
        <v>220</v>
      </c>
      <c r="ED86" s="133" t="s">
        <v>229</v>
      </c>
      <c r="EE86" s="125" t="s">
        <v>252</v>
      </c>
      <c r="EF86" s="17">
        <v>1.3410081549183182</v>
      </c>
      <c r="EG86" s="8">
        <v>1.2161020882084441</v>
      </c>
      <c r="EH86" s="17" t="s">
        <v>88</v>
      </c>
      <c r="EI86" s="8" t="s">
        <v>257</v>
      </c>
      <c r="EJ86" s="18" t="s">
        <v>258</v>
      </c>
      <c r="EK86" s="124" t="s">
        <v>225</v>
      </c>
      <c r="EL86" s="124" t="s">
        <v>226</v>
      </c>
      <c r="EM86" s="124" t="s">
        <v>227</v>
      </c>
    </row>
    <row r="87" spans="1:143" s="124" customFormat="1" ht="15.75">
      <c r="A87" s="128" t="s">
        <v>212</v>
      </c>
      <c r="B87" s="143" t="s">
        <v>8</v>
      </c>
      <c r="C87" s="126" t="s">
        <v>127</v>
      </c>
      <c r="D87" s="144" t="s">
        <v>126</v>
      </c>
      <c r="E87" s="216" t="s">
        <v>88</v>
      </c>
      <c r="F87" s="145">
        <v>366</v>
      </c>
      <c r="G87" s="177">
        <v>0</v>
      </c>
      <c r="H87" s="177">
        <v>0</v>
      </c>
      <c r="I87" s="146">
        <v>28019.26221757508</v>
      </c>
      <c r="J87" s="146">
        <v>10101.673409592957</v>
      </c>
      <c r="K87" s="146">
        <v>0.99726775956284153</v>
      </c>
      <c r="L87" s="147">
        <v>365</v>
      </c>
      <c r="M87" s="147">
        <v>365</v>
      </c>
      <c r="N87" s="146">
        <v>53611.079713805841</v>
      </c>
      <c r="O87" s="146">
        <v>14950</v>
      </c>
      <c r="P87" s="20">
        <v>15369.341563786009</v>
      </c>
      <c r="Q87" s="20">
        <v>15000.856164383562</v>
      </c>
      <c r="R87" s="146">
        <v>40311.111111111117</v>
      </c>
      <c r="S87" s="146">
        <v>59871.747211895912</v>
      </c>
      <c r="T87" s="146">
        <v>62152.542372881362</v>
      </c>
      <c r="U87" s="145">
        <v>366</v>
      </c>
      <c r="V87" s="177">
        <v>0</v>
      </c>
      <c r="W87" s="177">
        <v>2</v>
      </c>
      <c r="X87" s="146">
        <v>8465.9967362346288</v>
      </c>
      <c r="Y87" s="146">
        <v>2553.2276746785205</v>
      </c>
      <c r="Z87" s="146">
        <v>14176.583582500802</v>
      </c>
      <c r="AA87" s="146">
        <v>4633.333333333333</v>
      </c>
      <c r="AB87" s="146">
        <v>5245.2404809619247</v>
      </c>
      <c r="AC87" s="146">
        <v>5331.1724137931033</v>
      </c>
      <c r="AD87" s="146">
        <v>10892.307692307693</v>
      </c>
      <c r="AE87" s="146">
        <v>20492.275280898881</v>
      </c>
      <c r="AF87" s="146">
        <v>22068.972332015812</v>
      </c>
      <c r="AG87" s="145">
        <v>368</v>
      </c>
      <c r="AH87" s="177">
        <v>0</v>
      </c>
      <c r="AI87" s="177">
        <v>0</v>
      </c>
      <c r="AJ87" s="177"/>
      <c r="AK87" s="146">
        <v>37981.39335943741</v>
      </c>
      <c r="AL87" s="146">
        <v>16940.276193554819</v>
      </c>
      <c r="AM87" s="146">
        <v>117716.20505106481</v>
      </c>
      <c r="AN87" s="146">
        <v>18950.000000000004</v>
      </c>
      <c r="AO87" s="146">
        <v>20684.426229508197</v>
      </c>
      <c r="AP87" s="146">
        <v>18577.968526466382</v>
      </c>
      <c r="AQ87" s="146">
        <v>61169.230769230766</v>
      </c>
      <c r="AR87" s="146">
        <v>92259.124087591263</v>
      </c>
      <c r="AS87" s="146">
        <v>93838.274932614571</v>
      </c>
      <c r="AT87" s="145">
        <v>367</v>
      </c>
      <c r="AU87" s="177">
        <v>0</v>
      </c>
      <c r="AV87" s="177">
        <v>0</v>
      </c>
      <c r="AW87" s="177"/>
      <c r="AX87" s="146">
        <v>22821.412292020908</v>
      </c>
      <c r="AY87" s="146">
        <v>10997.917831661311</v>
      </c>
      <c r="AZ87" s="146">
        <v>39401.680711626082</v>
      </c>
      <c r="BA87" s="146">
        <v>7632.0000000000009</v>
      </c>
      <c r="BB87" s="20">
        <v>8264.8305084745753</v>
      </c>
      <c r="BC87" s="20">
        <v>8277.2600186393302</v>
      </c>
      <c r="BD87" s="146">
        <v>35968.888888888891</v>
      </c>
      <c r="BE87" s="146">
        <v>37799.328295549953</v>
      </c>
      <c r="BF87" s="146">
        <v>38137.080536912756</v>
      </c>
      <c r="BG87" s="145">
        <v>372</v>
      </c>
      <c r="BH87" s="177">
        <v>44</v>
      </c>
      <c r="BI87" s="177">
        <v>56</v>
      </c>
      <c r="BJ87" s="177">
        <v>47</v>
      </c>
      <c r="BK87" s="148">
        <v>44</v>
      </c>
      <c r="BL87" s="145">
        <v>715</v>
      </c>
      <c r="BM87" s="177">
        <v>0</v>
      </c>
      <c r="BN87" s="177">
        <v>0</v>
      </c>
      <c r="BO87" s="177">
        <v>1.3699202797200885</v>
      </c>
      <c r="BP87" s="177">
        <v>0.19019279860139865</v>
      </c>
      <c r="BQ87" s="177">
        <v>1.1748965034962591</v>
      </c>
      <c r="BR87" s="145">
        <v>743</v>
      </c>
      <c r="BS87" s="177">
        <v>0</v>
      </c>
      <c r="BT87" s="177">
        <v>1</v>
      </c>
      <c r="BU87" s="177">
        <v>3.1892425876008872</v>
      </c>
      <c r="BV87" s="177">
        <v>0.4510563733153638</v>
      </c>
      <c r="BW87" s="148">
        <v>2.7381859838273095</v>
      </c>
      <c r="BX87" s="145">
        <v>649</v>
      </c>
      <c r="BY87" s="177">
        <v>1</v>
      </c>
      <c r="BZ87" s="177">
        <v>3.2065714079993111</v>
      </c>
      <c r="CA87" s="177">
        <v>369</v>
      </c>
      <c r="CB87" s="177">
        <v>1.0379429457994582</v>
      </c>
      <c r="CC87" s="177">
        <v>0</v>
      </c>
      <c r="CD87" s="177">
        <v>1</v>
      </c>
      <c r="CE87" s="177">
        <v>349</v>
      </c>
      <c r="CF87" s="177">
        <v>1</v>
      </c>
      <c r="CG87" s="177">
        <v>0.94579945799457998</v>
      </c>
      <c r="CH87" s="159">
        <v>350</v>
      </c>
      <c r="CI87" s="145"/>
      <c r="CJ87" s="177"/>
      <c r="CK87" s="177"/>
      <c r="CL87" s="177"/>
      <c r="CM87" s="177"/>
      <c r="CN87" s="177"/>
      <c r="CO87" s="177"/>
      <c r="CP87" s="177"/>
      <c r="CQ87" s="177"/>
      <c r="CR87" s="177"/>
      <c r="CS87" s="159"/>
      <c r="CT87" s="145"/>
      <c r="CU87" s="177"/>
      <c r="CV87" s="177"/>
      <c r="CW87" s="177"/>
      <c r="CX87" s="177"/>
      <c r="CY87" s="177"/>
      <c r="CZ87" s="177"/>
      <c r="DA87" s="177"/>
      <c r="DB87" s="177"/>
      <c r="DC87" s="177"/>
      <c r="DD87" s="159"/>
      <c r="DE87" s="145"/>
      <c r="DF87" s="177"/>
      <c r="DG87" s="177"/>
      <c r="DH87" s="177"/>
      <c r="DI87" s="177"/>
      <c r="DJ87" s="177"/>
      <c r="DK87" s="177"/>
      <c r="DL87" s="177"/>
      <c r="DM87" s="177"/>
      <c r="DN87" s="177"/>
      <c r="DO87" s="159"/>
      <c r="DP87" s="109">
        <v>60.75</v>
      </c>
      <c r="DQ87" s="215">
        <v>317864</v>
      </c>
      <c r="DR87" s="189">
        <v>0.84362139917599999</v>
      </c>
      <c r="DS87" s="189">
        <v>7.1414634146422289</v>
      </c>
      <c r="DT87" s="149" t="s">
        <v>213</v>
      </c>
      <c r="DU87" s="150" t="s">
        <v>214</v>
      </c>
      <c r="DV87" s="190" t="s">
        <v>215</v>
      </c>
      <c r="DW87" s="177" t="s">
        <v>216</v>
      </c>
      <c r="DX87" s="191" t="s">
        <v>217</v>
      </c>
      <c r="DY87" s="172" t="s">
        <v>259</v>
      </c>
      <c r="DZ87" s="132" t="s">
        <v>120</v>
      </c>
      <c r="EA87" s="125">
        <v>214</v>
      </c>
      <c r="EB87" s="125" t="s">
        <v>228</v>
      </c>
      <c r="EC87" s="133" t="s">
        <v>220</v>
      </c>
      <c r="ED87" s="133" t="s">
        <v>237</v>
      </c>
      <c r="EE87" s="125" t="s">
        <v>252</v>
      </c>
      <c r="EF87" s="17">
        <v>1.5143852496082013</v>
      </c>
      <c r="EG87" s="8">
        <v>1.4116490058234481</v>
      </c>
      <c r="EH87" s="17" t="s">
        <v>88</v>
      </c>
      <c r="EI87" s="8" t="s">
        <v>257</v>
      </c>
      <c r="EJ87" s="18" t="s">
        <v>258</v>
      </c>
      <c r="EK87" s="124" t="s">
        <v>225</v>
      </c>
      <c r="EL87" s="124" t="s">
        <v>226</v>
      </c>
      <c r="EM87" s="124" t="s">
        <v>227</v>
      </c>
    </row>
    <row r="88" spans="1:143" s="124" customFormat="1" ht="15.75">
      <c r="A88" s="128" t="s">
        <v>212</v>
      </c>
      <c r="B88" s="143" t="s">
        <v>8</v>
      </c>
      <c r="C88" s="126" t="s">
        <v>127</v>
      </c>
      <c r="D88" s="144" t="s">
        <v>126</v>
      </c>
      <c r="E88" s="216" t="s">
        <v>88</v>
      </c>
      <c r="F88" s="145">
        <v>372</v>
      </c>
      <c r="G88" s="177">
        <v>0</v>
      </c>
      <c r="H88" s="177">
        <v>0</v>
      </c>
      <c r="I88" s="146">
        <v>12735.941232668521</v>
      </c>
      <c r="J88" s="146">
        <v>3189.0641469891393</v>
      </c>
      <c r="K88" s="146">
        <v>0.99731182795698925</v>
      </c>
      <c r="L88" s="147">
        <v>371</v>
      </c>
      <c r="M88" s="147">
        <v>372</v>
      </c>
      <c r="N88" s="146">
        <v>24879.20040471464</v>
      </c>
      <c r="O88" s="146">
        <v>8654.545454545454</v>
      </c>
      <c r="P88" s="20">
        <v>7091.3926499032877</v>
      </c>
      <c r="Q88" s="20">
        <v>7725.8919961427191</v>
      </c>
      <c r="R88" s="146">
        <v>16266.66666666667</v>
      </c>
      <c r="S88" s="146">
        <v>24514.59034792368</v>
      </c>
      <c r="T88" s="146">
        <v>27489.225589225593</v>
      </c>
      <c r="U88" s="145">
        <v>371</v>
      </c>
      <c r="V88" s="177">
        <v>0</v>
      </c>
      <c r="W88" s="177">
        <v>2</v>
      </c>
      <c r="X88" s="146">
        <v>7353.234780214314</v>
      </c>
      <c r="Y88" s="146">
        <v>2630.8277339663514</v>
      </c>
      <c r="Z88" s="146">
        <v>11622.782528621599</v>
      </c>
      <c r="AA88" s="146">
        <v>2830</v>
      </c>
      <c r="AB88" s="146">
        <v>2625.8795934323689</v>
      </c>
      <c r="AC88" s="146">
        <v>2911.3372093023258</v>
      </c>
      <c r="AD88" s="146">
        <v>10065.625</v>
      </c>
      <c r="AE88" s="146">
        <v>16017.755681818184</v>
      </c>
      <c r="AF88" s="146">
        <v>18279.004415897231</v>
      </c>
      <c r="AG88" s="145">
        <v>372</v>
      </c>
      <c r="AH88" s="177">
        <v>0</v>
      </c>
      <c r="AI88" s="177">
        <v>1</v>
      </c>
      <c r="AJ88" s="177"/>
      <c r="AK88" s="146">
        <v>34643.024937425434</v>
      </c>
      <c r="AL88" s="146">
        <v>18670.847207373892</v>
      </c>
      <c r="AM88" s="146">
        <v>107074.7647787568</v>
      </c>
      <c r="AN88" s="146">
        <v>14014.583333333334</v>
      </c>
      <c r="AO88" s="146">
        <v>14979.220779220781</v>
      </c>
      <c r="AP88" s="146">
        <v>14632.35294117647</v>
      </c>
      <c r="AQ88" s="146">
        <v>60830.000000000029</v>
      </c>
      <c r="AR88" s="146">
        <v>80350.364963503671</v>
      </c>
      <c r="AS88" s="146">
        <v>85284.256559766756</v>
      </c>
      <c r="AT88" s="145">
        <v>374</v>
      </c>
      <c r="AU88" s="177">
        <v>0</v>
      </c>
      <c r="AV88" s="177">
        <v>0</v>
      </c>
      <c r="AW88" s="177"/>
      <c r="AX88" s="146">
        <v>19210.553783306921</v>
      </c>
      <c r="AY88" s="146">
        <v>11024.696925950882</v>
      </c>
      <c r="AZ88" s="146">
        <v>43469.350819237443</v>
      </c>
      <c r="BA88" s="146">
        <v>4512</v>
      </c>
      <c r="BB88" s="20">
        <v>4081.325301204819</v>
      </c>
      <c r="BC88" s="20">
        <v>4297.3838761345442</v>
      </c>
      <c r="BD88" s="146">
        <v>34364.444444444445</v>
      </c>
      <c r="BE88" s="146">
        <v>37705.696202531646</v>
      </c>
      <c r="BF88" s="146">
        <v>37089.711417816812</v>
      </c>
      <c r="BG88" s="145">
        <v>386</v>
      </c>
      <c r="BH88" s="177">
        <v>37</v>
      </c>
      <c r="BI88" s="177">
        <v>42</v>
      </c>
      <c r="BJ88" s="177">
        <v>47</v>
      </c>
      <c r="BK88" s="148">
        <v>42</v>
      </c>
      <c r="BL88" s="145">
        <v>733</v>
      </c>
      <c r="BM88" s="177">
        <v>1</v>
      </c>
      <c r="BN88" s="177">
        <v>0</v>
      </c>
      <c r="BO88" s="177">
        <v>1.6892431693987249</v>
      </c>
      <c r="BP88" s="177">
        <v>0.31110918989071035</v>
      </c>
      <c r="BQ88" s="177">
        <v>1.373699453551763</v>
      </c>
      <c r="BR88" s="145">
        <v>752</v>
      </c>
      <c r="BS88" s="177">
        <v>1</v>
      </c>
      <c r="BT88" s="177">
        <v>0</v>
      </c>
      <c r="BU88" s="177">
        <v>3.0230758988014124</v>
      </c>
      <c r="BV88" s="177">
        <v>0.48711566045272936</v>
      </c>
      <c r="BW88" s="148">
        <v>2.535870838881344</v>
      </c>
      <c r="BX88" s="145">
        <v>655</v>
      </c>
      <c r="BY88" s="177">
        <v>2</v>
      </c>
      <c r="BZ88" s="177">
        <v>3.2193548179441884</v>
      </c>
      <c r="CA88" s="177">
        <v>373</v>
      </c>
      <c r="CB88" s="177">
        <v>0.99382516129032283</v>
      </c>
      <c r="CC88" s="177">
        <v>1</v>
      </c>
      <c r="CD88" s="177">
        <v>0.99731903485254692</v>
      </c>
      <c r="CE88" s="177">
        <v>372</v>
      </c>
      <c r="CF88" s="177">
        <v>2</v>
      </c>
      <c r="CG88" s="177">
        <v>0.99731903485254692</v>
      </c>
      <c r="CH88" s="159">
        <v>372</v>
      </c>
      <c r="CI88" s="145"/>
      <c r="CJ88" s="177"/>
      <c r="CK88" s="177"/>
      <c r="CL88" s="177"/>
      <c r="CM88" s="177"/>
      <c r="CN88" s="177"/>
      <c r="CO88" s="177"/>
      <c r="CP88" s="177"/>
      <c r="CQ88" s="177"/>
      <c r="CR88" s="177"/>
      <c r="CS88" s="159"/>
      <c r="CT88" s="145"/>
      <c r="CU88" s="177"/>
      <c r="CV88" s="177"/>
      <c r="CW88" s="177"/>
      <c r="CX88" s="177"/>
      <c r="CY88" s="177"/>
      <c r="CZ88" s="177"/>
      <c r="DA88" s="177"/>
      <c r="DB88" s="177"/>
      <c r="DC88" s="177"/>
      <c r="DD88" s="159"/>
      <c r="DE88" s="145"/>
      <c r="DF88" s="177"/>
      <c r="DG88" s="177"/>
      <c r="DH88" s="177"/>
      <c r="DI88" s="177"/>
      <c r="DJ88" s="177"/>
      <c r="DK88" s="177"/>
      <c r="DL88" s="177"/>
      <c r="DM88" s="177"/>
      <c r="DN88" s="177"/>
      <c r="DO88" s="159"/>
      <c r="DP88" s="108">
        <v>60.75</v>
      </c>
      <c r="DQ88" s="215">
        <v>317864</v>
      </c>
      <c r="DR88" s="189">
        <v>0.84362139917599999</v>
      </c>
      <c r="DS88" s="189">
        <v>7.2585365853740678</v>
      </c>
      <c r="DT88" s="149" t="s">
        <v>213</v>
      </c>
      <c r="DU88" s="150" t="s">
        <v>214</v>
      </c>
      <c r="DV88" s="190" t="s">
        <v>215</v>
      </c>
      <c r="DW88" s="177" t="s">
        <v>216</v>
      </c>
      <c r="DX88" s="191" t="s">
        <v>217</v>
      </c>
      <c r="DY88" s="172" t="s">
        <v>259</v>
      </c>
      <c r="DZ88" s="132" t="s">
        <v>121</v>
      </c>
      <c r="EA88" s="125">
        <v>214</v>
      </c>
      <c r="EB88" s="125" t="s">
        <v>230</v>
      </c>
      <c r="EC88" s="133" t="s">
        <v>220</v>
      </c>
      <c r="ED88" s="133" t="s">
        <v>229</v>
      </c>
      <c r="EE88" s="125" t="s">
        <v>252</v>
      </c>
      <c r="EF88" s="17">
        <v>2.3390913926145083</v>
      </c>
      <c r="EG88" s="8">
        <v>1.6009460949512184</v>
      </c>
      <c r="EH88" s="17" t="s">
        <v>88</v>
      </c>
      <c r="EI88" s="8" t="s">
        <v>257</v>
      </c>
      <c r="EJ88" s="18" t="s">
        <v>258</v>
      </c>
      <c r="EK88" s="124" t="s">
        <v>225</v>
      </c>
      <c r="EL88" s="124" t="s">
        <v>226</v>
      </c>
      <c r="EM88" s="124" t="s">
        <v>227</v>
      </c>
    </row>
    <row r="89" spans="1:143" s="124" customFormat="1" ht="15.75">
      <c r="A89" s="128" t="s">
        <v>212</v>
      </c>
      <c r="B89" s="143" t="s">
        <v>8</v>
      </c>
      <c r="C89" s="126" t="s">
        <v>127</v>
      </c>
      <c r="D89" s="144" t="s">
        <v>126</v>
      </c>
      <c r="E89" s="216" t="s">
        <v>88</v>
      </c>
      <c r="F89" s="145">
        <v>340</v>
      </c>
      <c r="G89" s="177">
        <v>0</v>
      </c>
      <c r="H89" s="177">
        <v>0</v>
      </c>
      <c r="I89" s="146">
        <v>10717.448227544561</v>
      </c>
      <c r="J89" s="146">
        <v>2952.2194217472961</v>
      </c>
      <c r="K89" s="146">
        <v>0.98529411764705888</v>
      </c>
      <c r="L89" s="147">
        <v>335</v>
      </c>
      <c r="M89" s="147">
        <v>340</v>
      </c>
      <c r="N89" s="146">
        <v>23121.35440132624</v>
      </c>
      <c r="O89" s="146">
        <v>7909.090909090909</v>
      </c>
      <c r="P89" s="20">
        <v>4310.4477611940292</v>
      </c>
      <c r="Q89" s="20">
        <v>5095.8771741464461</v>
      </c>
      <c r="R89" s="146">
        <v>14285.714285714286</v>
      </c>
      <c r="S89" s="146">
        <v>14788.653096578606</v>
      </c>
      <c r="T89" s="146">
        <v>16729.044313934868</v>
      </c>
      <c r="U89" s="145">
        <v>339</v>
      </c>
      <c r="V89" s="177">
        <v>0</v>
      </c>
      <c r="W89" s="177">
        <v>0</v>
      </c>
      <c r="X89" s="146">
        <v>5857.4536450875739</v>
      </c>
      <c r="Y89" s="146">
        <v>1708.3041442742488</v>
      </c>
      <c r="Z89" s="146">
        <v>11979.629933034961</v>
      </c>
      <c r="AA89" s="146">
        <v>3105.5555555555557</v>
      </c>
      <c r="AB89" s="146">
        <v>1820.3914141414141</v>
      </c>
      <c r="AC89" s="146">
        <v>1995.3987730061353</v>
      </c>
      <c r="AD89" s="146">
        <v>7822.7272727272739</v>
      </c>
      <c r="AE89" s="146">
        <v>10288.398692810459</v>
      </c>
      <c r="AF89" s="146">
        <v>11792.693859255938</v>
      </c>
      <c r="AG89" s="145">
        <v>340</v>
      </c>
      <c r="AH89" s="177">
        <v>0</v>
      </c>
      <c r="AI89" s="177">
        <v>1</v>
      </c>
      <c r="AJ89" s="177"/>
      <c r="AK89" s="146">
        <v>32971.470641774533</v>
      </c>
      <c r="AL89" s="146">
        <v>15797.31735301383</v>
      </c>
      <c r="AM89" s="146">
        <v>86700.082143678403</v>
      </c>
      <c r="AN89" s="146">
        <v>14185.294117647059</v>
      </c>
      <c r="AO89" s="146">
        <v>7965.1162790697672</v>
      </c>
      <c r="AP89" s="146">
        <v>8485.4333576110712</v>
      </c>
      <c r="AQ89" s="146">
        <v>55370.000000000022</v>
      </c>
      <c r="AR89" s="146">
        <v>46875</v>
      </c>
      <c r="AS89" s="146">
        <v>52419</v>
      </c>
      <c r="AT89" s="145">
        <v>350</v>
      </c>
      <c r="AU89" s="177">
        <v>1</v>
      </c>
      <c r="AV89" s="177">
        <v>0</v>
      </c>
      <c r="AW89" s="177"/>
      <c r="AX89" s="146">
        <v>21773.155260186239</v>
      </c>
      <c r="AY89" s="146">
        <v>11019.296832266613</v>
      </c>
      <c r="AZ89" s="146">
        <v>38946.473590793757</v>
      </c>
      <c r="BA89" s="146">
        <v>7457.7777777777783</v>
      </c>
      <c r="BB89" s="20">
        <v>2913.5188866799203</v>
      </c>
      <c r="BC89" s="20">
        <v>3035.8640939597317</v>
      </c>
      <c r="BD89" s="146">
        <v>35755</v>
      </c>
      <c r="BE89" s="146">
        <v>26895.390070921989</v>
      </c>
      <c r="BF89" s="146">
        <v>27550.632911392404</v>
      </c>
      <c r="BG89" s="145">
        <v>347</v>
      </c>
      <c r="BH89" s="177">
        <v>56</v>
      </c>
      <c r="BI89" s="177">
        <v>55</v>
      </c>
      <c r="BJ89" s="177">
        <v>78</v>
      </c>
      <c r="BK89" s="148">
        <v>76</v>
      </c>
      <c r="BL89" s="145">
        <v>683</v>
      </c>
      <c r="BM89" s="177">
        <v>3</v>
      </c>
      <c r="BN89" s="177">
        <v>1</v>
      </c>
      <c r="BO89" s="177">
        <v>1.9538026509570989</v>
      </c>
      <c r="BP89" s="177">
        <v>0.36983482768777615</v>
      </c>
      <c r="BQ89" s="177">
        <v>1.5730412371132014</v>
      </c>
      <c r="BR89" s="145">
        <v>682</v>
      </c>
      <c r="BS89" s="177">
        <v>0</v>
      </c>
      <c r="BT89" s="177">
        <v>0</v>
      </c>
      <c r="BU89" s="177">
        <v>3.2622478005863322</v>
      </c>
      <c r="BV89" s="177">
        <v>0.4828796026392963</v>
      </c>
      <c r="BW89" s="148">
        <v>2.7790865102637521</v>
      </c>
      <c r="BX89" s="145">
        <v>612</v>
      </c>
      <c r="BY89" s="177">
        <v>2</v>
      </c>
      <c r="BZ89" s="177">
        <v>3.1387755127064341</v>
      </c>
      <c r="CA89" s="177">
        <v>344</v>
      </c>
      <c r="CB89" s="177">
        <v>1.0370842151162789</v>
      </c>
      <c r="CC89" s="177">
        <v>0</v>
      </c>
      <c r="CD89" s="177">
        <v>1</v>
      </c>
      <c r="CE89" s="177">
        <v>344</v>
      </c>
      <c r="CF89" s="177">
        <v>2</v>
      </c>
      <c r="CG89" s="177">
        <v>1</v>
      </c>
      <c r="CH89" s="159">
        <v>344</v>
      </c>
      <c r="CI89" s="145"/>
      <c r="CJ89" s="177"/>
      <c r="CK89" s="177"/>
      <c r="CL89" s="177"/>
      <c r="CM89" s="177"/>
      <c r="CN89" s="177"/>
      <c r="CO89" s="177"/>
      <c r="CP89" s="177"/>
      <c r="CQ89" s="177"/>
      <c r="CR89" s="177"/>
      <c r="CS89" s="159"/>
      <c r="CT89" s="145"/>
      <c r="CU89" s="177"/>
      <c r="CV89" s="177"/>
      <c r="CW89" s="177"/>
      <c r="CX89" s="177"/>
      <c r="CY89" s="177"/>
      <c r="CZ89" s="177"/>
      <c r="DA89" s="177"/>
      <c r="DB89" s="177"/>
      <c r="DC89" s="177"/>
      <c r="DD89" s="159"/>
      <c r="DE89" s="145"/>
      <c r="DF89" s="177"/>
      <c r="DG89" s="177"/>
      <c r="DH89" s="177"/>
      <c r="DI89" s="177"/>
      <c r="DJ89" s="177"/>
      <c r="DK89" s="177"/>
      <c r="DL89" s="177"/>
      <c r="DM89" s="177"/>
      <c r="DN89" s="177"/>
      <c r="DO89" s="159"/>
      <c r="DP89" s="109">
        <v>60.75</v>
      </c>
      <c r="DQ89" s="215">
        <v>317864</v>
      </c>
      <c r="DR89" s="189">
        <v>0.84362139917599999</v>
      </c>
      <c r="DS89" s="189">
        <v>6.634146341470923</v>
      </c>
      <c r="DT89" s="149" t="s">
        <v>213</v>
      </c>
      <c r="DU89" s="150" t="s">
        <v>214</v>
      </c>
      <c r="DV89" s="190" t="s">
        <v>215</v>
      </c>
      <c r="DW89" s="177" t="s">
        <v>216</v>
      </c>
      <c r="DX89" s="191" t="s">
        <v>217</v>
      </c>
      <c r="DY89" s="172" t="s">
        <v>259</v>
      </c>
      <c r="DZ89" s="132" t="s">
        <v>122</v>
      </c>
      <c r="EA89" s="125">
        <v>214</v>
      </c>
      <c r="EB89" s="125" t="s">
        <v>231</v>
      </c>
      <c r="EC89" s="133" t="s">
        <v>220</v>
      </c>
      <c r="ED89" s="133" t="s">
        <v>229</v>
      </c>
      <c r="EE89" s="125" t="s">
        <v>252</v>
      </c>
      <c r="EF89" s="17">
        <v>2.8411500029704149</v>
      </c>
      <c r="EG89" s="8">
        <v>1.8071445376120485</v>
      </c>
      <c r="EH89" s="17" t="s">
        <v>88</v>
      </c>
      <c r="EI89" s="8" t="s">
        <v>257</v>
      </c>
      <c r="EJ89" s="18" t="s">
        <v>258</v>
      </c>
      <c r="EK89" s="124" t="s">
        <v>225</v>
      </c>
      <c r="EL89" s="124" t="s">
        <v>226</v>
      </c>
      <c r="EM89" s="124" t="s">
        <v>227</v>
      </c>
    </row>
    <row r="90" spans="1:143" s="124" customFormat="1" ht="15.75">
      <c r="A90" s="128" t="s">
        <v>212</v>
      </c>
      <c r="B90" s="143" t="s">
        <v>8</v>
      </c>
      <c r="C90" s="126" t="s">
        <v>127</v>
      </c>
      <c r="D90" s="144" t="s">
        <v>126</v>
      </c>
      <c r="E90" s="187" t="s">
        <v>89</v>
      </c>
      <c r="F90" s="145">
        <v>316</v>
      </c>
      <c r="G90" s="177">
        <v>0</v>
      </c>
      <c r="H90" s="177">
        <v>0</v>
      </c>
      <c r="I90" s="146">
        <v>30092.906092303238</v>
      </c>
      <c r="J90" s="146">
        <v>9737.0878628171904</v>
      </c>
      <c r="K90" s="146">
        <v>1</v>
      </c>
      <c r="L90" s="147">
        <v>316</v>
      </c>
      <c r="M90" s="147">
        <v>316</v>
      </c>
      <c r="N90" s="146">
        <v>57887.824896124963</v>
      </c>
      <c r="O90" s="146">
        <v>18206.896551724138</v>
      </c>
      <c r="P90" s="20">
        <v>14352.409638554218</v>
      </c>
      <c r="Q90" s="20">
        <v>15348.087431693988</v>
      </c>
      <c r="R90" s="146">
        <v>42642.857142857152</v>
      </c>
      <c r="S90" s="146">
        <v>58243.24324324324</v>
      </c>
      <c r="T90" s="146">
        <v>64535.992217898834</v>
      </c>
      <c r="U90" s="145">
        <v>317</v>
      </c>
      <c r="V90" s="177">
        <v>0</v>
      </c>
      <c r="W90" s="177">
        <v>0</v>
      </c>
      <c r="X90" s="146">
        <v>8357.7711128862156</v>
      </c>
      <c r="Y90" s="146">
        <v>3039.4260066706602</v>
      </c>
      <c r="Z90" s="146">
        <v>12965.30991706912</v>
      </c>
      <c r="AA90" s="146">
        <v>3602.272727272727</v>
      </c>
      <c r="AB90" s="146">
        <v>4281.1059907834106</v>
      </c>
      <c r="AC90" s="146">
        <v>4528.2442748091598</v>
      </c>
      <c r="AD90" s="146">
        <v>12914.473684210527</v>
      </c>
      <c r="AE90" s="146">
        <v>21457.142857142859</v>
      </c>
      <c r="AF90" s="146">
        <v>22843.227665706054</v>
      </c>
      <c r="AG90" s="145">
        <v>312</v>
      </c>
      <c r="AH90" s="177">
        <v>0</v>
      </c>
      <c r="AI90" s="177">
        <v>0</v>
      </c>
      <c r="AJ90" s="177"/>
      <c r="AK90" s="146">
        <v>53635.224415328034</v>
      </c>
      <c r="AL90" s="146">
        <v>31280.867350738972</v>
      </c>
      <c r="AM90" s="146">
        <v>144294.91237776162</v>
      </c>
      <c r="AN90" s="146">
        <v>20440</v>
      </c>
      <c r="AO90" s="146">
        <v>19079.71014492754</v>
      </c>
      <c r="AP90" s="146">
        <v>20153.794037940381</v>
      </c>
      <c r="AQ90" s="146">
        <v>103777.77777777778</v>
      </c>
      <c r="AR90" s="146">
        <v>103339.62264150944</v>
      </c>
      <c r="AS90" s="146">
        <v>111772.72727272731</v>
      </c>
      <c r="AT90" s="145">
        <v>322</v>
      </c>
      <c r="AU90" s="177">
        <v>0</v>
      </c>
      <c r="AV90" s="177">
        <v>0</v>
      </c>
      <c r="AW90" s="177"/>
      <c r="AX90" s="146">
        <v>24777.048444729528</v>
      </c>
      <c r="AY90" s="146">
        <v>12678.019718188179</v>
      </c>
      <c r="AZ90" s="146">
        <v>47482.301274694481</v>
      </c>
      <c r="BA90" s="146">
        <v>7594.594594594595</v>
      </c>
      <c r="BB90" s="20">
        <v>7505.8252427184461</v>
      </c>
      <c r="BC90" s="20">
        <v>7322.150735294118</v>
      </c>
      <c r="BD90" s="146">
        <v>42078.947368421053</v>
      </c>
      <c r="BE90" s="146">
        <v>43909.924487594399</v>
      </c>
      <c r="BF90" s="146">
        <v>44681.861575178998</v>
      </c>
      <c r="BG90" s="145">
        <v>312</v>
      </c>
      <c r="BH90" s="177">
        <v>45</v>
      </c>
      <c r="BI90" s="177">
        <v>45</v>
      </c>
      <c r="BJ90" s="177">
        <v>41</v>
      </c>
      <c r="BK90" s="148">
        <v>35</v>
      </c>
      <c r="BL90" s="145">
        <v>631</v>
      </c>
      <c r="BM90" s="177">
        <v>0</v>
      </c>
      <c r="BN90" s="177">
        <v>0</v>
      </c>
      <c r="BO90" s="177">
        <v>1.4344057052295021</v>
      </c>
      <c r="BP90" s="177">
        <v>0.27253062282091917</v>
      </c>
      <c r="BQ90" s="177">
        <v>1.1538795562596289</v>
      </c>
      <c r="BR90" s="145">
        <v>627</v>
      </c>
      <c r="BS90" s="177">
        <v>0</v>
      </c>
      <c r="BT90" s="177">
        <v>0</v>
      </c>
      <c r="BU90" s="177">
        <v>3.3618245614032523</v>
      </c>
      <c r="BV90" s="177">
        <v>0.65932186762360445</v>
      </c>
      <c r="BW90" s="148">
        <v>2.7014162679423275</v>
      </c>
      <c r="BX90" s="145"/>
      <c r="BY90" s="177"/>
      <c r="BZ90" s="177"/>
      <c r="CA90" s="177"/>
      <c r="CB90" s="177"/>
      <c r="CC90" s="177"/>
      <c r="CD90" s="177"/>
      <c r="CE90" s="177"/>
      <c r="CF90" s="177"/>
      <c r="CG90" s="177"/>
      <c r="CH90" s="159"/>
      <c r="CI90" s="145"/>
      <c r="CJ90" s="177"/>
      <c r="CK90" s="177"/>
      <c r="CL90" s="177"/>
      <c r="CM90" s="177"/>
      <c r="CN90" s="177"/>
      <c r="CO90" s="177"/>
      <c r="CP90" s="177"/>
      <c r="CQ90" s="177"/>
      <c r="CR90" s="177"/>
      <c r="CS90" s="159"/>
      <c r="CT90" s="145"/>
      <c r="CU90" s="177"/>
      <c r="CV90" s="177"/>
      <c r="CW90" s="177"/>
      <c r="CX90" s="177"/>
      <c r="CY90" s="177"/>
      <c r="CZ90" s="177"/>
      <c r="DA90" s="177"/>
      <c r="DB90" s="177"/>
      <c r="DC90" s="177"/>
      <c r="DD90" s="159"/>
      <c r="DE90" s="145"/>
      <c r="DF90" s="177"/>
      <c r="DG90" s="177"/>
      <c r="DH90" s="177"/>
      <c r="DI90" s="177"/>
      <c r="DJ90" s="177"/>
      <c r="DK90" s="177"/>
      <c r="DL90" s="177"/>
      <c r="DM90" s="177"/>
      <c r="DN90" s="177"/>
      <c r="DO90" s="159"/>
      <c r="DP90" s="108">
        <v>33.75</v>
      </c>
      <c r="DQ90" s="215">
        <v>297332</v>
      </c>
      <c r="DR90" s="189">
        <v>0.89629629629600005</v>
      </c>
      <c r="DS90" s="189">
        <v>10.446280991738989</v>
      </c>
      <c r="DT90" s="149" t="s">
        <v>213</v>
      </c>
      <c r="DU90" s="150" t="s">
        <v>214</v>
      </c>
      <c r="DV90" s="190" t="s">
        <v>215</v>
      </c>
      <c r="DW90" s="177" t="s">
        <v>216</v>
      </c>
      <c r="DX90" s="191" t="s">
        <v>217</v>
      </c>
      <c r="DY90" s="172" t="s">
        <v>218</v>
      </c>
      <c r="DZ90" s="132" t="s">
        <v>119</v>
      </c>
      <c r="EA90" s="125">
        <v>214</v>
      </c>
      <c r="EB90" s="125" t="s">
        <v>219</v>
      </c>
      <c r="EC90" s="133" t="s">
        <v>220</v>
      </c>
      <c r="ED90" s="133" t="s">
        <v>229</v>
      </c>
      <c r="EE90" s="125" t="s">
        <v>252</v>
      </c>
      <c r="EF90" s="17">
        <v>1.1446392402241501</v>
      </c>
      <c r="EG90" s="8">
        <v>1.2671577392692446</v>
      </c>
      <c r="EH90" s="17" t="s">
        <v>272</v>
      </c>
      <c r="EI90" s="8" t="s">
        <v>236</v>
      </c>
      <c r="EJ90" s="18" t="s">
        <v>234</v>
      </c>
      <c r="EK90" s="124" t="s">
        <v>225</v>
      </c>
      <c r="EL90" s="124" t="s">
        <v>226</v>
      </c>
      <c r="EM90" s="124" t="s">
        <v>227</v>
      </c>
    </row>
    <row r="91" spans="1:143" s="124" customFormat="1" ht="15.75">
      <c r="A91" s="128" t="s">
        <v>212</v>
      </c>
      <c r="B91" s="143" t="s">
        <v>8</v>
      </c>
      <c r="C91" s="126" t="s">
        <v>127</v>
      </c>
      <c r="D91" s="144" t="s">
        <v>126</v>
      </c>
      <c r="E91" s="216" t="s">
        <v>89</v>
      </c>
      <c r="F91" s="145">
        <v>308</v>
      </c>
      <c r="G91" s="177">
        <v>1</v>
      </c>
      <c r="H91" s="177">
        <v>0</v>
      </c>
      <c r="I91" s="146">
        <v>29409.11567726732</v>
      </c>
      <c r="J91" s="146">
        <v>10138.620029548068</v>
      </c>
      <c r="K91" s="146">
        <v>0.99674267100977199</v>
      </c>
      <c r="L91" s="147">
        <v>306</v>
      </c>
      <c r="M91" s="147">
        <v>307</v>
      </c>
      <c r="N91" s="146">
        <v>59476.305181874726</v>
      </c>
      <c r="O91" s="146">
        <v>16208.333333333332</v>
      </c>
      <c r="P91" s="20">
        <v>15369.341563786009</v>
      </c>
      <c r="Q91" s="20">
        <v>15000.856164383562</v>
      </c>
      <c r="R91" s="146">
        <v>43260.000000000007</v>
      </c>
      <c r="S91" s="146">
        <v>59871.747211895912</v>
      </c>
      <c r="T91" s="146">
        <v>62152.542372881362</v>
      </c>
      <c r="U91" s="145">
        <v>311</v>
      </c>
      <c r="V91" s="177">
        <v>0</v>
      </c>
      <c r="W91" s="177">
        <v>0</v>
      </c>
      <c r="X91" s="146">
        <v>8644.3598512956032</v>
      </c>
      <c r="Y91" s="146">
        <v>2893.3610597670181</v>
      </c>
      <c r="Z91" s="146">
        <v>14176.59742333344</v>
      </c>
      <c r="AA91" s="146">
        <v>5079.0816326530612</v>
      </c>
      <c r="AB91" s="146">
        <v>5245.2404809619247</v>
      </c>
      <c r="AC91" s="146">
        <v>5331.1724137931033</v>
      </c>
      <c r="AD91" s="146">
        <v>13212.643678160921</v>
      </c>
      <c r="AE91" s="146">
        <v>20492.275280898881</v>
      </c>
      <c r="AF91" s="146">
        <v>22068.972332015812</v>
      </c>
      <c r="AG91" s="145">
        <v>306</v>
      </c>
      <c r="AH91" s="177">
        <v>0</v>
      </c>
      <c r="AI91" s="177">
        <v>0</v>
      </c>
      <c r="AJ91" s="177"/>
      <c r="AK91" s="146">
        <v>47701.488882240905</v>
      </c>
      <c r="AL91" s="146">
        <v>26736.413329148341</v>
      </c>
      <c r="AM91" s="146">
        <v>178004.37041811919</v>
      </c>
      <c r="AN91" s="146">
        <v>21352.941176470587</v>
      </c>
      <c r="AO91" s="146">
        <v>20684.426229508197</v>
      </c>
      <c r="AP91" s="146">
        <v>18577.968526466382</v>
      </c>
      <c r="AQ91" s="146">
        <v>85333.333333333358</v>
      </c>
      <c r="AR91" s="146">
        <v>92259.124087591263</v>
      </c>
      <c r="AS91" s="146">
        <v>93838.274932614571</v>
      </c>
      <c r="AT91" s="145">
        <v>311</v>
      </c>
      <c r="AU91" s="177">
        <v>0</v>
      </c>
      <c r="AV91" s="177">
        <v>0</v>
      </c>
      <c r="AW91" s="177"/>
      <c r="AX91" s="146">
        <v>26269.620452124775</v>
      </c>
      <c r="AY91" s="146">
        <v>10594.676659989054</v>
      </c>
      <c r="AZ91" s="146">
        <v>40508.559655807279</v>
      </c>
      <c r="BA91" s="146">
        <v>9309.523809523811</v>
      </c>
      <c r="BB91" s="20">
        <v>8264.8305084745753</v>
      </c>
      <c r="BC91" s="20">
        <v>8277.2600186393302</v>
      </c>
      <c r="BD91" s="146">
        <v>37902.985074626871</v>
      </c>
      <c r="BE91" s="146">
        <v>37799.328295549953</v>
      </c>
      <c r="BF91" s="146">
        <v>38137.080536912756</v>
      </c>
      <c r="BG91" s="145">
        <v>298</v>
      </c>
      <c r="BH91" s="177">
        <v>46</v>
      </c>
      <c r="BI91" s="177">
        <v>51</v>
      </c>
      <c r="BJ91" s="177">
        <v>47</v>
      </c>
      <c r="BK91" s="148">
        <v>44</v>
      </c>
      <c r="BL91" s="145">
        <v>603</v>
      </c>
      <c r="BM91" s="177">
        <v>2</v>
      </c>
      <c r="BN91" s="177">
        <v>1</v>
      </c>
      <c r="BO91" s="177">
        <v>1.6240049999998238</v>
      </c>
      <c r="BP91" s="177">
        <v>0.21092141666666672</v>
      </c>
      <c r="BQ91" s="177">
        <v>1.4038299999997448</v>
      </c>
      <c r="BR91" s="145">
        <v>625</v>
      </c>
      <c r="BS91" s="177">
        <v>1</v>
      </c>
      <c r="BT91" s="177">
        <v>2</v>
      </c>
      <c r="BU91" s="177">
        <v>3.4730289389063982</v>
      </c>
      <c r="BV91" s="177">
        <v>0.63556083118971074</v>
      </c>
      <c r="BW91" s="148">
        <v>2.8369710610929451</v>
      </c>
      <c r="BX91" s="145"/>
      <c r="BY91" s="177"/>
      <c r="BZ91" s="177"/>
      <c r="CA91" s="177"/>
      <c r="CB91" s="177"/>
      <c r="CC91" s="177"/>
      <c r="CD91" s="177"/>
      <c r="CE91" s="177"/>
      <c r="CF91" s="177"/>
      <c r="CG91" s="177"/>
      <c r="CH91" s="159"/>
      <c r="CI91" s="145"/>
      <c r="CJ91" s="177"/>
      <c r="CK91" s="177"/>
      <c r="CL91" s="177"/>
      <c r="CM91" s="177"/>
      <c r="CN91" s="177"/>
      <c r="CO91" s="177"/>
      <c r="CP91" s="177"/>
      <c r="CQ91" s="177"/>
      <c r="CR91" s="177"/>
      <c r="CS91" s="159"/>
      <c r="CT91" s="145"/>
      <c r="CU91" s="177"/>
      <c r="CV91" s="177"/>
      <c r="CW91" s="177"/>
      <c r="CX91" s="177"/>
      <c r="CY91" s="177"/>
      <c r="CZ91" s="177"/>
      <c r="DA91" s="177"/>
      <c r="DB91" s="177"/>
      <c r="DC91" s="177"/>
      <c r="DD91" s="159"/>
      <c r="DE91" s="145"/>
      <c r="DF91" s="177"/>
      <c r="DG91" s="177"/>
      <c r="DH91" s="177"/>
      <c r="DI91" s="177"/>
      <c r="DJ91" s="177"/>
      <c r="DK91" s="177"/>
      <c r="DL91" s="177"/>
      <c r="DM91" s="177"/>
      <c r="DN91" s="177"/>
      <c r="DO91" s="159"/>
      <c r="DP91" s="109">
        <v>33.75</v>
      </c>
      <c r="DQ91" s="215">
        <v>297332</v>
      </c>
      <c r="DR91" s="189">
        <v>0.89629629629600005</v>
      </c>
      <c r="DS91" s="189">
        <v>10.181818181821548</v>
      </c>
      <c r="DT91" s="149" t="s">
        <v>213</v>
      </c>
      <c r="DU91" s="150" t="s">
        <v>214</v>
      </c>
      <c r="DV91" s="190" t="s">
        <v>215</v>
      </c>
      <c r="DW91" s="177" t="s">
        <v>216</v>
      </c>
      <c r="DX91" s="191" t="s">
        <v>217</v>
      </c>
      <c r="DY91" s="172" t="s">
        <v>218</v>
      </c>
      <c r="DZ91" s="132" t="s">
        <v>120</v>
      </c>
      <c r="EA91" s="125">
        <v>214</v>
      </c>
      <c r="EB91" s="125" t="s">
        <v>228</v>
      </c>
      <c r="EC91" s="133" t="s">
        <v>220</v>
      </c>
      <c r="ED91" s="133" t="s">
        <v>237</v>
      </c>
      <c r="EE91" s="125" t="s">
        <v>252</v>
      </c>
      <c r="EF91" s="17">
        <v>1.2904412359386295</v>
      </c>
      <c r="EG91" s="8">
        <v>1.3155016044328451</v>
      </c>
      <c r="EH91" s="17" t="s">
        <v>272</v>
      </c>
      <c r="EI91" s="8" t="s">
        <v>236</v>
      </c>
      <c r="EJ91" s="18" t="s">
        <v>234</v>
      </c>
      <c r="EK91" s="124" t="s">
        <v>225</v>
      </c>
      <c r="EL91" s="124" t="s">
        <v>226</v>
      </c>
      <c r="EM91" s="124" t="s">
        <v>227</v>
      </c>
    </row>
    <row r="92" spans="1:143" s="124" customFormat="1" ht="15.75">
      <c r="A92" s="128" t="s">
        <v>212</v>
      </c>
      <c r="B92" s="143" t="s">
        <v>8</v>
      </c>
      <c r="C92" s="126" t="s">
        <v>127</v>
      </c>
      <c r="D92" s="144" t="s">
        <v>126</v>
      </c>
      <c r="E92" s="216" t="s">
        <v>89</v>
      </c>
      <c r="F92" s="145">
        <v>310</v>
      </c>
      <c r="G92" s="177">
        <v>2</v>
      </c>
      <c r="H92" s="177">
        <v>0</v>
      </c>
      <c r="I92" s="146">
        <v>12212.6478262117</v>
      </c>
      <c r="J92" s="146">
        <v>3873.7137249361886</v>
      </c>
      <c r="K92" s="146">
        <v>0.9642857142857143</v>
      </c>
      <c r="L92" s="147">
        <v>297</v>
      </c>
      <c r="M92" s="147">
        <v>307</v>
      </c>
      <c r="N92" s="146">
        <v>22663.178615773599</v>
      </c>
      <c r="O92" s="146">
        <v>6285.7142857142853</v>
      </c>
      <c r="P92" s="20">
        <v>7091.3926499032877</v>
      </c>
      <c r="Q92" s="20">
        <v>7725.8919961427191</v>
      </c>
      <c r="R92" s="146">
        <v>16975.609756097558</v>
      </c>
      <c r="S92" s="146">
        <v>24514.59034792368</v>
      </c>
      <c r="T92" s="146">
        <v>27489.225589225593</v>
      </c>
      <c r="U92" s="145">
        <v>313</v>
      </c>
      <c r="V92" s="177">
        <v>0</v>
      </c>
      <c r="W92" s="177">
        <v>4</v>
      </c>
      <c r="X92" s="146">
        <v>6148.5268482858492</v>
      </c>
      <c r="Y92" s="146">
        <v>2310.8019874586221</v>
      </c>
      <c r="Z92" s="146">
        <v>11790.03588376088</v>
      </c>
      <c r="AA92" s="146">
        <v>1697.8021978021977</v>
      </c>
      <c r="AB92" s="146">
        <v>2625.8795934323689</v>
      </c>
      <c r="AC92" s="146">
        <v>2911.3372093023258</v>
      </c>
      <c r="AD92" s="146">
        <v>9311.0599078341038</v>
      </c>
      <c r="AE92" s="146">
        <v>16017.755681818184</v>
      </c>
      <c r="AF92" s="146">
        <v>18279.004415897231</v>
      </c>
      <c r="AG92" s="145">
        <v>309</v>
      </c>
      <c r="AH92" s="177">
        <v>0</v>
      </c>
      <c r="AI92" s="177">
        <v>1</v>
      </c>
      <c r="AJ92" s="177"/>
      <c r="AK92" s="146">
        <v>35462.727320467209</v>
      </c>
      <c r="AL92" s="146">
        <v>20869.837021329127</v>
      </c>
      <c r="AM92" s="146">
        <v>106645.3858671624</v>
      </c>
      <c r="AN92" s="146">
        <v>10666.666666666666</v>
      </c>
      <c r="AO92" s="146">
        <v>14979.220779220781</v>
      </c>
      <c r="AP92" s="146">
        <v>14632.35294117647</v>
      </c>
      <c r="AQ92" s="146">
        <v>65111.111111111102</v>
      </c>
      <c r="AR92" s="146">
        <v>80350.364963503671</v>
      </c>
      <c r="AS92" s="146">
        <v>85284.256559766756</v>
      </c>
      <c r="AT92" s="145">
        <v>315</v>
      </c>
      <c r="AU92" s="177">
        <v>1</v>
      </c>
      <c r="AV92" s="177">
        <v>1</v>
      </c>
      <c r="AW92" s="177"/>
      <c r="AX92" s="146">
        <v>19374.668357141083</v>
      </c>
      <c r="AY92" s="146">
        <v>11784.25133402897</v>
      </c>
      <c r="AZ92" s="146">
        <v>42430.615495344558</v>
      </c>
      <c r="BA92" s="146">
        <v>3402.173913043478</v>
      </c>
      <c r="BB92" s="20">
        <v>4081.325301204819</v>
      </c>
      <c r="BC92" s="20">
        <v>4297.3838761345442</v>
      </c>
      <c r="BD92" s="146">
        <v>35134.615384615383</v>
      </c>
      <c r="BE92" s="146">
        <v>37705.696202531646</v>
      </c>
      <c r="BF92" s="146">
        <v>37089.711417816812</v>
      </c>
      <c r="BG92" s="145">
        <v>296</v>
      </c>
      <c r="BH92" s="177">
        <v>45</v>
      </c>
      <c r="BI92" s="177">
        <v>55</v>
      </c>
      <c r="BJ92" s="177">
        <v>47</v>
      </c>
      <c r="BK92" s="148">
        <v>42</v>
      </c>
      <c r="BL92" s="145">
        <v>615</v>
      </c>
      <c r="BM92" s="177">
        <v>4</v>
      </c>
      <c r="BN92" s="177">
        <v>4</v>
      </c>
      <c r="BO92" s="177">
        <v>2.0950906095549859</v>
      </c>
      <c r="BP92" s="177">
        <v>0.41098490444810554</v>
      </c>
      <c r="BQ92" s="177">
        <v>1.6752751235582579</v>
      </c>
      <c r="BR92" s="145">
        <v>615</v>
      </c>
      <c r="BS92" s="177">
        <v>2</v>
      </c>
      <c r="BT92" s="177">
        <v>4</v>
      </c>
      <c r="BU92" s="177">
        <v>3.4691215106729403</v>
      </c>
      <c r="BV92" s="177">
        <v>0.68620332183908039</v>
      </c>
      <c r="BW92" s="148">
        <v>2.7829178981934883</v>
      </c>
      <c r="BX92" s="145"/>
      <c r="BY92" s="177"/>
      <c r="BZ92" s="177"/>
      <c r="CA92" s="177"/>
      <c r="CB92" s="177"/>
      <c r="CC92" s="177"/>
      <c r="CD92" s="177"/>
      <c r="CE92" s="177"/>
      <c r="CF92" s="177"/>
      <c r="CG92" s="177"/>
      <c r="CH92" s="159"/>
      <c r="CI92" s="145"/>
      <c r="CJ92" s="177"/>
      <c r="CK92" s="177"/>
      <c r="CL92" s="177"/>
      <c r="CM92" s="177"/>
      <c r="CN92" s="177"/>
      <c r="CO92" s="177"/>
      <c r="CP92" s="177"/>
      <c r="CQ92" s="177"/>
      <c r="CR92" s="177"/>
      <c r="CS92" s="159"/>
      <c r="CT92" s="145"/>
      <c r="CU92" s="177"/>
      <c r="CV92" s="177"/>
      <c r="CW92" s="177"/>
      <c r="CX92" s="177"/>
      <c r="CY92" s="177"/>
      <c r="CZ92" s="177"/>
      <c r="DA92" s="177"/>
      <c r="DB92" s="177"/>
      <c r="DC92" s="177"/>
      <c r="DD92" s="159"/>
      <c r="DE92" s="145"/>
      <c r="DF92" s="177"/>
      <c r="DG92" s="177"/>
      <c r="DH92" s="177"/>
      <c r="DI92" s="177"/>
      <c r="DJ92" s="177"/>
      <c r="DK92" s="177"/>
      <c r="DL92" s="177"/>
      <c r="DM92" s="177"/>
      <c r="DN92" s="177"/>
      <c r="DO92" s="159"/>
      <c r="DP92" s="108">
        <v>33.75</v>
      </c>
      <c r="DQ92" s="215">
        <v>297332</v>
      </c>
      <c r="DR92" s="189">
        <v>0.89629629629600005</v>
      </c>
      <c r="DS92" s="189">
        <v>10.247933884300908</v>
      </c>
      <c r="DT92" s="149" t="s">
        <v>213</v>
      </c>
      <c r="DU92" s="150" t="s">
        <v>214</v>
      </c>
      <c r="DV92" s="190" t="s">
        <v>215</v>
      </c>
      <c r="DW92" s="177" t="s">
        <v>216</v>
      </c>
      <c r="DX92" s="191" t="s">
        <v>217</v>
      </c>
      <c r="DY92" s="172" t="s">
        <v>218</v>
      </c>
      <c r="DZ92" s="132" t="s">
        <v>121</v>
      </c>
      <c r="EA92" s="125">
        <v>214</v>
      </c>
      <c r="EB92" s="125" t="s">
        <v>230</v>
      </c>
      <c r="EC92" s="133" t="s">
        <v>220</v>
      </c>
      <c r="ED92" s="133" t="s">
        <v>229</v>
      </c>
      <c r="EE92" s="125" t="s">
        <v>252</v>
      </c>
      <c r="EF92" s="17">
        <v>2.8581322450791635</v>
      </c>
      <c r="EG92" s="8">
        <v>2.1550773073690008</v>
      </c>
      <c r="EH92" s="17" t="s">
        <v>272</v>
      </c>
      <c r="EI92" s="8" t="s">
        <v>236</v>
      </c>
      <c r="EJ92" s="18" t="s">
        <v>234</v>
      </c>
      <c r="EK92" s="124" t="s">
        <v>225</v>
      </c>
      <c r="EL92" s="124" t="s">
        <v>226</v>
      </c>
      <c r="EM92" s="124" t="s">
        <v>227</v>
      </c>
    </row>
    <row r="93" spans="1:143" s="124" customFormat="1" ht="15.75">
      <c r="A93" s="128" t="s">
        <v>212</v>
      </c>
      <c r="B93" s="143" t="s">
        <v>8</v>
      </c>
      <c r="C93" s="126" t="s">
        <v>127</v>
      </c>
      <c r="D93" s="144" t="s">
        <v>126</v>
      </c>
      <c r="E93" s="216" t="s">
        <v>89</v>
      </c>
      <c r="F93" s="145">
        <v>263</v>
      </c>
      <c r="G93" s="177">
        <v>3</v>
      </c>
      <c r="H93" s="177">
        <v>3</v>
      </c>
      <c r="I93" s="146">
        <v>8704.8658766971803</v>
      </c>
      <c r="J93" s="146">
        <v>4093.1108784669059</v>
      </c>
      <c r="K93" s="146">
        <v>0.92996108949416345</v>
      </c>
      <c r="L93" s="147">
        <v>239</v>
      </c>
      <c r="M93" s="147">
        <v>254</v>
      </c>
      <c r="N93" s="146">
        <v>21596.466370117039</v>
      </c>
      <c r="O93" s="146">
        <v>2793.4782608695655</v>
      </c>
      <c r="P93" s="20">
        <v>4310.4477611940292</v>
      </c>
      <c r="Q93" s="20">
        <v>5095.8771741464461</v>
      </c>
      <c r="R93" s="146">
        <v>14268.75</v>
      </c>
      <c r="S93" s="146">
        <v>14788.653096578606</v>
      </c>
      <c r="T93" s="146">
        <v>16729.044313934868</v>
      </c>
      <c r="U93" s="145">
        <v>264</v>
      </c>
      <c r="V93" s="177">
        <v>3</v>
      </c>
      <c r="W93" s="177">
        <v>9</v>
      </c>
      <c r="X93" s="146">
        <v>4687.3655907459215</v>
      </c>
      <c r="Y93" s="146">
        <v>2542.483525055502</v>
      </c>
      <c r="Z93" s="146">
        <v>10041.75150246888</v>
      </c>
      <c r="AA93" s="146">
        <v>954.54545454545473</v>
      </c>
      <c r="AB93" s="146">
        <v>1820.3914141414141</v>
      </c>
      <c r="AC93" s="146">
        <v>1995.3987730061353</v>
      </c>
      <c r="AD93" s="146">
        <v>8983.1932773109238</v>
      </c>
      <c r="AE93" s="146">
        <v>10288.398692810459</v>
      </c>
      <c r="AF93" s="146">
        <v>11792.693859255938</v>
      </c>
      <c r="AG93" s="145">
        <v>263</v>
      </c>
      <c r="AH93" s="177">
        <v>3</v>
      </c>
      <c r="AI93" s="177">
        <v>2</v>
      </c>
      <c r="AJ93" s="177"/>
      <c r="AK93" s="146">
        <v>13041.949111591262</v>
      </c>
      <c r="AL93" s="146">
        <v>7915.6793561901413</v>
      </c>
      <c r="AM93" s="146">
        <v>36557.321631536164</v>
      </c>
      <c r="AN93" s="146">
        <v>3909.090909090909</v>
      </c>
      <c r="AO93" s="146">
        <v>7965.1162790697672</v>
      </c>
      <c r="AP93" s="146">
        <v>8485.4333576110712</v>
      </c>
      <c r="AQ93" s="146">
        <v>25300.000000000004</v>
      </c>
      <c r="AR93" s="146">
        <v>46875</v>
      </c>
      <c r="AS93" s="146">
        <v>52419</v>
      </c>
      <c r="AT93" s="145">
        <v>265</v>
      </c>
      <c r="AU93" s="177">
        <v>3</v>
      </c>
      <c r="AV93" s="177">
        <v>2</v>
      </c>
      <c r="AW93" s="177"/>
      <c r="AX93" s="146">
        <v>9622.2362619087562</v>
      </c>
      <c r="AY93" s="146">
        <v>6695.5738985325106</v>
      </c>
      <c r="AZ93" s="146">
        <v>23595.581932097441</v>
      </c>
      <c r="BA93" s="146">
        <v>1382.9787234042553</v>
      </c>
      <c r="BB93" s="20">
        <v>2913.5188866799203</v>
      </c>
      <c r="BC93" s="20">
        <v>3035.8640939597317</v>
      </c>
      <c r="BD93" s="146">
        <v>19029.850746268658</v>
      </c>
      <c r="BE93" s="146">
        <v>26895.390070921989</v>
      </c>
      <c r="BF93" s="146">
        <v>27550.632911392404</v>
      </c>
      <c r="BG93" s="145">
        <v>229</v>
      </c>
      <c r="BH93" s="177">
        <v>45</v>
      </c>
      <c r="BI93" s="177">
        <v>71</v>
      </c>
      <c r="BJ93" s="177">
        <v>78</v>
      </c>
      <c r="BK93" s="148">
        <v>76</v>
      </c>
      <c r="BL93" s="145">
        <v>526</v>
      </c>
      <c r="BM93" s="177">
        <v>8</v>
      </c>
      <c r="BN93" s="177">
        <v>3</v>
      </c>
      <c r="BO93" s="177">
        <v>2.3646543689318573</v>
      </c>
      <c r="BP93" s="177">
        <v>0.44045801941747564</v>
      </c>
      <c r="BQ93" s="177">
        <v>1.8963339805822987</v>
      </c>
      <c r="BR93" s="145">
        <v>525</v>
      </c>
      <c r="BS93" s="177">
        <v>0</v>
      </c>
      <c r="BT93" s="177">
        <v>6</v>
      </c>
      <c r="BU93" s="177">
        <v>3.8186339113677294</v>
      </c>
      <c r="BV93" s="177">
        <v>0.77210573795761073</v>
      </c>
      <c r="BW93" s="148">
        <v>3.0443506743735611</v>
      </c>
      <c r="BX93" s="145"/>
      <c r="BY93" s="177"/>
      <c r="BZ93" s="177"/>
      <c r="CA93" s="177"/>
      <c r="CB93" s="177"/>
      <c r="CC93" s="177"/>
      <c r="CD93" s="177"/>
      <c r="CE93" s="177"/>
      <c r="CF93" s="177"/>
      <c r="CG93" s="177"/>
      <c r="CH93" s="159"/>
      <c r="CI93" s="145"/>
      <c r="CJ93" s="177"/>
      <c r="CK93" s="177"/>
      <c r="CL93" s="177"/>
      <c r="CM93" s="177"/>
      <c r="CN93" s="177"/>
      <c r="CO93" s="177"/>
      <c r="CP93" s="177"/>
      <c r="CQ93" s="177"/>
      <c r="CR93" s="177"/>
      <c r="CS93" s="159"/>
      <c r="CT93" s="145"/>
      <c r="CU93" s="177"/>
      <c r="CV93" s="177"/>
      <c r="CW93" s="177"/>
      <c r="CX93" s="177"/>
      <c r="CY93" s="177"/>
      <c r="CZ93" s="177"/>
      <c r="DA93" s="177"/>
      <c r="DB93" s="177"/>
      <c r="DC93" s="177"/>
      <c r="DD93" s="159"/>
      <c r="DE93" s="145"/>
      <c r="DF93" s="177"/>
      <c r="DG93" s="177"/>
      <c r="DH93" s="177"/>
      <c r="DI93" s="177"/>
      <c r="DJ93" s="177"/>
      <c r="DK93" s="177"/>
      <c r="DL93" s="177"/>
      <c r="DM93" s="177"/>
      <c r="DN93" s="177"/>
      <c r="DO93" s="159"/>
      <c r="DP93" s="109">
        <v>33.75</v>
      </c>
      <c r="DQ93" s="215">
        <v>297332</v>
      </c>
      <c r="DR93" s="189">
        <v>0.89629629629600005</v>
      </c>
      <c r="DS93" s="189">
        <v>8.6942148760359323</v>
      </c>
      <c r="DT93" s="149" t="s">
        <v>213</v>
      </c>
      <c r="DU93" s="150" t="s">
        <v>214</v>
      </c>
      <c r="DV93" s="190" t="s">
        <v>215</v>
      </c>
      <c r="DW93" s="177" t="s">
        <v>216</v>
      </c>
      <c r="DX93" s="191" t="s">
        <v>217</v>
      </c>
      <c r="DY93" s="172" t="s">
        <v>218</v>
      </c>
      <c r="DZ93" s="132" t="s">
        <v>122</v>
      </c>
      <c r="EA93" s="125">
        <v>214</v>
      </c>
      <c r="EB93" s="125" t="s">
        <v>231</v>
      </c>
      <c r="EC93" s="133" t="s">
        <v>220</v>
      </c>
      <c r="ED93" s="133" t="s">
        <v>229</v>
      </c>
      <c r="EE93" s="125" t="s">
        <v>252</v>
      </c>
      <c r="EF93" s="17">
        <v>4.3033657953313096</v>
      </c>
      <c r="EG93" s="8">
        <v>3.2371726153474865</v>
      </c>
      <c r="EH93" s="17" t="s">
        <v>272</v>
      </c>
      <c r="EI93" s="8" t="s">
        <v>236</v>
      </c>
      <c r="EJ93" s="18" t="s">
        <v>234</v>
      </c>
      <c r="EK93" s="124" t="s">
        <v>225</v>
      </c>
      <c r="EL93" s="124" t="s">
        <v>226</v>
      </c>
      <c r="EM93" s="124" t="s">
        <v>227</v>
      </c>
    </row>
    <row r="94" spans="1:143" s="124" customFormat="1" ht="15.75">
      <c r="A94" s="128" t="s">
        <v>212</v>
      </c>
      <c r="B94" s="143" t="s">
        <v>8</v>
      </c>
      <c r="C94" s="126" t="s">
        <v>127</v>
      </c>
      <c r="D94" s="144" t="s">
        <v>126</v>
      </c>
      <c r="E94" s="187" t="s">
        <v>90</v>
      </c>
      <c r="F94" s="145">
        <v>202</v>
      </c>
      <c r="G94" s="177">
        <v>0</v>
      </c>
      <c r="H94" s="177">
        <v>0</v>
      </c>
      <c r="I94" s="146">
        <v>29332.977858120779</v>
      </c>
      <c r="J94" s="146">
        <v>9758.1209808847125</v>
      </c>
      <c r="K94" s="146">
        <v>1</v>
      </c>
      <c r="L94" s="147">
        <v>202</v>
      </c>
      <c r="M94" s="147">
        <v>202</v>
      </c>
      <c r="N94" s="146">
        <v>56532.476511556481</v>
      </c>
      <c r="O94" s="146">
        <v>17200</v>
      </c>
      <c r="P94" s="20">
        <v>14352.409638554218</v>
      </c>
      <c r="Q94" s="20">
        <v>15348.087431693988</v>
      </c>
      <c r="R94" s="146">
        <v>41866.666666666672</v>
      </c>
      <c r="S94" s="146">
        <v>58243.24324324324</v>
      </c>
      <c r="T94" s="146">
        <v>64535.992217898834</v>
      </c>
      <c r="U94" s="145">
        <v>201</v>
      </c>
      <c r="V94" s="177">
        <v>0</v>
      </c>
      <c r="W94" s="177">
        <v>0</v>
      </c>
      <c r="X94" s="146">
        <v>8015.2625384419698</v>
      </c>
      <c r="Y94" s="146">
        <v>1900.8966200714351</v>
      </c>
      <c r="Z94" s="146">
        <v>11013.5278061872</v>
      </c>
      <c r="AA94" s="146">
        <v>5510</v>
      </c>
      <c r="AB94" s="146">
        <v>4281.1059907834106</v>
      </c>
      <c r="AC94" s="146">
        <v>4528.2442748091598</v>
      </c>
      <c r="AD94" s="146">
        <v>9995.8333333333339</v>
      </c>
      <c r="AE94" s="146">
        <v>21457.142857142859</v>
      </c>
      <c r="AF94" s="146">
        <v>22843.227665706054</v>
      </c>
      <c r="AG94" s="145">
        <v>199</v>
      </c>
      <c r="AH94" s="177">
        <v>0</v>
      </c>
      <c r="AI94" s="177">
        <v>0</v>
      </c>
      <c r="AJ94" s="177"/>
      <c r="AK94" s="146">
        <v>54056.815518377254</v>
      </c>
      <c r="AL94" s="146">
        <v>33765.486495386656</v>
      </c>
      <c r="AM94" s="146">
        <v>149773.56869770959</v>
      </c>
      <c r="AN94" s="146">
        <v>19896.153846153848</v>
      </c>
      <c r="AO94" s="146">
        <v>19079.71014492754</v>
      </c>
      <c r="AP94" s="146">
        <v>20153.794037940381</v>
      </c>
      <c r="AQ94" s="146">
        <v>105962.49999999999</v>
      </c>
      <c r="AR94" s="146">
        <v>103339.62264150944</v>
      </c>
      <c r="AS94" s="146">
        <v>111772.72727272731</v>
      </c>
      <c r="AT94" s="145">
        <v>196</v>
      </c>
      <c r="AU94" s="177">
        <v>0</v>
      </c>
      <c r="AV94" s="177">
        <v>0</v>
      </c>
      <c r="AW94" s="177"/>
      <c r="AX94" s="146">
        <v>25595.89083669749</v>
      </c>
      <c r="AY94" s="146">
        <v>13992.738492074654</v>
      </c>
      <c r="AZ94" s="146">
        <v>45171.469073391047</v>
      </c>
      <c r="BA94" s="146">
        <v>7120.0000000000009</v>
      </c>
      <c r="BB94" s="20">
        <v>7505.8252427184461</v>
      </c>
      <c r="BC94" s="20">
        <v>7322.150735294118</v>
      </c>
      <c r="BD94" s="146">
        <v>43648</v>
      </c>
      <c r="BE94" s="146">
        <v>43909.924487594399</v>
      </c>
      <c r="BF94" s="146">
        <v>44681.861575178998</v>
      </c>
      <c r="BG94" s="145">
        <v>210</v>
      </c>
      <c r="BH94" s="177">
        <v>41</v>
      </c>
      <c r="BI94" s="177">
        <v>40</v>
      </c>
      <c r="BJ94" s="177">
        <v>41</v>
      </c>
      <c r="BK94" s="148">
        <v>35</v>
      </c>
      <c r="BL94" s="145">
        <v>409</v>
      </c>
      <c r="BM94" s="177">
        <v>0</v>
      </c>
      <c r="BN94" s="177">
        <v>0</v>
      </c>
      <c r="BO94" s="177">
        <v>1.4589486552567239</v>
      </c>
      <c r="BP94" s="177">
        <v>0.21633251833740832</v>
      </c>
      <c r="BQ94" s="177">
        <v>1.2209902200488998</v>
      </c>
      <c r="BR94" s="145">
        <v>398</v>
      </c>
      <c r="BS94" s="177">
        <v>0</v>
      </c>
      <c r="BT94" s="177">
        <v>0</v>
      </c>
      <c r="BU94" s="177">
        <v>3.025273869346734</v>
      </c>
      <c r="BV94" s="177">
        <v>0.46071608040201001</v>
      </c>
      <c r="BW94" s="148">
        <v>2.5645577889447231</v>
      </c>
      <c r="BX94" s="145">
        <v>662</v>
      </c>
      <c r="BY94" s="177">
        <v>3</v>
      </c>
      <c r="BZ94" s="177">
        <v>3.2410112083627935</v>
      </c>
      <c r="CA94" s="177">
        <v>179</v>
      </c>
      <c r="CB94" s="177">
        <v>1.1404804469273742</v>
      </c>
      <c r="CC94" s="177">
        <v>0</v>
      </c>
      <c r="CD94" s="177">
        <v>1</v>
      </c>
      <c r="CE94" s="177">
        <v>178</v>
      </c>
      <c r="CF94" s="177">
        <v>3</v>
      </c>
      <c r="CG94" s="177">
        <v>0.994413407821229</v>
      </c>
      <c r="CH94" s="159">
        <v>179</v>
      </c>
      <c r="CI94" s="145"/>
      <c r="CJ94" s="177"/>
      <c r="CK94" s="177"/>
      <c r="CL94" s="177"/>
      <c r="CM94" s="177"/>
      <c r="CN94" s="177"/>
      <c r="CO94" s="177"/>
      <c r="CP94" s="177"/>
      <c r="CQ94" s="177"/>
      <c r="CR94" s="177"/>
      <c r="CS94" s="159"/>
      <c r="CT94" s="145"/>
      <c r="CU94" s="177"/>
      <c r="CV94" s="177"/>
      <c r="CW94" s="177"/>
      <c r="CX94" s="177"/>
      <c r="CY94" s="177"/>
      <c r="CZ94" s="177"/>
      <c r="DA94" s="177"/>
      <c r="DB94" s="177"/>
      <c r="DC94" s="177"/>
      <c r="DD94" s="159"/>
      <c r="DE94" s="145"/>
      <c r="DF94" s="177"/>
      <c r="DG94" s="177"/>
      <c r="DH94" s="177"/>
      <c r="DI94" s="177"/>
      <c r="DJ94" s="177"/>
      <c r="DK94" s="177"/>
      <c r="DL94" s="177"/>
      <c r="DM94" s="177"/>
      <c r="DN94" s="177"/>
      <c r="DO94" s="159"/>
      <c r="DP94" s="108">
        <v>38</v>
      </c>
      <c r="DQ94" s="215">
        <v>241386</v>
      </c>
      <c r="DR94" s="189">
        <v>0.9407894736839999</v>
      </c>
      <c r="DS94" s="189">
        <v>5.6503496503509156</v>
      </c>
      <c r="DT94" s="149" t="s">
        <v>213</v>
      </c>
      <c r="DU94" s="150" t="s">
        <v>214</v>
      </c>
      <c r="DV94" s="190" t="s">
        <v>215</v>
      </c>
      <c r="DW94" s="177" t="s">
        <v>216</v>
      </c>
      <c r="DX94" s="191" t="s">
        <v>217</v>
      </c>
      <c r="DY94" s="172" t="s">
        <v>254</v>
      </c>
      <c r="DZ94" s="132" t="s">
        <v>119</v>
      </c>
      <c r="EA94" s="125">
        <v>214</v>
      </c>
      <c r="EB94" s="125" t="s">
        <v>219</v>
      </c>
      <c r="EC94" s="133" t="s">
        <v>220</v>
      </c>
      <c r="ED94" s="133" t="s">
        <v>221</v>
      </c>
      <c r="EE94" s="125" t="s">
        <v>252</v>
      </c>
      <c r="EF94" s="17">
        <v>1.1959108760451327</v>
      </c>
      <c r="EG94" s="8">
        <v>1.2793582093656359</v>
      </c>
      <c r="EH94" s="17" t="s">
        <v>273</v>
      </c>
      <c r="EI94" s="8" t="s">
        <v>233</v>
      </c>
      <c r="EJ94" s="18" t="s">
        <v>234</v>
      </c>
      <c r="EK94" s="124" t="s">
        <v>225</v>
      </c>
      <c r="EL94" s="124" t="s">
        <v>226</v>
      </c>
      <c r="EM94" s="124" t="s">
        <v>227</v>
      </c>
    </row>
    <row r="95" spans="1:143" s="124" customFormat="1" ht="15.75">
      <c r="A95" s="128" t="s">
        <v>212</v>
      </c>
      <c r="B95" s="143" t="s">
        <v>8</v>
      </c>
      <c r="C95" s="126" t="s">
        <v>127</v>
      </c>
      <c r="D95" s="144" t="s">
        <v>126</v>
      </c>
      <c r="E95" s="216" t="s">
        <v>90</v>
      </c>
      <c r="F95" s="145">
        <v>208</v>
      </c>
      <c r="G95" s="177">
        <v>0</v>
      </c>
      <c r="H95" s="177">
        <v>0</v>
      </c>
      <c r="I95" s="146">
        <v>27628.173092032324</v>
      </c>
      <c r="J95" s="146">
        <v>11058.306334235416</v>
      </c>
      <c r="K95" s="146">
        <v>0.99038461538461542</v>
      </c>
      <c r="L95" s="147">
        <v>206</v>
      </c>
      <c r="M95" s="147">
        <v>208</v>
      </c>
      <c r="N95" s="146">
        <v>55455.463334487438</v>
      </c>
      <c r="O95" s="146">
        <v>12600</v>
      </c>
      <c r="P95" s="20">
        <v>15369.341563786009</v>
      </c>
      <c r="Q95" s="20">
        <v>15000.856164383562</v>
      </c>
      <c r="R95" s="146">
        <v>40914.285714285717</v>
      </c>
      <c r="S95" s="146">
        <v>59871.747211895912</v>
      </c>
      <c r="T95" s="146">
        <v>62152.542372881362</v>
      </c>
      <c r="U95" s="145">
        <v>209</v>
      </c>
      <c r="V95" s="177">
        <v>0</v>
      </c>
      <c r="W95" s="177">
        <v>0</v>
      </c>
      <c r="X95" s="146">
        <v>9300.3899392212406</v>
      </c>
      <c r="Y95" s="146">
        <v>2593.372704376613</v>
      </c>
      <c r="Z95" s="146">
        <v>14871.26757226048</v>
      </c>
      <c r="AA95" s="146">
        <v>5612.5000000000009</v>
      </c>
      <c r="AB95" s="146">
        <v>5245.2404809619247</v>
      </c>
      <c r="AC95" s="146">
        <v>5331.1724137931033</v>
      </c>
      <c r="AD95" s="146">
        <v>11762</v>
      </c>
      <c r="AE95" s="146">
        <v>20492.275280898881</v>
      </c>
      <c r="AF95" s="146">
        <v>22068.972332015812</v>
      </c>
      <c r="AG95" s="145">
        <v>205</v>
      </c>
      <c r="AH95" s="177">
        <v>0</v>
      </c>
      <c r="AI95" s="177">
        <v>0</v>
      </c>
      <c r="AJ95" s="177"/>
      <c r="AK95" s="146">
        <v>42458.521208690487</v>
      </c>
      <c r="AL95" s="146">
        <v>28100.376037145506</v>
      </c>
      <c r="AM95" s="146">
        <v>165177.27235794079</v>
      </c>
      <c r="AN95" s="146">
        <v>9250</v>
      </c>
      <c r="AO95" s="146">
        <v>20684.426229508197</v>
      </c>
      <c r="AP95" s="146">
        <v>18577.968526466382</v>
      </c>
      <c r="AQ95" s="146">
        <v>82250</v>
      </c>
      <c r="AR95" s="146">
        <v>92259.124087591263</v>
      </c>
      <c r="AS95" s="146">
        <v>93838.274932614571</v>
      </c>
      <c r="AT95" s="145">
        <v>207</v>
      </c>
      <c r="AU95" s="177">
        <v>0</v>
      </c>
      <c r="AV95" s="177">
        <v>0</v>
      </c>
      <c r="AW95" s="177"/>
      <c r="AX95" s="146">
        <v>21149.57185374586</v>
      </c>
      <c r="AY95" s="146">
        <v>11502.141779376336</v>
      </c>
      <c r="AZ95" s="146">
        <v>41789.829833043281</v>
      </c>
      <c r="BA95" s="146">
        <v>5480.0000000000009</v>
      </c>
      <c r="BB95" s="20">
        <v>8264.8305084745753</v>
      </c>
      <c r="BC95" s="20">
        <v>8277.2600186393302</v>
      </c>
      <c r="BD95" s="146">
        <v>36344</v>
      </c>
      <c r="BE95" s="146">
        <v>37799.328295549953</v>
      </c>
      <c r="BF95" s="146">
        <v>38137.080536912756</v>
      </c>
      <c r="BG95" s="145">
        <v>199</v>
      </c>
      <c r="BH95" s="177">
        <v>41</v>
      </c>
      <c r="BI95" s="177">
        <v>48</v>
      </c>
      <c r="BJ95" s="177">
        <v>47</v>
      </c>
      <c r="BK95" s="148">
        <v>44</v>
      </c>
      <c r="BL95" s="145">
        <v>422</v>
      </c>
      <c r="BM95" s="177">
        <v>0</v>
      </c>
      <c r="BN95" s="177">
        <v>0</v>
      </c>
      <c r="BO95" s="177">
        <v>1.3689668246445497</v>
      </c>
      <c r="BP95" s="177">
        <v>0.21342180094786731</v>
      </c>
      <c r="BQ95" s="177">
        <v>1.133414691943128</v>
      </c>
      <c r="BR95" s="145">
        <v>408</v>
      </c>
      <c r="BS95" s="177">
        <v>1</v>
      </c>
      <c r="BT95" s="177">
        <v>1</v>
      </c>
      <c r="BU95" s="177">
        <v>3.0052487684729061</v>
      </c>
      <c r="BV95" s="177">
        <v>0.45300985221674883</v>
      </c>
      <c r="BW95" s="148">
        <v>2.5508965517241378</v>
      </c>
      <c r="BX95" s="145">
        <v>650</v>
      </c>
      <c r="BY95" s="177">
        <v>2</v>
      </c>
      <c r="BZ95" s="177">
        <v>3.216666644619357</v>
      </c>
      <c r="CA95" s="177">
        <v>187</v>
      </c>
      <c r="CB95" s="177">
        <v>1.0964086021505377</v>
      </c>
      <c r="CC95" s="177">
        <v>1</v>
      </c>
      <c r="CD95" s="177">
        <v>0.99465240641711228</v>
      </c>
      <c r="CE95" s="177">
        <v>186</v>
      </c>
      <c r="CF95" s="177">
        <v>2</v>
      </c>
      <c r="CG95" s="177">
        <v>0.99465240641711228</v>
      </c>
      <c r="CH95" s="159">
        <v>186</v>
      </c>
      <c r="CI95" s="145"/>
      <c r="CJ95" s="177"/>
      <c r="CK95" s="177"/>
      <c r="CL95" s="177"/>
      <c r="CM95" s="177"/>
      <c r="CN95" s="177"/>
      <c r="CO95" s="177"/>
      <c r="CP95" s="177"/>
      <c r="CQ95" s="177"/>
      <c r="CR95" s="177"/>
      <c r="CS95" s="159"/>
      <c r="CT95" s="145"/>
      <c r="CU95" s="177"/>
      <c r="CV95" s="177"/>
      <c r="CW95" s="177"/>
      <c r="CX95" s="177"/>
      <c r="CY95" s="177"/>
      <c r="CZ95" s="177"/>
      <c r="DA95" s="177"/>
      <c r="DB95" s="177"/>
      <c r="DC95" s="177"/>
      <c r="DD95" s="159"/>
      <c r="DE95" s="145"/>
      <c r="DF95" s="177"/>
      <c r="DG95" s="177"/>
      <c r="DH95" s="177"/>
      <c r="DI95" s="177"/>
      <c r="DJ95" s="177"/>
      <c r="DK95" s="177"/>
      <c r="DL95" s="177"/>
      <c r="DM95" s="177"/>
      <c r="DN95" s="177"/>
      <c r="DO95" s="159"/>
      <c r="DP95" s="109">
        <v>38</v>
      </c>
      <c r="DQ95" s="215">
        <v>241386</v>
      </c>
      <c r="DR95" s="189">
        <v>0.9407894736839999</v>
      </c>
      <c r="DS95" s="189">
        <v>5.8181818181831213</v>
      </c>
      <c r="DT95" s="149" t="s">
        <v>213</v>
      </c>
      <c r="DU95" s="150" t="s">
        <v>214</v>
      </c>
      <c r="DV95" s="190" t="s">
        <v>215</v>
      </c>
      <c r="DW95" s="177" t="s">
        <v>216</v>
      </c>
      <c r="DX95" s="191" t="s">
        <v>217</v>
      </c>
      <c r="DY95" s="172" t="s">
        <v>254</v>
      </c>
      <c r="DZ95" s="132" t="s">
        <v>120</v>
      </c>
      <c r="EA95" s="125">
        <v>214</v>
      </c>
      <c r="EB95" s="125" t="s">
        <v>228</v>
      </c>
      <c r="EC95" s="133" t="s">
        <v>220</v>
      </c>
      <c r="ED95" s="133" t="s">
        <v>229</v>
      </c>
      <c r="EE95" s="125" t="s">
        <v>252</v>
      </c>
      <c r="EF95" s="17">
        <v>1.475543272609894</v>
      </c>
      <c r="EG95" s="8">
        <v>1.1918133930726484</v>
      </c>
      <c r="EH95" s="17" t="s">
        <v>273</v>
      </c>
      <c r="EI95" s="8" t="s">
        <v>233</v>
      </c>
      <c r="EJ95" s="18" t="s">
        <v>234</v>
      </c>
      <c r="EK95" s="124" t="s">
        <v>225</v>
      </c>
      <c r="EL95" s="124" t="s">
        <v>226</v>
      </c>
      <c r="EM95" s="124" t="s">
        <v>227</v>
      </c>
    </row>
    <row r="96" spans="1:143" s="124" customFormat="1" ht="15.75">
      <c r="A96" s="128" t="s">
        <v>212</v>
      </c>
      <c r="B96" s="143" t="s">
        <v>8</v>
      </c>
      <c r="C96" s="126" t="s">
        <v>127</v>
      </c>
      <c r="D96" s="144" t="s">
        <v>126</v>
      </c>
      <c r="E96" s="216" t="s">
        <v>90</v>
      </c>
      <c r="F96" s="145">
        <v>214</v>
      </c>
      <c r="G96" s="177">
        <v>0</v>
      </c>
      <c r="H96" s="177">
        <v>0</v>
      </c>
      <c r="I96" s="146">
        <v>11046.227840272564</v>
      </c>
      <c r="J96" s="146">
        <v>3130.0480266889103</v>
      </c>
      <c r="K96" s="146">
        <v>0.9719626168224299</v>
      </c>
      <c r="L96" s="147">
        <v>208</v>
      </c>
      <c r="M96" s="147">
        <v>213</v>
      </c>
      <c r="N96" s="146">
        <v>22560.743201345202</v>
      </c>
      <c r="O96" s="146">
        <v>8053.8461538461534</v>
      </c>
      <c r="P96" s="20">
        <v>7091.3926499032877</v>
      </c>
      <c r="Q96" s="20">
        <v>7725.8919961427191</v>
      </c>
      <c r="R96" s="146">
        <v>15115.78947368421</v>
      </c>
      <c r="S96" s="146">
        <v>24514.59034792368</v>
      </c>
      <c r="T96" s="146">
        <v>27489.225589225593</v>
      </c>
      <c r="U96" s="145">
        <v>215</v>
      </c>
      <c r="V96" s="177">
        <v>0</v>
      </c>
      <c r="W96" s="177">
        <v>0</v>
      </c>
      <c r="X96" s="146">
        <v>6279.2182397902907</v>
      </c>
      <c r="Y96" s="146">
        <v>1798.303312980619</v>
      </c>
      <c r="Z96" s="146">
        <v>10191.6284012824</v>
      </c>
      <c r="AA96" s="146">
        <v>3568.1818181818185</v>
      </c>
      <c r="AB96" s="146">
        <v>2625.8795934323689</v>
      </c>
      <c r="AC96" s="146">
        <v>2911.3372093023258</v>
      </c>
      <c r="AD96" s="146">
        <v>8187.5</v>
      </c>
      <c r="AE96" s="146">
        <v>16017.755681818184</v>
      </c>
      <c r="AF96" s="146">
        <v>18279.004415897231</v>
      </c>
      <c r="AG96" s="145">
        <v>213</v>
      </c>
      <c r="AH96" s="177">
        <v>0</v>
      </c>
      <c r="AI96" s="177">
        <v>0</v>
      </c>
      <c r="AJ96" s="177"/>
      <c r="AK96" s="146">
        <v>34466.875691885172</v>
      </c>
      <c r="AL96" s="146">
        <v>19912.417298105993</v>
      </c>
      <c r="AM96" s="146">
        <v>109987.2181643824</v>
      </c>
      <c r="AN96" s="146">
        <v>13003.846153846154</v>
      </c>
      <c r="AO96" s="146">
        <v>14979.220779220781</v>
      </c>
      <c r="AP96" s="146">
        <v>14632.35294117647</v>
      </c>
      <c r="AQ96" s="146">
        <v>59325.000000000007</v>
      </c>
      <c r="AR96" s="146">
        <v>80350.364963503671</v>
      </c>
      <c r="AS96" s="146">
        <v>85284.256559766756</v>
      </c>
      <c r="AT96" s="145">
        <v>218</v>
      </c>
      <c r="AU96" s="177">
        <v>0</v>
      </c>
      <c r="AV96" s="177">
        <v>0</v>
      </c>
      <c r="AW96" s="177"/>
      <c r="AX96" s="146">
        <v>20048.040270657577</v>
      </c>
      <c r="AY96" s="146">
        <v>12555.871734823924</v>
      </c>
      <c r="AZ96" s="146">
        <v>42422.260208829037</v>
      </c>
      <c r="BA96" s="146">
        <v>3715.5555555555561</v>
      </c>
      <c r="BB96" s="20">
        <v>4081.325301204819</v>
      </c>
      <c r="BC96" s="20">
        <v>4297.3838761345442</v>
      </c>
      <c r="BD96" s="146">
        <v>37394.285714285717</v>
      </c>
      <c r="BE96" s="146">
        <v>37705.696202531646</v>
      </c>
      <c r="BF96" s="146">
        <v>37089.711417816812</v>
      </c>
      <c r="BG96" s="145">
        <v>217</v>
      </c>
      <c r="BH96" s="177">
        <v>53</v>
      </c>
      <c r="BI96" s="177">
        <v>52</v>
      </c>
      <c r="BJ96" s="177">
        <v>47</v>
      </c>
      <c r="BK96" s="148">
        <v>42</v>
      </c>
      <c r="BL96" s="145">
        <v>430</v>
      </c>
      <c r="BM96" s="177">
        <v>0</v>
      </c>
      <c r="BN96" s="177">
        <v>0</v>
      </c>
      <c r="BO96" s="177">
        <v>1.8638418604651172</v>
      </c>
      <c r="BP96" s="177">
        <v>0.32598139534883719</v>
      </c>
      <c r="BQ96" s="177">
        <v>1.5226186046511625</v>
      </c>
      <c r="BR96" s="145">
        <v>422</v>
      </c>
      <c r="BS96" s="177">
        <v>0</v>
      </c>
      <c r="BT96" s="177">
        <v>1</v>
      </c>
      <c r="BU96" s="177">
        <v>3.3629358669833702</v>
      </c>
      <c r="BV96" s="177">
        <v>0.49824228028503581</v>
      </c>
      <c r="BW96" s="148">
        <v>2.8646935866983378</v>
      </c>
      <c r="BX96" s="145">
        <v>658</v>
      </c>
      <c r="BY96" s="177">
        <v>2</v>
      </c>
      <c r="BZ96" s="177">
        <v>3.2245370149612427</v>
      </c>
      <c r="CA96" s="177">
        <v>217</v>
      </c>
      <c r="CB96" s="177">
        <v>1.1976082949308757</v>
      </c>
      <c r="CC96" s="177">
        <v>0</v>
      </c>
      <c r="CD96" s="177">
        <v>1</v>
      </c>
      <c r="CE96" s="177">
        <v>216</v>
      </c>
      <c r="CF96" s="177">
        <v>2</v>
      </c>
      <c r="CG96" s="177">
        <v>0.99539170506912444</v>
      </c>
      <c r="CH96" s="159">
        <v>217</v>
      </c>
      <c r="CI96" s="145"/>
      <c r="CJ96" s="177"/>
      <c r="CK96" s="177"/>
      <c r="CL96" s="177"/>
      <c r="CM96" s="177"/>
      <c r="CN96" s="177"/>
      <c r="CO96" s="177"/>
      <c r="CP96" s="177"/>
      <c r="CQ96" s="177"/>
      <c r="CR96" s="177"/>
      <c r="CS96" s="159"/>
      <c r="CT96" s="145"/>
      <c r="CU96" s="177"/>
      <c r="CV96" s="177"/>
      <c r="CW96" s="177"/>
      <c r="CX96" s="177"/>
      <c r="CY96" s="177"/>
      <c r="CZ96" s="177"/>
      <c r="DA96" s="177"/>
      <c r="DB96" s="177"/>
      <c r="DC96" s="177"/>
      <c r="DD96" s="159"/>
      <c r="DE96" s="145"/>
      <c r="DF96" s="177"/>
      <c r="DG96" s="177"/>
      <c r="DH96" s="177"/>
      <c r="DI96" s="177"/>
      <c r="DJ96" s="177"/>
      <c r="DK96" s="177"/>
      <c r="DL96" s="177"/>
      <c r="DM96" s="177"/>
      <c r="DN96" s="177"/>
      <c r="DO96" s="159"/>
      <c r="DP96" s="108">
        <v>38</v>
      </c>
      <c r="DQ96" s="215">
        <v>241386</v>
      </c>
      <c r="DR96" s="189">
        <v>0.9407894736839999</v>
      </c>
      <c r="DS96" s="189">
        <v>5.9860139860153261</v>
      </c>
      <c r="DT96" s="149" t="s">
        <v>213</v>
      </c>
      <c r="DU96" s="150" t="s">
        <v>214</v>
      </c>
      <c r="DV96" s="190" t="s">
        <v>215</v>
      </c>
      <c r="DW96" s="177" t="s">
        <v>216</v>
      </c>
      <c r="DX96" s="191" t="s">
        <v>217</v>
      </c>
      <c r="DY96" s="172" t="s">
        <v>254</v>
      </c>
      <c r="DZ96" s="132" t="s">
        <v>121</v>
      </c>
      <c r="EA96" s="125">
        <v>214</v>
      </c>
      <c r="EB96" s="125" t="s">
        <v>230</v>
      </c>
      <c r="EC96" s="133" t="s">
        <v>220</v>
      </c>
      <c r="ED96" s="133" t="s">
        <v>229</v>
      </c>
      <c r="EE96" s="125" t="s">
        <v>252</v>
      </c>
      <c r="EF96" s="17">
        <v>2.9911261329026981</v>
      </c>
      <c r="EG96" s="8">
        <v>1.6579627874285676</v>
      </c>
      <c r="EH96" s="17" t="s">
        <v>273</v>
      </c>
      <c r="EI96" s="8" t="s">
        <v>233</v>
      </c>
      <c r="EJ96" s="18" t="s">
        <v>234</v>
      </c>
      <c r="EK96" s="124" t="s">
        <v>225</v>
      </c>
      <c r="EL96" s="124" t="s">
        <v>226</v>
      </c>
      <c r="EM96" s="124" t="s">
        <v>227</v>
      </c>
    </row>
    <row r="97" spans="1:143" s="124" customFormat="1" ht="16.5" thickBot="1">
      <c r="A97" s="111" t="s">
        <v>212</v>
      </c>
      <c r="B97" s="112" t="s">
        <v>8</v>
      </c>
      <c r="C97" s="113" t="s">
        <v>127</v>
      </c>
      <c r="D97" s="161" t="s">
        <v>126</v>
      </c>
      <c r="E97" s="220" t="s">
        <v>90</v>
      </c>
      <c r="F97" s="162">
        <v>189</v>
      </c>
      <c r="G97" s="119">
        <v>0</v>
      </c>
      <c r="H97" s="119">
        <v>0</v>
      </c>
      <c r="I97" s="163">
        <v>8596.8940244678415</v>
      </c>
      <c r="J97" s="163">
        <v>3453.5889768317597</v>
      </c>
      <c r="K97" s="163">
        <v>0.94179894179894175</v>
      </c>
      <c r="L97" s="164">
        <v>178</v>
      </c>
      <c r="M97" s="164">
        <v>188</v>
      </c>
      <c r="N97" s="163">
        <v>21601.96324543704</v>
      </c>
      <c r="O97" s="163">
        <v>3778.9473684210529</v>
      </c>
      <c r="P97" s="116">
        <v>4310.4477611940292</v>
      </c>
      <c r="Q97" s="116">
        <v>5095.8771741464461</v>
      </c>
      <c r="R97" s="163">
        <v>12419.999999999998</v>
      </c>
      <c r="S97" s="163">
        <v>14788.653096578606</v>
      </c>
      <c r="T97" s="163">
        <v>16729.044313934868</v>
      </c>
      <c r="U97" s="162">
        <v>187</v>
      </c>
      <c r="V97" s="119">
        <v>1</v>
      </c>
      <c r="W97" s="119">
        <v>3</v>
      </c>
      <c r="X97" s="163">
        <v>4587.712736111308</v>
      </c>
      <c r="Y97" s="163">
        <v>2097.3321190632819</v>
      </c>
      <c r="Z97" s="163">
        <v>9206.8165984893603</v>
      </c>
      <c r="AA97" s="163">
        <v>1243.3333333333335</v>
      </c>
      <c r="AB97" s="163">
        <v>1820.3914141414141</v>
      </c>
      <c r="AC97" s="163">
        <v>1995.3987730061353</v>
      </c>
      <c r="AD97" s="163">
        <v>6867.5000000000009</v>
      </c>
      <c r="AE97" s="163">
        <v>10288.398692810459</v>
      </c>
      <c r="AF97" s="163">
        <v>11792.693859255938</v>
      </c>
      <c r="AG97" s="162">
        <v>185</v>
      </c>
      <c r="AH97" s="119">
        <v>1</v>
      </c>
      <c r="AI97" s="119">
        <v>0</v>
      </c>
      <c r="AJ97" s="119"/>
      <c r="AK97" s="163">
        <v>21016.247876029516</v>
      </c>
      <c r="AL97" s="163">
        <v>13999.987007002761</v>
      </c>
      <c r="AM97" s="163">
        <v>119837.53734393441</v>
      </c>
      <c r="AN97" s="163">
        <v>7756</v>
      </c>
      <c r="AO97" s="163">
        <v>7965.1162790697672</v>
      </c>
      <c r="AP97" s="163">
        <v>8485.4333576110712</v>
      </c>
      <c r="AQ97" s="163">
        <v>36260</v>
      </c>
      <c r="AR97" s="163">
        <v>46875</v>
      </c>
      <c r="AS97" s="163">
        <v>52419</v>
      </c>
      <c r="AT97" s="162">
        <v>188</v>
      </c>
      <c r="AU97" s="119">
        <v>0</v>
      </c>
      <c r="AV97" s="119">
        <v>1</v>
      </c>
      <c r="AW97" s="119"/>
      <c r="AX97" s="163">
        <v>11208.542742162968</v>
      </c>
      <c r="AY97" s="163">
        <v>8286.2235533603343</v>
      </c>
      <c r="AZ97" s="163">
        <v>31868.589649583359</v>
      </c>
      <c r="BA97" s="163">
        <v>893.33333333333326</v>
      </c>
      <c r="BB97" s="116">
        <v>2913.5188866799203</v>
      </c>
      <c r="BC97" s="116">
        <v>3035.8640939597317</v>
      </c>
      <c r="BD97" s="163">
        <v>22230.000000000004</v>
      </c>
      <c r="BE97" s="163">
        <v>26895.390070921989</v>
      </c>
      <c r="BF97" s="163">
        <v>27550.632911392404</v>
      </c>
      <c r="BG97" s="162">
        <v>173</v>
      </c>
      <c r="BH97" s="119">
        <v>57</v>
      </c>
      <c r="BI97" s="119">
        <v>58</v>
      </c>
      <c r="BJ97" s="119">
        <v>78</v>
      </c>
      <c r="BK97" s="120">
        <v>76</v>
      </c>
      <c r="BL97" s="162">
        <v>379</v>
      </c>
      <c r="BM97" s="119">
        <v>0</v>
      </c>
      <c r="BN97" s="119">
        <v>2</v>
      </c>
      <c r="BO97" s="119">
        <v>2.0454960212201585</v>
      </c>
      <c r="BP97" s="119">
        <v>0.33437931034482771</v>
      </c>
      <c r="BQ97" s="119">
        <v>1.6479177718832891</v>
      </c>
      <c r="BR97" s="162">
        <v>371</v>
      </c>
      <c r="BS97" s="119">
        <v>0</v>
      </c>
      <c r="BT97" s="119">
        <v>2</v>
      </c>
      <c r="BU97" s="119">
        <v>3.4497831978319788</v>
      </c>
      <c r="BV97" s="119">
        <v>0.56008943089430896</v>
      </c>
      <c r="BW97" s="120">
        <v>2.8822303523035235</v>
      </c>
      <c r="BX97" s="162">
        <v>598</v>
      </c>
      <c r="BY97" s="119">
        <v>0</v>
      </c>
      <c r="BZ97" s="119">
        <v>3.1208556233880356</v>
      </c>
      <c r="CA97" s="119">
        <v>188</v>
      </c>
      <c r="CB97" s="119">
        <v>1.2443529411764704</v>
      </c>
      <c r="CC97" s="119">
        <v>1</v>
      </c>
      <c r="CD97" s="119">
        <v>0.99468085106382975</v>
      </c>
      <c r="CE97" s="119">
        <v>186</v>
      </c>
      <c r="CF97" s="119">
        <v>0</v>
      </c>
      <c r="CG97" s="119">
        <v>0.98936170212765961</v>
      </c>
      <c r="CH97" s="165">
        <v>187</v>
      </c>
      <c r="CI97" s="162"/>
      <c r="CJ97" s="119"/>
      <c r="CK97" s="119"/>
      <c r="CL97" s="119"/>
      <c r="CM97" s="119"/>
      <c r="CN97" s="119"/>
      <c r="CO97" s="119"/>
      <c r="CP97" s="119"/>
      <c r="CQ97" s="119"/>
      <c r="CR97" s="119"/>
      <c r="CS97" s="165"/>
      <c r="CT97" s="162"/>
      <c r="CU97" s="119"/>
      <c r="CV97" s="119"/>
      <c r="CW97" s="119"/>
      <c r="CX97" s="119"/>
      <c r="CY97" s="119"/>
      <c r="CZ97" s="119"/>
      <c r="DA97" s="119"/>
      <c r="DB97" s="119"/>
      <c r="DC97" s="119"/>
      <c r="DD97" s="165"/>
      <c r="DE97" s="162"/>
      <c r="DF97" s="119"/>
      <c r="DG97" s="119"/>
      <c r="DH97" s="119"/>
      <c r="DI97" s="119"/>
      <c r="DJ97" s="119"/>
      <c r="DK97" s="119"/>
      <c r="DL97" s="119"/>
      <c r="DM97" s="119"/>
      <c r="DN97" s="119"/>
      <c r="DO97" s="165"/>
      <c r="DP97" s="175">
        <v>38</v>
      </c>
      <c r="DQ97" s="221">
        <v>241386</v>
      </c>
      <c r="DR97" s="222">
        <v>0.9407894736839999</v>
      </c>
      <c r="DS97" s="222">
        <v>5.2867132867144706</v>
      </c>
      <c r="DT97" s="179" t="s">
        <v>213</v>
      </c>
      <c r="DU97" s="118" t="s">
        <v>214</v>
      </c>
      <c r="DV97" s="212" t="s">
        <v>215</v>
      </c>
      <c r="DW97" s="119" t="s">
        <v>216</v>
      </c>
      <c r="DX97" s="213" t="s">
        <v>217</v>
      </c>
      <c r="DY97" s="214" t="s">
        <v>254</v>
      </c>
      <c r="DZ97" s="121" t="s">
        <v>122</v>
      </c>
      <c r="EA97" s="122">
        <v>214</v>
      </c>
      <c r="EB97" s="122" t="s">
        <v>231</v>
      </c>
      <c r="EC97" s="123" t="s">
        <v>220</v>
      </c>
      <c r="ED97" s="123" t="s">
        <v>229</v>
      </c>
      <c r="EE97" s="122" t="s">
        <v>252</v>
      </c>
      <c r="EF97" s="114">
        <v>3.8801058164980047</v>
      </c>
      <c r="EG97" s="115">
        <v>3.0372702151058828</v>
      </c>
      <c r="EH97" s="114" t="s">
        <v>273</v>
      </c>
      <c r="EI97" s="115" t="s">
        <v>233</v>
      </c>
      <c r="EJ97" s="117" t="s">
        <v>234</v>
      </c>
      <c r="EK97" s="124" t="s">
        <v>225</v>
      </c>
      <c r="EL97" s="124" t="s">
        <v>226</v>
      </c>
      <c r="EM97" s="124" t="s">
        <v>227</v>
      </c>
    </row>
  </sheetData>
  <sortState ref="A1:EL1">
    <sortCondition ref="DZ1" customList="VODAFONE,MOVISTAR,ORANGE,YOIGO"/>
  </sortState>
  <pageMargins left="0.7" right="0.7" top="0.75" bottom="0.75" header="0.3" footer="0.3"/>
  <pageSetup paperSize="9" scale="5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2">
    <tabColor rgb="FFFF0000"/>
    <pageSetUpPr fitToPage="1"/>
  </sheetPr>
  <dimension ref="A1:EM81"/>
  <sheetViews>
    <sheetView showGridLines="0" zoomScale="70" zoomScaleNormal="70" workbookViewId="0">
      <selection sqref="A1:XFD1048576"/>
    </sheetView>
  </sheetViews>
  <sheetFormatPr baseColWidth="10" defaultColWidth="9.140625" defaultRowHeight="15"/>
  <cols>
    <col min="1" max="1" width="23.7109375" style="124" bestFit="1" customWidth="1"/>
    <col min="2" max="2" width="16.5703125" style="2" bestFit="1" customWidth="1"/>
    <col min="3" max="3" width="5.42578125" style="2" bestFit="1" customWidth="1"/>
    <col min="4" max="4" width="12.85546875" style="124" bestFit="1" customWidth="1"/>
    <col min="5" max="5" width="14" style="181" bestFit="1" customWidth="1"/>
    <col min="6" max="6" width="6.28515625" style="124" bestFit="1" customWidth="1"/>
    <col min="7" max="8" width="5.42578125" style="124" bestFit="1" customWidth="1"/>
    <col min="9" max="10" width="12.5703125" style="124" bestFit="1" customWidth="1"/>
    <col min="11" max="11" width="7" style="124" bestFit="1" customWidth="1"/>
    <col min="12" max="13" width="9.28515625" style="124" bestFit="1" customWidth="1"/>
    <col min="14" max="14" width="13.42578125" style="124" bestFit="1" customWidth="1"/>
    <col min="15" max="15" width="12.5703125" style="124" bestFit="1" customWidth="1"/>
    <col min="16" max="17" width="12.140625" style="124" bestFit="1" customWidth="1"/>
    <col min="18" max="20" width="12.5703125" style="124" bestFit="1" customWidth="1"/>
    <col min="21" max="23" width="5.42578125" style="124" bestFit="1" customWidth="1"/>
    <col min="24" max="31" width="5.42578125" style="22" bestFit="1" customWidth="1"/>
    <col min="32" max="32" width="5.42578125" style="124" bestFit="1" customWidth="1"/>
    <col min="33" max="33" width="6.28515625" style="124" bestFit="1" customWidth="1"/>
    <col min="34" max="35" width="5.42578125" style="124" bestFit="1" customWidth="1"/>
    <col min="36" max="36" width="6.28515625" style="124" bestFit="1" customWidth="1"/>
    <col min="37" max="38" width="12.5703125" style="22" bestFit="1" customWidth="1"/>
    <col min="39" max="39" width="13.85546875" style="22" bestFit="1" customWidth="1"/>
    <col min="40" max="42" width="12.5703125" style="22" bestFit="1" customWidth="1"/>
    <col min="43" max="44" width="13.42578125" style="22" bestFit="1" customWidth="1"/>
    <col min="45" max="45" width="13.42578125" style="124" bestFit="1" customWidth="1"/>
    <col min="46" max="49" width="5.42578125" style="124" bestFit="1" customWidth="1"/>
    <col min="50" max="57" width="5.42578125" style="22" bestFit="1" customWidth="1"/>
    <col min="58" max="64" width="5.42578125" style="124" bestFit="1" customWidth="1"/>
    <col min="65" max="66" width="5.42578125" style="3" bestFit="1" customWidth="1"/>
    <col min="67" max="72" width="5.42578125" style="124" bestFit="1" customWidth="1"/>
    <col min="73" max="73" width="5.42578125" style="181" bestFit="1" customWidth="1"/>
    <col min="74" max="74" width="5.42578125" style="153" bestFit="1" customWidth="1"/>
    <col min="75" max="75" width="5.42578125" style="124" bestFit="1" customWidth="1"/>
    <col min="76" max="76" width="5.42578125" style="156" bestFit="1" customWidth="1"/>
    <col min="77" max="77" width="5.42578125" style="124" bestFit="1" customWidth="1"/>
    <col min="78" max="79" width="5.42578125" style="156" bestFit="1" customWidth="1"/>
    <col min="80" max="80" width="5.42578125" style="181" bestFit="1" customWidth="1"/>
    <col min="81" max="81" width="5.42578125" style="153" bestFit="1" customWidth="1"/>
    <col min="82" max="82" width="5.42578125" style="124" bestFit="1" customWidth="1"/>
    <col min="83" max="83" width="5.42578125" style="156" bestFit="1" customWidth="1"/>
    <col min="84" max="85" width="5.42578125" style="124" bestFit="1" customWidth="1"/>
    <col min="86" max="87" width="5.42578125" style="156" bestFit="1" customWidth="1"/>
    <col min="88" max="88" width="5.42578125" style="124" bestFit="1" customWidth="1"/>
    <col min="89" max="90" width="5.42578125" style="156" bestFit="1" customWidth="1"/>
    <col min="91" max="91" width="5.42578125" style="181" bestFit="1" customWidth="1"/>
    <col min="92" max="92" width="5.42578125" style="153" bestFit="1" customWidth="1"/>
    <col min="93" max="93" width="5.42578125" style="124" bestFit="1" customWidth="1"/>
    <col min="94" max="94" width="5.42578125" style="156" bestFit="1" customWidth="1"/>
    <col min="95" max="96" width="5.42578125" style="124" bestFit="1" customWidth="1"/>
    <col min="97" max="98" width="5.42578125" style="156" bestFit="1" customWidth="1"/>
    <col min="99" max="99" width="5.42578125" style="124" bestFit="1" customWidth="1"/>
    <col min="100" max="101" width="5.42578125" style="156" bestFit="1" customWidth="1"/>
    <col min="102" max="102" width="5.42578125" style="181" bestFit="1" customWidth="1"/>
    <col min="103" max="103" width="5.42578125" style="153" bestFit="1" customWidth="1"/>
    <col min="104" max="104" width="5.42578125" style="124" bestFit="1" customWidth="1"/>
    <col min="105" max="105" width="5.42578125" style="156" bestFit="1" customWidth="1"/>
    <col min="106" max="107" width="5.42578125" style="124" bestFit="1" customWidth="1"/>
    <col min="108" max="109" width="5.42578125" style="156" bestFit="1" customWidth="1"/>
    <col min="110" max="110" width="5.42578125" style="124" bestFit="1" customWidth="1"/>
    <col min="111" max="112" width="5.42578125" style="156" bestFit="1" customWidth="1"/>
    <col min="113" max="113" width="5.42578125" style="181" bestFit="1" customWidth="1"/>
    <col min="114" max="114" width="5.42578125" style="153" bestFit="1" customWidth="1"/>
    <col min="115" max="115" width="5.42578125" style="124" bestFit="1" customWidth="1"/>
    <col min="116" max="116" width="5.42578125" style="156" bestFit="1" customWidth="1"/>
    <col min="117" max="118" width="5.42578125" style="124" bestFit="1" customWidth="1"/>
    <col min="119" max="119" width="5.42578125" style="156" bestFit="1" customWidth="1"/>
    <col min="120" max="120" width="8.7109375" style="166" bestFit="1" customWidth="1"/>
    <col min="121" max="121" width="10" style="181" bestFit="1" customWidth="1"/>
    <col min="122" max="122" width="14.85546875" style="181" bestFit="1" customWidth="1"/>
    <col min="123" max="123" width="14.85546875" style="157" bestFit="1" customWidth="1"/>
    <col min="124" max="124" width="5.42578125" style="157" bestFit="1" customWidth="1"/>
    <col min="125" max="125" width="7.140625" style="181" bestFit="1" customWidth="1"/>
    <col min="126" max="126" width="18.28515625" style="181" bestFit="1" customWidth="1"/>
    <col min="127" max="127" width="8.140625" style="181" bestFit="1" customWidth="1"/>
    <col min="128" max="128" width="5.42578125" style="181" bestFit="1" customWidth="1"/>
    <col min="129" max="129" width="9.140625" style="181" bestFit="1" customWidth="1"/>
    <col min="130" max="130" width="10.7109375" style="181" bestFit="1" customWidth="1"/>
    <col min="131" max="131" width="5.42578125" style="181" bestFit="1" customWidth="1"/>
    <col min="132" max="132" width="5.42578125" style="25" bestFit="1" customWidth="1"/>
    <col min="133" max="133" width="7.7109375" style="181" bestFit="1" customWidth="1"/>
    <col min="134" max="134" width="9.28515625" style="181" bestFit="1" customWidth="1"/>
    <col min="135" max="135" width="28.5703125" style="181" bestFit="1" customWidth="1"/>
    <col min="136" max="136" width="14.85546875" style="124" bestFit="1" customWidth="1"/>
    <col min="137" max="137" width="5.42578125" style="124" bestFit="1" customWidth="1"/>
    <col min="138" max="138" width="14" style="124" bestFit="1" customWidth="1"/>
    <col min="139" max="139" width="27.28515625" style="124" bestFit="1" customWidth="1"/>
    <col min="140" max="140" width="7.42578125" style="124" bestFit="1" customWidth="1"/>
    <col min="141" max="141" width="5.42578125" style="124" customWidth="1"/>
    <col min="142" max="142" width="5.7109375" style="124" customWidth="1"/>
    <col min="143" max="143" width="7.85546875" style="124" customWidth="1"/>
    <col min="144" max="16384" width="9.140625" style="124"/>
  </cols>
  <sheetData>
    <row r="1" spans="1:143" s="7" customFormat="1" ht="409.6" thickBot="1">
      <c r="A1" s="196" t="s">
        <v>0</v>
      </c>
      <c r="B1" s="197" t="s">
        <v>1</v>
      </c>
      <c r="C1" s="198" t="s">
        <v>40</v>
      </c>
      <c r="D1" s="197" t="s">
        <v>2</v>
      </c>
      <c r="E1" s="197" t="s">
        <v>3</v>
      </c>
      <c r="F1" s="199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  <c r="O1" s="12" t="s">
        <v>44</v>
      </c>
      <c r="P1" s="12" t="s">
        <v>54</v>
      </c>
      <c r="Q1" s="12" t="s">
        <v>42</v>
      </c>
      <c r="R1" s="12" t="s">
        <v>45</v>
      </c>
      <c r="S1" s="12" t="s">
        <v>55</v>
      </c>
      <c r="T1" s="197" t="s">
        <v>43</v>
      </c>
      <c r="U1" s="199" t="s">
        <v>25</v>
      </c>
      <c r="V1" s="12" t="s">
        <v>26</v>
      </c>
      <c r="W1" s="12" t="s">
        <v>27</v>
      </c>
      <c r="X1" s="12" t="s">
        <v>28</v>
      </c>
      <c r="Y1" s="12" t="s">
        <v>29</v>
      </c>
      <c r="Z1" s="12" t="s">
        <v>30</v>
      </c>
      <c r="AA1" s="12" t="s">
        <v>46</v>
      </c>
      <c r="AB1" s="12" t="s">
        <v>56</v>
      </c>
      <c r="AC1" s="12" t="s">
        <v>47</v>
      </c>
      <c r="AD1" s="12" t="s">
        <v>48</v>
      </c>
      <c r="AE1" s="12" t="s">
        <v>57</v>
      </c>
      <c r="AF1" s="197" t="s">
        <v>49</v>
      </c>
      <c r="AG1" s="200" t="s">
        <v>128</v>
      </c>
      <c r="AH1" s="201" t="s">
        <v>129</v>
      </c>
      <c r="AI1" s="201" t="s">
        <v>130</v>
      </c>
      <c r="AJ1" s="223" t="s">
        <v>166</v>
      </c>
      <c r="AK1" s="201" t="s">
        <v>131</v>
      </c>
      <c r="AL1" s="201" t="s">
        <v>132</v>
      </c>
      <c r="AM1" s="201" t="s">
        <v>133</v>
      </c>
      <c r="AN1" s="201" t="s">
        <v>134</v>
      </c>
      <c r="AO1" s="201" t="s">
        <v>135</v>
      </c>
      <c r="AP1" s="201" t="s">
        <v>136</v>
      </c>
      <c r="AQ1" s="201" t="s">
        <v>137</v>
      </c>
      <c r="AR1" s="201" t="s">
        <v>138</v>
      </c>
      <c r="AS1" s="202" t="s">
        <v>139</v>
      </c>
      <c r="AT1" s="200" t="s">
        <v>140</v>
      </c>
      <c r="AU1" s="201" t="s">
        <v>141</v>
      </c>
      <c r="AV1" s="201" t="s">
        <v>142</v>
      </c>
      <c r="AW1" s="223" t="s">
        <v>167</v>
      </c>
      <c r="AX1" s="201" t="s">
        <v>143</v>
      </c>
      <c r="AY1" s="201" t="s">
        <v>144</v>
      </c>
      <c r="AZ1" s="201" t="s">
        <v>145</v>
      </c>
      <c r="BA1" s="201" t="s">
        <v>146</v>
      </c>
      <c r="BB1" s="201" t="s">
        <v>147</v>
      </c>
      <c r="BC1" s="201" t="s">
        <v>148</v>
      </c>
      <c r="BD1" s="201" t="s">
        <v>149</v>
      </c>
      <c r="BE1" s="201" t="s">
        <v>150</v>
      </c>
      <c r="BF1" s="202" t="s">
        <v>151</v>
      </c>
      <c r="BG1" s="199" t="s">
        <v>31</v>
      </c>
      <c r="BH1" s="12" t="s">
        <v>32</v>
      </c>
      <c r="BI1" s="12" t="s">
        <v>37</v>
      </c>
      <c r="BJ1" s="12" t="s">
        <v>58</v>
      </c>
      <c r="BK1" s="197" t="s">
        <v>38</v>
      </c>
      <c r="BL1" s="199" t="s">
        <v>152</v>
      </c>
      <c r="BM1" s="12" t="s">
        <v>50</v>
      </c>
      <c r="BN1" s="12" t="s">
        <v>51</v>
      </c>
      <c r="BO1" s="12" t="s">
        <v>36</v>
      </c>
      <c r="BP1" s="12" t="s">
        <v>52</v>
      </c>
      <c r="BQ1" s="12" t="s">
        <v>53</v>
      </c>
      <c r="BR1" s="200" t="s">
        <v>153</v>
      </c>
      <c r="BS1" s="201" t="s">
        <v>154</v>
      </c>
      <c r="BT1" s="201" t="s">
        <v>155</v>
      </c>
      <c r="BU1" s="201" t="s">
        <v>156</v>
      </c>
      <c r="BV1" s="201" t="s">
        <v>157</v>
      </c>
      <c r="BW1" s="202" t="s">
        <v>158</v>
      </c>
      <c r="BX1" s="224" t="s">
        <v>168</v>
      </c>
      <c r="BY1" s="223" t="s">
        <v>169</v>
      </c>
      <c r="BZ1" s="223" t="s">
        <v>170</v>
      </c>
      <c r="CA1" s="223" t="s">
        <v>171</v>
      </c>
      <c r="CB1" s="223" t="s">
        <v>172</v>
      </c>
      <c r="CC1" s="223" t="s">
        <v>173</v>
      </c>
      <c r="CD1" s="223" t="s">
        <v>174</v>
      </c>
      <c r="CE1" s="223" t="s">
        <v>175</v>
      </c>
      <c r="CF1" s="223" t="s">
        <v>176</v>
      </c>
      <c r="CG1" s="223" t="s">
        <v>177</v>
      </c>
      <c r="CH1" s="225" t="s">
        <v>178</v>
      </c>
      <c r="CI1" s="224" t="s">
        <v>179</v>
      </c>
      <c r="CJ1" s="223" t="s">
        <v>180</v>
      </c>
      <c r="CK1" s="223" t="s">
        <v>181</v>
      </c>
      <c r="CL1" s="223" t="s">
        <v>182</v>
      </c>
      <c r="CM1" s="223" t="s">
        <v>183</v>
      </c>
      <c r="CN1" s="223" t="s">
        <v>184</v>
      </c>
      <c r="CO1" s="223" t="s">
        <v>185</v>
      </c>
      <c r="CP1" s="223" t="s">
        <v>186</v>
      </c>
      <c r="CQ1" s="223" t="s">
        <v>187</v>
      </c>
      <c r="CR1" s="223" t="s">
        <v>188</v>
      </c>
      <c r="CS1" s="225" t="s">
        <v>189</v>
      </c>
      <c r="CT1" s="200" t="s">
        <v>190</v>
      </c>
      <c r="CU1" s="201" t="s">
        <v>191</v>
      </c>
      <c r="CV1" s="201" t="s">
        <v>192</v>
      </c>
      <c r="CW1" s="201" t="s">
        <v>193</v>
      </c>
      <c r="CX1" s="201" t="s">
        <v>194</v>
      </c>
      <c r="CY1" s="201" t="s">
        <v>195</v>
      </c>
      <c r="CZ1" s="201" t="s">
        <v>196</v>
      </c>
      <c r="DA1" s="201" t="s">
        <v>197</v>
      </c>
      <c r="DB1" s="201" t="s">
        <v>198</v>
      </c>
      <c r="DC1" s="201" t="s">
        <v>199</v>
      </c>
      <c r="DD1" s="202" t="s">
        <v>200</v>
      </c>
      <c r="DE1" s="200" t="s">
        <v>201</v>
      </c>
      <c r="DF1" s="201" t="s">
        <v>202</v>
      </c>
      <c r="DG1" s="201" t="s">
        <v>203</v>
      </c>
      <c r="DH1" s="201" t="s">
        <v>204</v>
      </c>
      <c r="DI1" s="201" t="s">
        <v>205</v>
      </c>
      <c r="DJ1" s="201" t="s">
        <v>206</v>
      </c>
      <c r="DK1" s="201" t="s">
        <v>207</v>
      </c>
      <c r="DL1" s="201" t="s">
        <v>208</v>
      </c>
      <c r="DM1" s="201" t="s">
        <v>209</v>
      </c>
      <c r="DN1" s="201" t="s">
        <v>210</v>
      </c>
      <c r="DO1" s="202" t="s">
        <v>211</v>
      </c>
      <c r="DP1" s="12" t="s">
        <v>9</v>
      </c>
      <c r="DQ1" s="12" t="s">
        <v>10</v>
      </c>
      <c r="DR1" s="12" t="s">
        <v>11</v>
      </c>
      <c r="DS1" s="12" t="s">
        <v>33</v>
      </c>
      <c r="DT1" s="197" t="s">
        <v>12</v>
      </c>
      <c r="DU1" s="199" t="s">
        <v>13</v>
      </c>
      <c r="DV1" s="12" t="s">
        <v>14</v>
      </c>
      <c r="DW1" s="12" t="s">
        <v>34</v>
      </c>
      <c r="DX1" s="12" t="s">
        <v>35</v>
      </c>
      <c r="DY1" s="197" t="s">
        <v>15</v>
      </c>
      <c r="DZ1" s="199" t="s">
        <v>4</v>
      </c>
      <c r="EA1" s="12" t="s">
        <v>5</v>
      </c>
      <c r="EB1" s="12" t="s">
        <v>6</v>
      </c>
      <c r="EC1" s="197" t="s">
        <v>7</v>
      </c>
      <c r="ED1" s="197" t="s">
        <v>39</v>
      </c>
      <c r="EE1" s="12" t="s">
        <v>161</v>
      </c>
      <c r="EF1" s="185" t="s">
        <v>159</v>
      </c>
      <c r="EG1" s="186" t="s">
        <v>160</v>
      </c>
      <c r="EH1" s="193" t="s">
        <v>162</v>
      </c>
      <c r="EI1" s="194" t="s">
        <v>163</v>
      </c>
      <c r="EJ1" s="195" t="s">
        <v>164</v>
      </c>
    </row>
    <row r="2" spans="1:143" ht="15.75">
      <c r="A2" s="128" t="s">
        <v>212</v>
      </c>
      <c r="B2" s="143" t="s">
        <v>165</v>
      </c>
      <c r="C2" s="126" t="s">
        <v>127</v>
      </c>
      <c r="D2" s="144" t="s">
        <v>125</v>
      </c>
      <c r="E2" s="187" t="s">
        <v>60</v>
      </c>
      <c r="F2" s="145">
        <v>379</v>
      </c>
      <c r="G2" s="177">
        <v>2</v>
      </c>
      <c r="H2" s="177">
        <v>0</v>
      </c>
      <c r="I2" s="146">
        <v>29977.46467585133</v>
      </c>
      <c r="J2" s="146">
        <v>12590.549059376634</v>
      </c>
      <c r="K2" s="146">
        <v>0.99469496021220161</v>
      </c>
      <c r="L2" s="147">
        <v>375</v>
      </c>
      <c r="M2" s="147">
        <v>377</v>
      </c>
      <c r="N2" s="146">
        <v>67864.200464048321</v>
      </c>
      <c r="O2" s="146">
        <v>14306.451612903225</v>
      </c>
      <c r="P2" s="146">
        <v>18263.58695652174</v>
      </c>
      <c r="Q2" s="146">
        <v>16204.134366925064</v>
      </c>
      <c r="R2" s="146">
        <v>46659.090909090912</v>
      </c>
      <c r="S2" s="146">
        <v>72107.407407407401</v>
      </c>
      <c r="T2" s="146">
        <v>68449.799196787149</v>
      </c>
      <c r="U2" s="145"/>
      <c r="V2" s="177"/>
      <c r="W2" s="177"/>
      <c r="X2" s="146"/>
      <c r="Y2" s="146"/>
      <c r="Z2" s="146"/>
      <c r="AA2" s="146"/>
      <c r="AB2" s="146"/>
      <c r="AC2" s="146"/>
      <c r="AD2" s="146"/>
      <c r="AE2" s="146"/>
      <c r="AF2" s="146"/>
      <c r="AG2" s="145">
        <v>718</v>
      </c>
      <c r="AH2" s="177">
        <v>0</v>
      </c>
      <c r="AI2" s="177">
        <v>0</v>
      </c>
      <c r="AJ2" s="177"/>
      <c r="AK2" s="146">
        <v>62589.892294681493</v>
      </c>
      <c r="AL2" s="146">
        <v>34632.244981722717</v>
      </c>
      <c r="AM2" s="146">
        <v>190525.55803867601</v>
      </c>
      <c r="AN2" s="146">
        <v>21862.068965517243</v>
      </c>
      <c r="AO2" s="146">
        <v>24526.455026455023</v>
      </c>
      <c r="AP2" s="146">
        <v>22632.432432432433</v>
      </c>
      <c r="AQ2" s="146">
        <v>112100.00000000003</v>
      </c>
      <c r="AR2" s="146">
        <v>133509.25925925927</v>
      </c>
      <c r="AS2" s="146">
        <v>124960</v>
      </c>
      <c r="AT2" s="145"/>
      <c r="AU2" s="177"/>
      <c r="AV2" s="177"/>
      <c r="AW2" s="177"/>
      <c r="AX2" s="146"/>
      <c r="AY2" s="146"/>
      <c r="AZ2" s="146"/>
      <c r="BA2" s="146"/>
      <c r="BB2" s="146"/>
      <c r="BC2" s="146"/>
      <c r="BD2" s="146"/>
      <c r="BE2" s="146"/>
      <c r="BF2" s="146"/>
      <c r="BG2" s="145"/>
      <c r="BH2" s="177"/>
      <c r="BI2" s="177"/>
      <c r="BJ2" s="177"/>
      <c r="BK2" s="148"/>
      <c r="BL2" s="145"/>
      <c r="BM2" s="151"/>
      <c r="BN2" s="177"/>
      <c r="BO2" s="177"/>
      <c r="BP2" s="177"/>
      <c r="BQ2" s="177"/>
      <c r="BR2" s="145"/>
      <c r="BS2" s="177"/>
      <c r="BT2" s="177"/>
      <c r="BU2" s="177"/>
      <c r="BV2" s="177"/>
      <c r="BW2" s="148"/>
      <c r="BX2" s="145"/>
      <c r="BY2" s="151"/>
      <c r="BZ2" s="177"/>
      <c r="CA2" s="177"/>
      <c r="CB2" s="177"/>
      <c r="CC2" s="177"/>
      <c r="CD2" s="27"/>
      <c r="CE2" s="177"/>
      <c r="CF2" s="177"/>
      <c r="CG2" s="27"/>
      <c r="CH2" s="159"/>
      <c r="CI2" s="145"/>
      <c r="CJ2" s="151"/>
      <c r="CK2" s="177"/>
      <c r="CL2" s="177"/>
      <c r="CM2" s="177"/>
      <c r="CN2" s="177"/>
      <c r="CO2" s="27"/>
      <c r="CP2" s="177"/>
      <c r="CQ2" s="177"/>
      <c r="CR2" s="27"/>
      <c r="CS2" s="159"/>
      <c r="CT2" s="145"/>
      <c r="CU2" s="151"/>
      <c r="CV2" s="177"/>
      <c r="CW2" s="177"/>
      <c r="CX2" s="177"/>
      <c r="CY2" s="177"/>
      <c r="CZ2" s="27"/>
      <c r="DA2" s="177"/>
      <c r="DB2" s="177"/>
      <c r="DC2" s="27"/>
      <c r="DD2" s="159"/>
      <c r="DE2" s="145"/>
      <c r="DF2" s="151"/>
      <c r="DG2" s="177"/>
      <c r="DH2" s="177"/>
      <c r="DI2" s="177"/>
      <c r="DJ2" s="177"/>
      <c r="DK2" s="27"/>
      <c r="DL2" s="177"/>
      <c r="DM2" s="177"/>
      <c r="DN2" s="27"/>
      <c r="DO2" s="159"/>
      <c r="DP2" s="31">
        <v>107.5</v>
      </c>
      <c r="DQ2" s="188">
        <v>1611822</v>
      </c>
      <c r="DR2" s="189">
        <v>0.87674418604600002</v>
      </c>
      <c r="DS2" s="189">
        <v>4.0212201591535397</v>
      </c>
      <c r="DT2" s="149" t="s">
        <v>213</v>
      </c>
      <c r="DU2" s="150" t="s">
        <v>214</v>
      </c>
      <c r="DV2" s="190" t="s">
        <v>215</v>
      </c>
      <c r="DW2" s="177" t="s">
        <v>216</v>
      </c>
      <c r="DX2" s="191" t="s">
        <v>217</v>
      </c>
      <c r="DY2" s="172" t="s">
        <v>218</v>
      </c>
      <c r="DZ2" s="132" t="s">
        <v>119</v>
      </c>
      <c r="EA2" s="125">
        <v>214</v>
      </c>
      <c r="EB2" s="125" t="s">
        <v>219</v>
      </c>
      <c r="EC2" s="133" t="s">
        <v>220</v>
      </c>
      <c r="ED2" s="133" t="s">
        <v>221</v>
      </c>
      <c r="EE2" s="125" t="s">
        <v>275</v>
      </c>
      <c r="EF2" s="17">
        <v>1.4310782761653469</v>
      </c>
      <c r="EG2" s="8"/>
      <c r="EH2" s="17" t="s">
        <v>60</v>
      </c>
      <c r="EI2" s="8" t="s">
        <v>223</v>
      </c>
      <c r="EJ2" s="18" t="s">
        <v>224</v>
      </c>
      <c r="EK2" s="124" t="s">
        <v>225</v>
      </c>
      <c r="EL2" s="124" t="s">
        <v>226</v>
      </c>
      <c r="EM2" s="124" t="s">
        <v>227</v>
      </c>
    </row>
    <row r="3" spans="1:143" ht="15.75">
      <c r="A3" s="128" t="s">
        <v>212</v>
      </c>
      <c r="B3" s="143" t="s">
        <v>165</v>
      </c>
      <c r="C3" s="126" t="s">
        <v>127</v>
      </c>
      <c r="D3" s="144" t="s">
        <v>125</v>
      </c>
      <c r="E3" s="187" t="s">
        <v>60</v>
      </c>
      <c r="F3" s="145">
        <v>305</v>
      </c>
      <c r="G3" s="177">
        <v>0</v>
      </c>
      <c r="H3" s="177">
        <v>0</v>
      </c>
      <c r="I3" s="146">
        <v>28172.157717271868</v>
      </c>
      <c r="J3" s="146">
        <v>15980.787510521124</v>
      </c>
      <c r="K3" s="146">
        <v>0.99344262295081964</v>
      </c>
      <c r="L3" s="147">
        <v>303</v>
      </c>
      <c r="M3" s="147">
        <v>305</v>
      </c>
      <c r="N3" s="146">
        <v>75222.3840304552</v>
      </c>
      <c r="O3" s="146">
        <v>8660.7142857142844</v>
      </c>
      <c r="P3" s="146">
        <v>17314.102564102563</v>
      </c>
      <c r="Q3" s="146">
        <v>16854</v>
      </c>
      <c r="R3" s="146">
        <v>49300</v>
      </c>
      <c r="S3" s="146">
        <v>66559.701492537308</v>
      </c>
      <c r="T3" s="146">
        <v>65570.224719101127</v>
      </c>
      <c r="U3" s="145"/>
      <c r="V3" s="177"/>
      <c r="W3" s="177"/>
      <c r="X3" s="146"/>
      <c r="Y3" s="146"/>
      <c r="Z3" s="146"/>
      <c r="AA3" s="146"/>
      <c r="AB3" s="146"/>
      <c r="AC3" s="146"/>
      <c r="AD3" s="146"/>
      <c r="AE3" s="146"/>
      <c r="AF3" s="146"/>
      <c r="AG3" s="145">
        <v>546</v>
      </c>
      <c r="AH3" s="177">
        <v>1</v>
      </c>
      <c r="AI3" s="177">
        <v>1</v>
      </c>
      <c r="AJ3" s="177"/>
      <c r="AK3" s="146">
        <v>39465.164613686313</v>
      </c>
      <c r="AL3" s="146">
        <v>23309.074491160998</v>
      </c>
      <c r="AM3" s="146">
        <v>158259.65412141121</v>
      </c>
      <c r="AN3" s="146">
        <v>12547.619047619048</v>
      </c>
      <c r="AO3" s="146">
        <v>20674.603174603173</v>
      </c>
      <c r="AP3" s="146">
        <v>21332.046332046331</v>
      </c>
      <c r="AQ3" s="146">
        <v>70928.571428571435</v>
      </c>
      <c r="AR3" s="146">
        <v>104718.75</v>
      </c>
      <c r="AS3" s="146">
        <v>104912.28070175438</v>
      </c>
      <c r="AT3" s="145"/>
      <c r="AU3" s="177"/>
      <c r="AV3" s="177"/>
      <c r="AW3" s="177"/>
      <c r="AX3" s="146"/>
      <c r="AY3" s="146"/>
      <c r="AZ3" s="146"/>
      <c r="BA3" s="146"/>
      <c r="BB3" s="146"/>
      <c r="BC3" s="146"/>
      <c r="BD3" s="146"/>
      <c r="BE3" s="146"/>
      <c r="BF3" s="146"/>
      <c r="BG3" s="145"/>
      <c r="BH3" s="177"/>
      <c r="BI3" s="177"/>
      <c r="BJ3" s="177"/>
      <c r="BK3" s="148"/>
      <c r="BL3" s="145"/>
      <c r="BM3" s="151"/>
      <c r="BN3" s="177"/>
      <c r="BO3" s="177"/>
      <c r="BP3" s="177"/>
      <c r="BQ3" s="177"/>
      <c r="BR3" s="145"/>
      <c r="BS3" s="177"/>
      <c r="BT3" s="177"/>
      <c r="BU3" s="177"/>
      <c r="BV3" s="177"/>
      <c r="BW3" s="148"/>
      <c r="BX3" s="145"/>
      <c r="BY3" s="151"/>
      <c r="BZ3" s="177"/>
      <c r="CA3" s="177"/>
      <c r="CB3" s="177"/>
      <c r="CC3" s="177"/>
      <c r="CD3" s="27"/>
      <c r="CE3" s="177"/>
      <c r="CF3" s="177"/>
      <c r="CG3" s="27"/>
      <c r="CH3" s="159"/>
      <c r="CI3" s="145"/>
      <c r="CJ3" s="151"/>
      <c r="CK3" s="177"/>
      <c r="CL3" s="177"/>
      <c r="CM3" s="177"/>
      <c r="CN3" s="177"/>
      <c r="CO3" s="27"/>
      <c r="CP3" s="177"/>
      <c r="CQ3" s="177"/>
      <c r="CR3" s="27"/>
      <c r="CS3" s="159"/>
      <c r="CT3" s="145"/>
      <c r="CU3" s="151"/>
      <c r="CV3" s="177"/>
      <c r="CW3" s="177"/>
      <c r="CX3" s="177"/>
      <c r="CY3" s="177"/>
      <c r="CZ3" s="27"/>
      <c r="DA3" s="177"/>
      <c r="DB3" s="177"/>
      <c r="DC3" s="27"/>
      <c r="DD3" s="159"/>
      <c r="DE3" s="145"/>
      <c r="DF3" s="151"/>
      <c r="DG3" s="177"/>
      <c r="DH3" s="177"/>
      <c r="DI3" s="177"/>
      <c r="DJ3" s="177"/>
      <c r="DK3" s="27"/>
      <c r="DL3" s="177"/>
      <c r="DM3" s="177"/>
      <c r="DN3" s="27"/>
      <c r="DO3" s="159"/>
      <c r="DP3" s="31">
        <v>107.5</v>
      </c>
      <c r="DQ3" s="188">
        <v>1611822</v>
      </c>
      <c r="DR3" s="192">
        <v>0.87674418604600002</v>
      </c>
      <c r="DS3" s="192">
        <v>3.2360742705589178</v>
      </c>
      <c r="DT3" s="149" t="s">
        <v>213</v>
      </c>
      <c r="DU3" s="150" t="s">
        <v>214</v>
      </c>
      <c r="DV3" s="190" t="s">
        <v>215</v>
      </c>
      <c r="DW3" s="177" t="s">
        <v>216</v>
      </c>
      <c r="DX3" s="191" t="s">
        <v>217</v>
      </c>
      <c r="DY3" s="172" t="s">
        <v>218</v>
      </c>
      <c r="DZ3" s="132" t="s">
        <v>120</v>
      </c>
      <c r="EA3" s="24">
        <v>214</v>
      </c>
      <c r="EB3" s="24" t="s">
        <v>228</v>
      </c>
      <c r="EC3" s="133" t="s">
        <v>220</v>
      </c>
      <c r="ED3" s="133" t="s">
        <v>229</v>
      </c>
      <c r="EE3" s="125" t="s">
        <v>275</v>
      </c>
      <c r="EF3" s="17">
        <v>1.7063147540983612</v>
      </c>
      <c r="EG3" s="8"/>
      <c r="EH3" s="17" t="s">
        <v>60</v>
      </c>
      <c r="EI3" s="8" t="s">
        <v>223</v>
      </c>
      <c r="EJ3" s="18" t="s">
        <v>224</v>
      </c>
      <c r="EK3" s="124" t="s">
        <v>225</v>
      </c>
      <c r="EL3" s="124" t="s">
        <v>226</v>
      </c>
      <c r="EM3" s="124" t="s">
        <v>227</v>
      </c>
    </row>
    <row r="4" spans="1:143" ht="15.75">
      <c r="A4" s="128" t="s">
        <v>212</v>
      </c>
      <c r="B4" s="143" t="s">
        <v>165</v>
      </c>
      <c r="C4" s="126" t="s">
        <v>127</v>
      </c>
      <c r="D4" s="144" t="s">
        <v>125</v>
      </c>
      <c r="E4" s="187" t="s">
        <v>60</v>
      </c>
      <c r="F4" s="17">
        <v>351</v>
      </c>
      <c r="G4" s="8">
        <v>1</v>
      </c>
      <c r="H4" s="8">
        <v>1</v>
      </c>
      <c r="I4" s="20">
        <v>11530.683300510251</v>
      </c>
      <c r="J4" s="20">
        <v>4195.5246747433703</v>
      </c>
      <c r="K4" s="20">
        <v>0.95128939828080228</v>
      </c>
      <c r="L4" s="21">
        <v>332</v>
      </c>
      <c r="M4" s="21">
        <v>344</v>
      </c>
      <c r="N4" s="20">
        <v>24268.67989555472</v>
      </c>
      <c r="O4" s="20">
        <v>5401.6393442622948</v>
      </c>
      <c r="P4" s="20">
        <v>8051.5151515151529</v>
      </c>
      <c r="Q4" s="20">
        <v>7692.6952141057927</v>
      </c>
      <c r="R4" s="20">
        <v>17110.000000000004</v>
      </c>
      <c r="S4" s="20">
        <v>27293.333333333332</v>
      </c>
      <c r="T4" s="20">
        <v>26708.19672131148</v>
      </c>
      <c r="U4" s="17"/>
      <c r="V4" s="8"/>
      <c r="W4" s="8"/>
      <c r="X4" s="20"/>
      <c r="Y4" s="20"/>
      <c r="Z4" s="20"/>
      <c r="AA4" s="20"/>
      <c r="AB4" s="20"/>
      <c r="AC4" s="20"/>
      <c r="AD4" s="20"/>
      <c r="AE4" s="20"/>
      <c r="AF4" s="20"/>
      <c r="AG4" s="17">
        <v>598</v>
      </c>
      <c r="AH4" s="8">
        <v>0</v>
      </c>
      <c r="AI4" s="8">
        <v>0</v>
      </c>
      <c r="AJ4" s="8"/>
      <c r="AK4" s="20">
        <v>35072.711373154663</v>
      </c>
      <c r="AL4" s="20">
        <v>20998.257860176585</v>
      </c>
      <c r="AM4" s="20">
        <v>115350.42082374559</v>
      </c>
      <c r="AN4" s="20">
        <v>10956.521739130436</v>
      </c>
      <c r="AO4" s="20">
        <v>15261.811023622047</v>
      </c>
      <c r="AP4" s="20">
        <v>15086.601307189543</v>
      </c>
      <c r="AQ4" s="20">
        <v>64300.000000000015</v>
      </c>
      <c r="AR4" s="20">
        <v>95659.090909090941</v>
      </c>
      <c r="AS4" s="20">
        <v>93130.769230769249</v>
      </c>
      <c r="AT4" s="17"/>
      <c r="AU4" s="8"/>
      <c r="AV4" s="8"/>
      <c r="AW4" s="8"/>
      <c r="AX4" s="20"/>
      <c r="AY4" s="20"/>
      <c r="AZ4" s="20"/>
      <c r="BA4" s="20"/>
      <c r="BB4" s="20"/>
      <c r="BC4" s="20"/>
      <c r="BD4" s="20"/>
      <c r="BE4" s="20"/>
      <c r="BF4" s="20"/>
      <c r="BG4" s="17"/>
      <c r="BH4" s="8"/>
      <c r="BI4" s="8"/>
      <c r="BJ4" s="8"/>
      <c r="BK4" s="148"/>
      <c r="BL4" s="169"/>
      <c r="BM4" s="170"/>
      <c r="BN4" s="171"/>
      <c r="BO4" s="171"/>
      <c r="BP4" s="171"/>
      <c r="BQ4" s="171"/>
      <c r="BR4" s="169"/>
      <c r="BS4" s="171"/>
      <c r="BT4" s="171"/>
      <c r="BU4" s="171"/>
      <c r="BV4" s="171"/>
      <c r="BW4" s="23"/>
      <c r="BX4" s="17"/>
      <c r="BY4" s="180"/>
      <c r="BZ4" s="8"/>
      <c r="CA4" s="8"/>
      <c r="CB4" s="8"/>
      <c r="CC4" s="8"/>
      <c r="CD4" s="28"/>
      <c r="CE4" s="8"/>
      <c r="CF4" s="8"/>
      <c r="CG4" s="28"/>
      <c r="CH4" s="160"/>
      <c r="CI4" s="17"/>
      <c r="CJ4" s="180"/>
      <c r="CK4" s="8"/>
      <c r="CL4" s="8"/>
      <c r="CM4" s="8"/>
      <c r="CN4" s="8"/>
      <c r="CO4" s="28"/>
      <c r="CP4" s="8"/>
      <c r="CQ4" s="8"/>
      <c r="CR4" s="28"/>
      <c r="CS4" s="160"/>
      <c r="CT4" s="17"/>
      <c r="CU4" s="180"/>
      <c r="CV4" s="8"/>
      <c r="CW4" s="8"/>
      <c r="CX4" s="8"/>
      <c r="CY4" s="8"/>
      <c r="CZ4" s="28"/>
      <c r="DA4" s="8"/>
      <c r="DB4" s="8"/>
      <c r="DC4" s="28"/>
      <c r="DD4" s="160"/>
      <c r="DE4" s="17"/>
      <c r="DF4" s="180"/>
      <c r="DG4" s="8"/>
      <c r="DH4" s="8"/>
      <c r="DI4" s="8"/>
      <c r="DJ4" s="8"/>
      <c r="DK4" s="28"/>
      <c r="DL4" s="8"/>
      <c r="DM4" s="8"/>
      <c r="DN4" s="28"/>
      <c r="DO4" s="160"/>
      <c r="DP4" s="31">
        <v>107.5</v>
      </c>
      <c r="DQ4" s="188">
        <v>1611822</v>
      </c>
      <c r="DR4" s="192">
        <v>0.87674418604600002</v>
      </c>
      <c r="DS4" s="192">
        <v>3.724137931036656</v>
      </c>
      <c r="DT4" s="13" t="s">
        <v>213</v>
      </c>
      <c r="DU4" s="150" t="s">
        <v>214</v>
      </c>
      <c r="DV4" s="190" t="s">
        <v>215</v>
      </c>
      <c r="DW4" s="177" t="s">
        <v>216</v>
      </c>
      <c r="DX4" s="191" t="s">
        <v>217</v>
      </c>
      <c r="DY4" s="172" t="s">
        <v>218</v>
      </c>
      <c r="DZ4" s="132" t="s">
        <v>121</v>
      </c>
      <c r="EA4" s="24">
        <v>214</v>
      </c>
      <c r="EB4" s="24" t="s">
        <v>230</v>
      </c>
      <c r="EC4" s="133" t="s">
        <v>220</v>
      </c>
      <c r="ED4" s="133" t="s">
        <v>229</v>
      </c>
      <c r="EE4" s="125" t="s">
        <v>275</v>
      </c>
      <c r="EF4" s="17">
        <v>3.6355427350427356</v>
      </c>
      <c r="EG4" s="8"/>
      <c r="EH4" s="17" t="s">
        <v>60</v>
      </c>
      <c r="EI4" s="8" t="s">
        <v>223</v>
      </c>
      <c r="EJ4" s="18" t="s">
        <v>224</v>
      </c>
      <c r="EK4" s="124" t="s">
        <v>225</v>
      </c>
      <c r="EL4" s="124" t="s">
        <v>226</v>
      </c>
      <c r="EM4" s="124" t="s">
        <v>227</v>
      </c>
    </row>
    <row r="5" spans="1:143" ht="15.75">
      <c r="A5" s="128" t="s">
        <v>212</v>
      </c>
      <c r="B5" s="143" t="s">
        <v>165</v>
      </c>
      <c r="C5" s="126" t="s">
        <v>127</v>
      </c>
      <c r="D5" s="144" t="s">
        <v>125</v>
      </c>
      <c r="E5" s="187" t="s">
        <v>60</v>
      </c>
      <c r="F5" s="145"/>
      <c r="G5" s="177"/>
      <c r="H5" s="177"/>
      <c r="I5" s="146"/>
      <c r="J5" s="146"/>
      <c r="K5" s="146"/>
      <c r="L5" s="147"/>
      <c r="M5" s="147"/>
      <c r="N5" s="146"/>
      <c r="O5" s="146"/>
      <c r="P5" s="146">
        <v>4450</v>
      </c>
      <c r="Q5" s="146">
        <v>3828.5714285714289</v>
      </c>
      <c r="R5" s="146"/>
      <c r="S5" s="146">
        <v>15600.000000000002</v>
      </c>
      <c r="T5" s="146">
        <v>16600.000000000007</v>
      </c>
      <c r="U5" s="145"/>
      <c r="V5" s="177"/>
      <c r="W5" s="177"/>
      <c r="X5" s="146"/>
      <c r="Y5" s="146"/>
      <c r="Z5" s="146"/>
      <c r="AA5" s="146"/>
      <c r="AB5" s="146"/>
      <c r="AC5" s="146"/>
      <c r="AD5" s="146"/>
      <c r="AE5" s="146"/>
      <c r="AF5" s="146"/>
      <c r="AG5" s="145"/>
      <c r="AH5" s="177"/>
      <c r="AI5" s="177"/>
      <c r="AJ5" s="177"/>
      <c r="AK5" s="146"/>
      <c r="AL5" s="146"/>
      <c r="AM5" s="146"/>
      <c r="AN5" s="146"/>
      <c r="AO5" s="146">
        <v>9537.5</v>
      </c>
      <c r="AP5" s="146">
        <v>8490.7407407407409</v>
      </c>
      <c r="AQ5" s="146"/>
      <c r="AR5" s="146">
        <v>54016.666666666664</v>
      </c>
      <c r="AS5" s="146">
        <v>53812.5</v>
      </c>
      <c r="AT5" s="145"/>
      <c r="AU5" s="177"/>
      <c r="AV5" s="177"/>
      <c r="AW5" s="177"/>
      <c r="AX5" s="146"/>
      <c r="AY5" s="146"/>
      <c r="AZ5" s="146"/>
      <c r="BA5" s="146"/>
      <c r="BB5" s="146"/>
      <c r="BC5" s="146"/>
      <c r="BD5" s="146"/>
      <c r="BE5" s="146"/>
      <c r="BF5" s="146"/>
      <c r="BG5" s="145"/>
      <c r="BH5" s="177"/>
      <c r="BI5" s="177"/>
      <c r="BJ5" s="177"/>
      <c r="BK5" s="148"/>
      <c r="BL5" s="145"/>
      <c r="BM5" s="151"/>
      <c r="BN5" s="177"/>
      <c r="BO5" s="177"/>
      <c r="BP5" s="177"/>
      <c r="BQ5" s="177"/>
      <c r="BR5" s="145"/>
      <c r="BS5" s="177"/>
      <c r="BT5" s="177"/>
      <c r="BU5" s="177"/>
      <c r="BV5" s="177"/>
      <c r="BW5" s="148"/>
      <c r="BX5" s="145"/>
      <c r="BY5" s="151"/>
      <c r="BZ5" s="177"/>
      <c r="CA5" s="177"/>
      <c r="CB5" s="177"/>
      <c r="CC5" s="177"/>
      <c r="CD5" s="27"/>
      <c r="CE5" s="177"/>
      <c r="CF5" s="177"/>
      <c r="CG5" s="27"/>
      <c r="CH5" s="159"/>
      <c r="CI5" s="145"/>
      <c r="CJ5" s="151"/>
      <c r="CK5" s="177"/>
      <c r="CL5" s="177"/>
      <c r="CM5" s="177"/>
      <c r="CN5" s="177"/>
      <c r="CO5" s="27"/>
      <c r="CP5" s="177"/>
      <c r="CQ5" s="177"/>
      <c r="CR5" s="27"/>
      <c r="CS5" s="159"/>
      <c r="CT5" s="145"/>
      <c r="CU5" s="151"/>
      <c r="CV5" s="177"/>
      <c r="CW5" s="177"/>
      <c r="CX5" s="177"/>
      <c r="CY5" s="177"/>
      <c r="CZ5" s="27"/>
      <c r="DA5" s="177"/>
      <c r="DB5" s="177"/>
      <c r="DC5" s="27"/>
      <c r="DD5" s="159"/>
      <c r="DE5" s="145"/>
      <c r="DF5" s="151"/>
      <c r="DG5" s="177"/>
      <c r="DH5" s="177"/>
      <c r="DI5" s="177"/>
      <c r="DJ5" s="177"/>
      <c r="DK5" s="27"/>
      <c r="DL5" s="177"/>
      <c r="DM5" s="177"/>
      <c r="DN5" s="27"/>
      <c r="DO5" s="159"/>
      <c r="DP5" s="31">
        <v>107.5</v>
      </c>
      <c r="DQ5" s="188">
        <v>1611822</v>
      </c>
      <c r="DR5" s="192">
        <v>0.87674418604600002</v>
      </c>
      <c r="DS5" s="192"/>
      <c r="DT5" s="149" t="s">
        <v>213</v>
      </c>
      <c r="DU5" s="150" t="s">
        <v>214</v>
      </c>
      <c r="DV5" s="190" t="s">
        <v>215</v>
      </c>
      <c r="DW5" s="177" t="s">
        <v>216</v>
      </c>
      <c r="DX5" s="191" t="s">
        <v>217</v>
      </c>
      <c r="DY5" s="172" t="s">
        <v>218</v>
      </c>
      <c r="DZ5" s="132" t="s">
        <v>122</v>
      </c>
      <c r="EA5" s="125">
        <v>214</v>
      </c>
      <c r="EB5" s="125" t="s">
        <v>231</v>
      </c>
      <c r="EC5" s="133" t="s">
        <v>220</v>
      </c>
      <c r="ED5" s="133" t="s">
        <v>229</v>
      </c>
      <c r="EE5" s="125" t="s">
        <v>275</v>
      </c>
      <c r="EF5" s="17"/>
      <c r="EG5" s="8"/>
      <c r="EH5" s="17" t="s">
        <v>60</v>
      </c>
      <c r="EI5" s="8" t="s">
        <v>223</v>
      </c>
      <c r="EJ5" s="18" t="s">
        <v>224</v>
      </c>
      <c r="EK5" s="124" t="s">
        <v>225</v>
      </c>
      <c r="EL5" s="124" t="s">
        <v>226</v>
      </c>
      <c r="EM5" s="124" t="s">
        <v>227</v>
      </c>
    </row>
    <row r="6" spans="1:143" ht="15.75">
      <c r="A6" s="128" t="s">
        <v>212</v>
      </c>
      <c r="B6" s="143" t="s">
        <v>165</v>
      </c>
      <c r="C6" s="126" t="s">
        <v>127</v>
      </c>
      <c r="D6" s="144" t="s">
        <v>125</v>
      </c>
      <c r="E6" s="187" t="s">
        <v>64</v>
      </c>
      <c r="F6" s="145">
        <v>112</v>
      </c>
      <c r="G6" s="177">
        <v>2</v>
      </c>
      <c r="H6" s="177">
        <v>0</v>
      </c>
      <c r="I6" s="146">
        <v>27185.295496734809</v>
      </c>
      <c r="J6" s="146">
        <v>10435.1726078743</v>
      </c>
      <c r="K6" s="146">
        <v>1</v>
      </c>
      <c r="L6" s="147">
        <v>110</v>
      </c>
      <c r="M6" s="147">
        <v>110</v>
      </c>
      <c r="N6" s="146">
        <v>49196.183879174001</v>
      </c>
      <c r="O6" s="146">
        <v>13461.538461538461</v>
      </c>
      <c r="P6" s="146">
        <v>18263.58695652174</v>
      </c>
      <c r="Q6" s="146">
        <v>16204.134366925064</v>
      </c>
      <c r="R6" s="146">
        <v>42500</v>
      </c>
      <c r="S6" s="146">
        <v>72107.407407407401</v>
      </c>
      <c r="T6" s="146">
        <v>68449.799196787149</v>
      </c>
      <c r="U6" s="145"/>
      <c r="V6" s="177"/>
      <c r="W6" s="177"/>
      <c r="X6" s="146"/>
      <c r="Y6" s="146"/>
      <c r="Z6" s="146"/>
      <c r="AA6" s="146"/>
      <c r="AB6" s="146"/>
      <c r="AC6" s="146"/>
      <c r="AD6" s="146"/>
      <c r="AE6" s="146"/>
      <c r="AF6" s="146"/>
      <c r="AG6" s="145">
        <v>232</v>
      </c>
      <c r="AH6" s="177">
        <v>2</v>
      </c>
      <c r="AI6" s="177">
        <v>0</v>
      </c>
      <c r="AJ6" s="177"/>
      <c r="AK6" s="146">
        <v>62611.826376162913</v>
      </c>
      <c r="AL6" s="146">
        <v>30041.748370376863</v>
      </c>
      <c r="AM6" s="146">
        <v>205621.73122191761</v>
      </c>
      <c r="AN6" s="146">
        <v>26666.666666666668</v>
      </c>
      <c r="AO6" s="146">
        <v>24526.455026455023</v>
      </c>
      <c r="AP6" s="146">
        <v>22632.432432432433</v>
      </c>
      <c r="AQ6" s="146">
        <v>104000</v>
      </c>
      <c r="AR6" s="146">
        <v>133509.25925925927</v>
      </c>
      <c r="AS6" s="146">
        <v>124960</v>
      </c>
      <c r="AT6" s="145"/>
      <c r="AU6" s="177"/>
      <c r="AV6" s="177"/>
      <c r="AW6" s="177"/>
      <c r="AX6" s="146"/>
      <c r="AY6" s="146"/>
      <c r="AZ6" s="146"/>
      <c r="BA6" s="146"/>
      <c r="BB6" s="146"/>
      <c r="BC6" s="146"/>
      <c r="BD6" s="146"/>
      <c r="BE6" s="146"/>
      <c r="BF6" s="146"/>
      <c r="BG6" s="145"/>
      <c r="BH6" s="177"/>
      <c r="BI6" s="177"/>
      <c r="BJ6" s="177"/>
      <c r="BK6" s="148"/>
      <c r="BL6" s="145"/>
      <c r="BM6" s="151"/>
      <c r="BN6" s="177"/>
      <c r="BO6" s="177"/>
      <c r="BP6" s="177"/>
      <c r="BQ6" s="177"/>
      <c r="BR6" s="145"/>
      <c r="BS6" s="177"/>
      <c r="BT6" s="177"/>
      <c r="BU6" s="177"/>
      <c r="BV6" s="177"/>
      <c r="BW6" s="148"/>
      <c r="BX6" s="145"/>
      <c r="BY6" s="151"/>
      <c r="BZ6" s="177"/>
      <c r="CA6" s="177"/>
      <c r="CB6" s="177"/>
      <c r="CC6" s="177"/>
      <c r="CD6" s="27"/>
      <c r="CE6" s="177"/>
      <c r="CF6" s="177"/>
      <c r="CG6" s="27"/>
      <c r="CH6" s="159"/>
      <c r="CI6" s="145"/>
      <c r="CJ6" s="151"/>
      <c r="CK6" s="177"/>
      <c r="CL6" s="177"/>
      <c r="CM6" s="177"/>
      <c r="CN6" s="177"/>
      <c r="CO6" s="27"/>
      <c r="CP6" s="177"/>
      <c r="CQ6" s="177"/>
      <c r="CR6" s="27"/>
      <c r="CS6" s="159"/>
      <c r="CT6" s="145"/>
      <c r="CU6" s="151"/>
      <c r="CV6" s="177"/>
      <c r="CW6" s="177"/>
      <c r="CX6" s="177"/>
      <c r="CY6" s="177"/>
      <c r="CZ6" s="27"/>
      <c r="DA6" s="177"/>
      <c r="DB6" s="177"/>
      <c r="DC6" s="27"/>
      <c r="DD6" s="159"/>
      <c r="DE6" s="145"/>
      <c r="DF6" s="151"/>
      <c r="DG6" s="177"/>
      <c r="DH6" s="177"/>
      <c r="DI6" s="177"/>
      <c r="DJ6" s="177"/>
      <c r="DK6" s="27"/>
      <c r="DL6" s="177"/>
      <c r="DM6" s="177"/>
      <c r="DN6" s="27"/>
      <c r="DO6" s="159"/>
      <c r="DP6" s="108">
        <v>20.5</v>
      </c>
      <c r="DQ6" s="188">
        <v>349356</v>
      </c>
      <c r="DR6" s="189">
        <v>0.96341463414600004</v>
      </c>
      <c r="DS6" s="189">
        <v>5.6708860759513771</v>
      </c>
      <c r="DT6" s="149" t="s">
        <v>213</v>
      </c>
      <c r="DU6" s="150" t="s">
        <v>214</v>
      </c>
      <c r="DV6" s="190" t="s">
        <v>215</v>
      </c>
      <c r="DW6" s="177" t="s">
        <v>216</v>
      </c>
      <c r="DX6" s="191" t="s">
        <v>217</v>
      </c>
      <c r="DY6" s="172" t="s">
        <v>218</v>
      </c>
      <c r="DZ6" s="132" t="s">
        <v>119</v>
      </c>
      <c r="EA6" s="125">
        <v>214</v>
      </c>
      <c r="EB6" s="125" t="s">
        <v>219</v>
      </c>
      <c r="EC6" s="133" t="s">
        <v>220</v>
      </c>
      <c r="ED6" s="133" t="s">
        <v>221</v>
      </c>
      <c r="EE6" s="125" t="s">
        <v>275</v>
      </c>
      <c r="EF6" s="17">
        <v>1.4502083333333335</v>
      </c>
      <c r="EG6" s="8"/>
      <c r="EH6" s="17" t="s">
        <v>232</v>
      </c>
      <c r="EI6" s="8" t="s">
        <v>233</v>
      </c>
      <c r="EJ6" s="18" t="s">
        <v>234</v>
      </c>
      <c r="EK6" s="124" t="s">
        <v>225</v>
      </c>
      <c r="EL6" s="124" t="s">
        <v>226</v>
      </c>
      <c r="EM6" s="124" t="s">
        <v>227</v>
      </c>
    </row>
    <row r="7" spans="1:143" ht="15.75">
      <c r="A7" s="128" t="s">
        <v>212</v>
      </c>
      <c r="B7" s="143" t="s">
        <v>165</v>
      </c>
      <c r="C7" s="126" t="s">
        <v>127</v>
      </c>
      <c r="D7" s="144" t="s">
        <v>125</v>
      </c>
      <c r="E7" s="187" t="s">
        <v>64</v>
      </c>
      <c r="F7" s="145">
        <v>37</v>
      </c>
      <c r="G7" s="177">
        <v>0</v>
      </c>
      <c r="H7" s="177">
        <v>0</v>
      </c>
      <c r="I7" s="146">
        <v>25676.141902408872</v>
      </c>
      <c r="J7" s="146">
        <v>11089.317966988456</v>
      </c>
      <c r="K7" s="146">
        <v>1</v>
      </c>
      <c r="L7" s="147">
        <v>37</v>
      </c>
      <c r="M7" s="147">
        <v>37</v>
      </c>
      <c r="N7" s="146">
        <v>50354.141674824488</v>
      </c>
      <c r="O7" s="146">
        <v>11166.666666666668</v>
      </c>
      <c r="P7" s="146">
        <v>17314.102564102563</v>
      </c>
      <c r="Q7" s="146">
        <v>16854</v>
      </c>
      <c r="R7" s="146">
        <v>40750.000000000015</v>
      </c>
      <c r="S7" s="146">
        <v>66559.701492537308</v>
      </c>
      <c r="T7" s="146">
        <v>65570.224719101127</v>
      </c>
      <c r="U7" s="145"/>
      <c r="V7" s="177"/>
      <c r="W7" s="177"/>
      <c r="X7" s="146"/>
      <c r="Y7" s="146"/>
      <c r="Z7" s="146"/>
      <c r="AA7" s="146"/>
      <c r="AB7" s="146"/>
      <c r="AC7" s="146"/>
      <c r="AD7" s="146"/>
      <c r="AE7" s="146"/>
      <c r="AF7" s="146"/>
      <c r="AG7" s="145">
        <v>99</v>
      </c>
      <c r="AH7" s="177">
        <v>1</v>
      </c>
      <c r="AI7" s="177">
        <v>0</v>
      </c>
      <c r="AJ7" s="177"/>
      <c r="AK7" s="146">
        <v>52570.154699242768</v>
      </c>
      <c r="AL7" s="146">
        <v>27375.946694047481</v>
      </c>
      <c r="AM7" s="146">
        <v>131483.90331684399</v>
      </c>
      <c r="AN7" s="146">
        <v>17800</v>
      </c>
      <c r="AO7" s="146">
        <v>20674.603174603173</v>
      </c>
      <c r="AP7" s="146">
        <v>21332.046332046331</v>
      </c>
      <c r="AQ7" s="146">
        <v>89200</v>
      </c>
      <c r="AR7" s="146">
        <v>104718.75</v>
      </c>
      <c r="AS7" s="146">
        <v>104912.28070175438</v>
      </c>
      <c r="AT7" s="145"/>
      <c r="AU7" s="177"/>
      <c r="AV7" s="177"/>
      <c r="AW7" s="177"/>
      <c r="AX7" s="146"/>
      <c r="AY7" s="146"/>
      <c r="AZ7" s="146"/>
      <c r="BA7" s="146"/>
      <c r="BB7" s="146"/>
      <c r="BC7" s="146"/>
      <c r="BD7" s="146"/>
      <c r="BE7" s="146"/>
      <c r="BF7" s="146"/>
      <c r="BG7" s="145"/>
      <c r="BH7" s="177"/>
      <c r="BI7" s="177"/>
      <c r="BJ7" s="177"/>
      <c r="BK7" s="148"/>
      <c r="BL7" s="145"/>
      <c r="BM7" s="151"/>
      <c r="BN7" s="177"/>
      <c r="BO7" s="177"/>
      <c r="BP7" s="177"/>
      <c r="BQ7" s="177"/>
      <c r="BR7" s="145"/>
      <c r="BS7" s="177"/>
      <c r="BT7" s="177"/>
      <c r="BU7" s="177"/>
      <c r="BV7" s="177"/>
      <c r="BW7" s="148"/>
      <c r="BX7" s="145"/>
      <c r="BY7" s="151"/>
      <c r="BZ7" s="177"/>
      <c r="CA7" s="177"/>
      <c r="CB7" s="177"/>
      <c r="CC7" s="177"/>
      <c r="CD7" s="27"/>
      <c r="CE7" s="177"/>
      <c r="CF7" s="177"/>
      <c r="CG7" s="27"/>
      <c r="CH7" s="159"/>
      <c r="CI7" s="145"/>
      <c r="CJ7" s="151"/>
      <c r="CK7" s="177"/>
      <c r="CL7" s="177"/>
      <c r="CM7" s="177"/>
      <c r="CN7" s="177"/>
      <c r="CO7" s="27"/>
      <c r="CP7" s="177"/>
      <c r="CQ7" s="177"/>
      <c r="CR7" s="27"/>
      <c r="CS7" s="159"/>
      <c r="CT7" s="145"/>
      <c r="CU7" s="151"/>
      <c r="CV7" s="177"/>
      <c r="CW7" s="177"/>
      <c r="CX7" s="177"/>
      <c r="CY7" s="177"/>
      <c r="CZ7" s="27"/>
      <c r="DA7" s="177"/>
      <c r="DB7" s="177"/>
      <c r="DC7" s="27"/>
      <c r="DD7" s="159"/>
      <c r="DE7" s="145"/>
      <c r="DF7" s="151"/>
      <c r="DG7" s="177"/>
      <c r="DH7" s="177"/>
      <c r="DI7" s="177"/>
      <c r="DJ7" s="177"/>
      <c r="DK7" s="27"/>
      <c r="DL7" s="177"/>
      <c r="DM7" s="177"/>
      <c r="DN7" s="27"/>
      <c r="DO7" s="159"/>
      <c r="DP7" s="31">
        <v>20.5</v>
      </c>
      <c r="DQ7" s="188">
        <v>349356</v>
      </c>
      <c r="DR7" s="192">
        <v>0.96341463414600004</v>
      </c>
      <c r="DS7" s="192">
        <v>1.8734177215196512</v>
      </c>
      <c r="DT7" s="149" t="s">
        <v>213</v>
      </c>
      <c r="DU7" s="150" t="s">
        <v>214</v>
      </c>
      <c r="DV7" s="190" t="s">
        <v>215</v>
      </c>
      <c r="DW7" s="177" t="s">
        <v>216</v>
      </c>
      <c r="DX7" s="191" t="s">
        <v>217</v>
      </c>
      <c r="DY7" s="172" t="s">
        <v>218</v>
      </c>
      <c r="DZ7" s="132" t="s">
        <v>120</v>
      </c>
      <c r="EA7" s="24">
        <v>214</v>
      </c>
      <c r="EB7" s="24" t="s">
        <v>228</v>
      </c>
      <c r="EC7" s="133" t="s">
        <v>220</v>
      </c>
      <c r="ED7" s="133" t="s">
        <v>229</v>
      </c>
      <c r="EE7" s="125" t="s">
        <v>275</v>
      </c>
      <c r="EF7" s="17">
        <v>1.7084594594594598</v>
      </c>
      <c r="EG7" s="8"/>
      <c r="EH7" s="17" t="s">
        <v>232</v>
      </c>
      <c r="EI7" s="8" t="s">
        <v>233</v>
      </c>
      <c r="EJ7" s="18" t="s">
        <v>234</v>
      </c>
      <c r="EK7" s="124" t="s">
        <v>225</v>
      </c>
      <c r="EL7" s="124" t="s">
        <v>226</v>
      </c>
      <c r="EM7" s="124" t="s">
        <v>227</v>
      </c>
    </row>
    <row r="8" spans="1:143" ht="15.75">
      <c r="A8" s="128" t="s">
        <v>212</v>
      </c>
      <c r="B8" s="143" t="s">
        <v>165</v>
      </c>
      <c r="C8" s="126" t="s">
        <v>127</v>
      </c>
      <c r="D8" s="144" t="s">
        <v>125</v>
      </c>
      <c r="E8" s="187" t="s">
        <v>64</v>
      </c>
      <c r="F8" s="17">
        <v>12</v>
      </c>
      <c r="G8" s="8">
        <v>0</v>
      </c>
      <c r="H8" s="8">
        <v>0</v>
      </c>
      <c r="I8" s="20">
        <v>10507.708366398068</v>
      </c>
      <c r="J8" s="20">
        <v>3988.6201760873282</v>
      </c>
      <c r="K8" s="20">
        <v>1</v>
      </c>
      <c r="L8" s="21">
        <v>12</v>
      </c>
      <c r="M8" s="21">
        <v>12</v>
      </c>
      <c r="N8" s="20">
        <v>16815.775688991042</v>
      </c>
      <c r="O8" s="20">
        <v>5200</v>
      </c>
      <c r="P8" s="20">
        <v>8051.5151515151529</v>
      </c>
      <c r="Q8" s="20">
        <v>7692.6952141057927</v>
      </c>
      <c r="R8" s="20">
        <v>14800</v>
      </c>
      <c r="S8" s="20">
        <v>27293.333333333332</v>
      </c>
      <c r="T8" s="20">
        <v>26708.19672131148</v>
      </c>
      <c r="U8" s="17"/>
      <c r="V8" s="8"/>
      <c r="W8" s="8"/>
      <c r="X8" s="20"/>
      <c r="Y8" s="20"/>
      <c r="Z8" s="20"/>
      <c r="AA8" s="20"/>
      <c r="AB8" s="20"/>
      <c r="AC8" s="20"/>
      <c r="AD8" s="20"/>
      <c r="AE8" s="20"/>
      <c r="AF8" s="20"/>
      <c r="AG8" s="17">
        <v>25</v>
      </c>
      <c r="AH8" s="8">
        <v>0</v>
      </c>
      <c r="AI8" s="8">
        <v>0</v>
      </c>
      <c r="AJ8" s="8"/>
      <c r="AK8" s="20">
        <v>33201.563606383155</v>
      </c>
      <c r="AL8" s="20">
        <v>17618.64542655498</v>
      </c>
      <c r="AM8" s="20">
        <v>65942.26886734576</v>
      </c>
      <c r="AN8" s="20">
        <v>8750</v>
      </c>
      <c r="AO8" s="20">
        <v>15261.811023622047</v>
      </c>
      <c r="AP8" s="20">
        <v>15086.601307189543</v>
      </c>
      <c r="AQ8" s="20">
        <v>61250</v>
      </c>
      <c r="AR8" s="20">
        <v>95659.090909090941</v>
      </c>
      <c r="AS8" s="20">
        <v>93130.769230769249</v>
      </c>
      <c r="AT8" s="17"/>
      <c r="AU8" s="8"/>
      <c r="AV8" s="8"/>
      <c r="AW8" s="8"/>
      <c r="AX8" s="20"/>
      <c r="AY8" s="20"/>
      <c r="AZ8" s="20"/>
      <c r="BA8" s="20"/>
      <c r="BB8" s="20"/>
      <c r="BC8" s="20"/>
      <c r="BD8" s="20"/>
      <c r="BE8" s="20"/>
      <c r="BF8" s="20"/>
      <c r="BG8" s="17"/>
      <c r="BH8" s="8"/>
      <c r="BI8" s="8"/>
      <c r="BJ8" s="8"/>
      <c r="BK8" s="148"/>
      <c r="BL8" s="169"/>
      <c r="BM8" s="170"/>
      <c r="BN8" s="171"/>
      <c r="BO8" s="171"/>
      <c r="BP8" s="171"/>
      <c r="BQ8" s="171"/>
      <c r="BR8" s="169"/>
      <c r="BS8" s="171"/>
      <c r="BT8" s="171"/>
      <c r="BU8" s="171"/>
      <c r="BV8" s="171"/>
      <c r="BW8" s="23"/>
      <c r="BX8" s="17"/>
      <c r="BY8" s="180"/>
      <c r="BZ8" s="8"/>
      <c r="CA8" s="8"/>
      <c r="CB8" s="8"/>
      <c r="CC8" s="8"/>
      <c r="CD8" s="28"/>
      <c r="CE8" s="8"/>
      <c r="CF8" s="8"/>
      <c r="CG8" s="28"/>
      <c r="CH8" s="160"/>
      <c r="CI8" s="17"/>
      <c r="CJ8" s="180"/>
      <c r="CK8" s="8"/>
      <c r="CL8" s="8"/>
      <c r="CM8" s="8"/>
      <c r="CN8" s="8"/>
      <c r="CO8" s="28"/>
      <c r="CP8" s="8"/>
      <c r="CQ8" s="8"/>
      <c r="CR8" s="28"/>
      <c r="CS8" s="160"/>
      <c r="CT8" s="17"/>
      <c r="CU8" s="180"/>
      <c r="CV8" s="8"/>
      <c r="CW8" s="8"/>
      <c r="CX8" s="8"/>
      <c r="CY8" s="8"/>
      <c r="CZ8" s="28"/>
      <c r="DA8" s="8"/>
      <c r="DB8" s="8"/>
      <c r="DC8" s="28"/>
      <c r="DD8" s="160"/>
      <c r="DE8" s="17"/>
      <c r="DF8" s="180"/>
      <c r="DG8" s="8"/>
      <c r="DH8" s="8"/>
      <c r="DI8" s="8"/>
      <c r="DJ8" s="8"/>
      <c r="DK8" s="28"/>
      <c r="DL8" s="8"/>
      <c r="DM8" s="8"/>
      <c r="DN8" s="28"/>
      <c r="DO8" s="160"/>
      <c r="DP8" s="31">
        <v>20.5</v>
      </c>
      <c r="DQ8" s="188">
        <v>349356</v>
      </c>
      <c r="DR8" s="192">
        <v>0.96341463414600004</v>
      </c>
      <c r="DS8" s="192">
        <v>0.60759493670907605</v>
      </c>
      <c r="DT8" s="13" t="s">
        <v>213</v>
      </c>
      <c r="DU8" s="150" t="s">
        <v>214</v>
      </c>
      <c r="DV8" s="190" t="s">
        <v>215</v>
      </c>
      <c r="DW8" s="177" t="s">
        <v>216</v>
      </c>
      <c r="DX8" s="191" t="s">
        <v>217</v>
      </c>
      <c r="DY8" s="172" t="s">
        <v>218</v>
      </c>
      <c r="DZ8" s="132" t="s">
        <v>121</v>
      </c>
      <c r="EA8" s="24">
        <v>214</v>
      </c>
      <c r="EB8" s="24" t="s">
        <v>230</v>
      </c>
      <c r="EC8" s="133" t="s">
        <v>220</v>
      </c>
      <c r="ED8" s="133" t="s">
        <v>229</v>
      </c>
      <c r="EE8" s="125" t="s">
        <v>275</v>
      </c>
      <c r="EF8" s="17">
        <v>2.906166666666667</v>
      </c>
      <c r="EG8" s="8"/>
      <c r="EH8" s="17" t="s">
        <v>232</v>
      </c>
      <c r="EI8" s="8" t="s">
        <v>233</v>
      </c>
      <c r="EJ8" s="18" t="s">
        <v>234</v>
      </c>
      <c r="EK8" s="124" t="s">
        <v>225</v>
      </c>
      <c r="EL8" s="124" t="s">
        <v>226</v>
      </c>
      <c r="EM8" s="124" t="s">
        <v>227</v>
      </c>
    </row>
    <row r="9" spans="1:143" ht="16.5" thickBot="1">
      <c r="A9" s="111" t="s">
        <v>212</v>
      </c>
      <c r="B9" s="112" t="s">
        <v>165</v>
      </c>
      <c r="C9" s="113" t="s">
        <v>127</v>
      </c>
      <c r="D9" s="161" t="s">
        <v>125</v>
      </c>
      <c r="E9" s="208" t="s">
        <v>64</v>
      </c>
      <c r="F9" s="162"/>
      <c r="G9" s="119"/>
      <c r="H9" s="119"/>
      <c r="I9" s="163"/>
      <c r="J9" s="163"/>
      <c r="K9" s="163"/>
      <c r="L9" s="164"/>
      <c r="M9" s="164"/>
      <c r="N9" s="163"/>
      <c r="O9" s="163"/>
      <c r="P9" s="163">
        <v>4450</v>
      </c>
      <c r="Q9" s="163">
        <v>3828.5714285714289</v>
      </c>
      <c r="R9" s="163"/>
      <c r="S9" s="163">
        <v>15600.000000000002</v>
      </c>
      <c r="T9" s="163">
        <v>16600.000000000007</v>
      </c>
      <c r="U9" s="162"/>
      <c r="V9" s="119"/>
      <c r="W9" s="119"/>
      <c r="X9" s="163"/>
      <c r="Y9" s="163"/>
      <c r="Z9" s="163"/>
      <c r="AA9" s="163"/>
      <c r="AB9" s="163"/>
      <c r="AC9" s="163"/>
      <c r="AD9" s="163"/>
      <c r="AE9" s="163"/>
      <c r="AF9" s="163"/>
      <c r="AG9" s="162"/>
      <c r="AH9" s="119"/>
      <c r="AI9" s="119"/>
      <c r="AJ9" s="119"/>
      <c r="AK9" s="163"/>
      <c r="AL9" s="163"/>
      <c r="AM9" s="163"/>
      <c r="AN9" s="163"/>
      <c r="AO9" s="163">
        <v>9537.5</v>
      </c>
      <c r="AP9" s="163">
        <v>8490.7407407407409</v>
      </c>
      <c r="AQ9" s="163"/>
      <c r="AR9" s="163">
        <v>54016.666666666664</v>
      </c>
      <c r="AS9" s="163">
        <v>53812.5</v>
      </c>
      <c r="AT9" s="162"/>
      <c r="AU9" s="119"/>
      <c r="AV9" s="119"/>
      <c r="AW9" s="119"/>
      <c r="AX9" s="163"/>
      <c r="AY9" s="163"/>
      <c r="AZ9" s="163"/>
      <c r="BA9" s="163"/>
      <c r="BB9" s="163"/>
      <c r="BC9" s="163"/>
      <c r="BD9" s="163"/>
      <c r="BE9" s="163"/>
      <c r="BF9" s="163"/>
      <c r="BG9" s="162"/>
      <c r="BH9" s="119"/>
      <c r="BI9" s="119"/>
      <c r="BJ9" s="119"/>
      <c r="BK9" s="120"/>
      <c r="BL9" s="162"/>
      <c r="BM9" s="209"/>
      <c r="BN9" s="119"/>
      <c r="BO9" s="119"/>
      <c r="BP9" s="119"/>
      <c r="BQ9" s="119"/>
      <c r="BR9" s="162"/>
      <c r="BS9" s="119"/>
      <c r="BT9" s="119"/>
      <c r="BU9" s="119"/>
      <c r="BV9" s="119"/>
      <c r="BW9" s="120"/>
      <c r="BX9" s="162"/>
      <c r="BY9" s="209"/>
      <c r="BZ9" s="119"/>
      <c r="CA9" s="119"/>
      <c r="CB9" s="119"/>
      <c r="CC9" s="119"/>
      <c r="CD9" s="168"/>
      <c r="CE9" s="119"/>
      <c r="CF9" s="119"/>
      <c r="CG9" s="168"/>
      <c r="CH9" s="165"/>
      <c r="CI9" s="162"/>
      <c r="CJ9" s="209"/>
      <c r="CK9" s="119"/>
      <c r="CL9" s="119"/>
      <c r="CM9" s="119"/>
      <c r="CN9" s="119"/>
      <c r="CO9" s="168"/>
      <c r="CP9" s="119"/>
      <c r="CQ9" s="119"/>
      <c r="CR9" s="168"/>
      <c r="CS9" s="165"/>
      <c r="CT9" s="162"/>
      <c r="CU9" s="209"/>
      <c r="CV9" s="119"/>
      <c r="CW9" s="119"/>
      <c r="CX9" s="119"/>
      <c r="CY9" s="119"/>
      <c r="CZ9" s="168"/>
      <c r="DA9" s="119"/>
      <c r="DB9" s="119"/>
      <c r="DC9" s="168"/>
      <c r="DD9" s="165"/>
      <c r="DE9" s="162"/>
      <c r="DF9" s="209"/>
      <c r="DG9" s="119"/>
      <c r="DH9" s="119"/>
      <c r="DI9" s="119"/>
      <c r="DJ9" s="119"/>
      <c r="DK9" s="168"/>
      <c r="DL9" s="119"/>
      <c r="DM9" s="119"/>
      <c r="DN9" s="168"/>
      <c r="DO9" s="165"/>
      <c r="DP9" s="167">
        <v>20.5</v>
      </c>
      <c r="DQ9" s="210">
        <v>349356</v>
      </c>
      <c r="DR9" s="211">
        <v>0.96341463414600004</v>
      </c>
      <c r="DS9" s="211"/>
      <c r="DT9" s="179" t="s">
        <v>213</v>
      </c>
      <c r="DU9" s="118" t="s">
        <v>214</v>
      </c>
      <c r="DV9" s="212" t="s">
        <v>215</v>
      </c>
      <c r="DW9" s="119" t="s">
        <v>216</v>
      </c>
      <c r="DX9" s="213" t="s">
        <v>217</v>
      </c>
      <c r="DY9" s="214" t="s">
        <v>218</v>
      </c>
      <c r="DZ9" s="121" t="s">
        <v>122</v>
      </c>
      <c r="EA9" s="122">
        <v>214</v>
      </c>
      <c r="EB9" s="122" t="s">
        <v>231</v>
      </c>
      <c r="EC9" s="123" t="s">
        <v>220</v>
      </c>
      <c r="ED9" s="123" t="s">
        <v>229</v>
      </c>
      <c r="EE9" s="122" t="s">
        <v>275</v>
      </c>
      <c r="EF9" s="114"/>
      <c r="EG9" s="115"/>
      <c r="EH9" s="114" t="s">
        <v>232</v>
      </c>
      <c r="EI9" s="115" t="s">
        <v>233</v>
      </c>
      <c r="EJ9" s="117" t="s">
        <v>234</v>
      </c>
      <c r="EK9" s="124" t="s">
        <v>225</v>
      </c>
      <c r="EL9" s="124" t="s">
        <v>226</v>
      </c>
      <c r="EM9" s="124" t="s">
        <v>227</v>
      </c>
    </row>
    <row r="10" spans="1:143" ht="15.75">
      <c r="A10" s="127" t="s">
        <v>212</v>
      </c>
      <c r="B10" s="135" t="s">
        <v>165</v>
      </c>
      <c r="C10" s="134" t="s">
        <v>127</v>
      </c>
      <c r="D10" s="136" t="s">
        <v>125</v>
      </c>
      <c r="E10" s="203" t="s">
        <v>66</v>
      </c>
      <c r="F10" s="137">
        <v>121</v>
      </c>
      <c r="G10" s="178">
        <v>0</v>
      </c>
      <c r="H10" s="178">
        <v>0</v>
      </c>
      <c r="I10" s="138">
        <v>27727.913870690194</v>
      </c>
      <c r="J10" s="138">
        <v>12440.907153375032</v>
      </c>
      <c r="K10" s="138">
        <v>0.99173553719008267</v>
      </c>
      <c r="L10" s="139">
        <v>120</v>
      </c>
      <c r="M10" s="139">
        <v>121</v>
      </c>
      <c r="N10" s="138">
        <v>76550.672149709368</v>
      </c>
      <c r="O10" s="138">
        <v>10954.545454545456</v>
      </c>
      <c r="P10" s="138">
        <v>18263.58695652174</v>
      </c>
      <c r="Q10" s="138">
        <v>16204.134366925064</v>
      </c>
      <c r="R10" s="138">
        <v>42722.222222222226</v>
      </c>
      <c r="S10" s="138">
        <v>72107.407407407401</v>
      </c>
      <c r="T10" s="138">
        <v>68449.799196787149</v>
      </c>
      <c r="U10" s="137"/>
      <c r="V10" s="178"/>
      <c r="W10" s="178"/>
      <c r="X10" s="138"/>
      <c r="Y10" s="138"/>
      <c r="Z10" s="138"/>
      <c r="AA10" s="138"/>
      <c r="AB10" s="138"/>
      <c r="AC10" s="138"/>
      <c r="AD10" s="138"/>
      <c r="AE10" s="138"/>
      <c r="AF10" s="138"/>
      <c r="AG10" s="137">
        <v>307</v>
      </c>
      <c r="AH10" s="178">
        <v>0</v>
      </c>
      <c r="AI10" s="178">
        <v>0</v>
      </c>
      <c r="AJ10" s="178"/>
      <c r="AK10" s="138">
        <v>72569.986792332129</v>
      </c>
      <c r="AL10" s="138">
        <v>38746.478878907365</v>
      </c>
      <c r="AM10" s="138">
        <v>233777.36413146718</v>
      </c>
      <c r="AN10" s="138">
        <v>26423.076923076922</v>
      </c>
      <c r="AO10" s="138">
        <v>24526.455026455023</v>
      </c>
      <c r="AP10" s="138">
        <v>22632.432432432433</v>
      </c>
      <c r="AQ10" s="138">
        <v>134500</v>
      </c>
      <c r="AR10" s="138">
        <v>133509.25925925927</v>
      </c>
      <c r="AS10" s="138">
        <v>124960</v>
      </c>
      <c r="AT10" s="137"/>
      <c r="AU10" s="178"/>
      <c r="AV10" s="178"/>
      <c r="AW10" s="17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7"/>
      <c r="BH10" s="178"/>
      <c r="BI10" s="178"/>
      <c r="BJ10" s="178"/>
      <c r="BK10" s="140"/>
      <c r="BL10" s="137"/>
      <c r="BM10" s="174"/>
      <c r="BN10" s="178"/>
      <c r="BO10" s="178"/>
      <c r="BP10" s="178"/>
      <c r="BQ10" s="178"/>
      <c r="BR10" s="137"/>
      <c r="BS10" s="178"/>
      <c r="BT10" s="178"/>
      <c r="BU10" s="178"/>
      <c r="BV10" s="178"/>
      <c r="BW10" s="140"/>
      <c r="BX10" s="137"/>
      <c r="BY10" s="174"/>
      <c r="BZ10" s="178"/>
      <c r="CA10" s="178"/>
      <c r="CB10" s="178"/>
      <c r="CC10" s="178"/>
      <c r="CD10" s="26"/>
      <c r="CE10" s="178"/>
      <c r="CF10" s="178"/>
      <c r="CG10" s="26"/>
      <c r="CH10" s="158"/>
      <c r="CI10" s="137"/>
      <c r="CJ10" s="174"/>
      <c r="CK10" s="178"/>
      <c r="CL10" s="178"/>
      <c r="CM10" s="178"/>
      <c r="CN10" s="178"/>
      <c r="CO10" s="26"/>
      <c r="CP10" s="178"/>
      <c r="CQ10" s="178"/>
      <c r="CR10" s="26"/>
      <c r="CS10" s="158"/>
      <c r="CT10" s="137"/>
      <c r="CU10" s="174"/>
      <c r="CV10" s="178"/>
      <c r="CW10" s="178"/>
      <c r="CX10" s="178"/>
      <c r="CY10" s="178"/>
      <c r="CZ10" s="26"/>
      <c r="DA10" s="178"/>
      <c r="DB10" s="178"/>
      <c r="DC10" s="26"/>
      <c r="DD10" s="158"/>
      <c r="DE10" s="137"/>
      <c r="DF10" s="174"/>
      <c r="DG10" s="178"/>
      <c r="DH10" s="178"/>
      <c r="DI10" s="178"/>
      <c r="DJ10" s="178"/>
      <c r="DK10" s="26"/>
      <c r="DL10" s="178"/>
      <c r="DM10" s="178"/>
      <c r="DN10" s="26"/>
      <c r="DO10" s="158"/>
      <c r="DP10" s="107">
        <v>30.5</v>
      </c>
      <c r="DQ10" s="204">
        <v>246056</v>
      </c>
      <c r="DR10" s="205">
        <v>0.86885245901600006</v>
      </c>
      <c r="DS10" s="205">
        <v>4.5660377358511237</v>
      </c>
      <c r="DT10" s="141" t="s">
        <v>213</v>
      </c>
      <c r="DU10" s="142" t="s">
        <v>214</v>
      </c>
      <c r="DV10" s="206" t="s">
        <v>215</v>
      </c>
      <c r="DW10" s="178" t="s">
        <v>216</v>
      </c>
      <c r="DX10" s="207" t="s">
        <v>217</v>
      </c>
      <c r="DY10" s="173" t="s">
        <v>218</v>
      </c>
      <c r="DZ10" s="129" t="s">
        <v>119</v>
      </c>
      <c r="EA10" s="130">
        <v>214</v>
      </c>
      <c r="EB10" s="130" t="s">
        <v>219</v>
      </c>
      <c r="EC10" s="131" t="s">
        <v>220</v>
      </c>
      <c r="ED10" s="131" t="s">
        <v>229</v>
      </c>
      <c r="EE10" s="130" t="s">
        <v>275</v>
      </c>
      <c r="EF10" s="14">
        <v>1.5137272727272728</v>
      </c>
      <c r="EG10" s="15"/>
      <c r="EH10" s="14" t="s">
        <v>235</v>
      </c>
      <c r="EI10" s="15" t="s">
        <v>236</v>
      </c>
      <c r="EJ10" s="16" t="s">
        <v>234</v>
      </c>
      <c r="EK10" s="124" t="s">
        <v>225</v>
      </c>
      <c r="EL10" s="124" t="s">
        <v>226</v>
      </c>
      <c r="EM10" s="124" t="s">
        <v>227</v>
      </c>
    </row>
    <row r="11" spans="1:143" ht="15.75">
      <c r="A11" s="128" t="s">
        <v>212</v>
      </c>
      <c r="B11" s="143" t="s">
        <v>165</v>
      </c>
      <c r="C11" s="126" t="s">
        <v>127</v>
      </c>
      <c r="D11" s="144" t="s">
        <v>125</v>
      </c>
      <c r="E11" s="187" t="s">
        <v>66</v>
      </c>
      <c r="F11" s="145">
        <v>21</v>
      </c>
      <c r="G11" s="177">
        <v>0</v>
      </c>
      <c r="H11" s="177">
        <v>0</v>
      </c>
      <c r="I11" s="146">
        <v>30032.289248167413</v>
      </c>
      <c r="J11" s="146">
        <v>8742.3435890252804</v>
      </c>
      <c r="K11" s="146">
        <v>1</v>
      </c>
      <c r="L11" s="147">
        <v>21</v>
      </c>
      <c r="M11" s="147">
        <v>21</v>
      </c>
      <c r="N11" s="146">
        <v>47465.536438161274</v>
      </c>
      <c r="O11" s="146">
        <v>20916.666666666668</v>
      </c>
      <c r="P11" s="146">
        <v>17314.102564102563</v>
      </c>
      <c r="Q11" s="146">
        <v>16854</v>
      </c>
      <c r="R11" s="146">
        <v>44500.000000000015</v>
      </c>
      <c r="S11" s="146">
        <v>66559.701492537308</v>
      </c>
      <c r="T11" s="146">
        <v>65570.224719101127</v>
      </c>
      <c r="U11" s="145"/>
      <c r="V11" s="177"/>
      <c r="W11" s="177"/>
      <c r="X11" s="146"/>
      <c r="Y11" s="146"/>
      <c r="Z11" s="146"/>
      <c r="AA11" s="146"/>
      <c r="AB11" s="146"/>
      <c r="AC11" s="146"/>
      <c r="AD11" s="146"/>
      <c r="AE11" s="146"/>
      <c r="AF11" s="146"/>
      <c r="AG11" s="145">
        <v>51</v>
      </c>
      <c r="AH11" s="177">
        <v>0</v>
      </c>
      <c r="AI11" s="177">
        <v>0</v>
      </c>
      <c r="AJ11" s="177"/>
      <c r="AK11" s="146">
        <v>53978.828910398559</v>
      </c>
      <c r="AL11" s="146">
        <v>25897.232799406705</v>
      </c>
      <c r="AM11" s="146">
        <v>120475.8947773688</v>
      </c>
      <c r="AN11" s="146">
        <v>25916.666666666668</v>
      </c>
      <c r="AO11" s="146">
        <v>20674.603174603173</v>
      </c>
      <c r="AP11" s="146">
        <v>21332.046332046331</v>
      </c>
      <c r="AQ11" s="146">
        <v>94750</v>
      </c>
      <c r="AR11" s="146">
        <v>104718.75</v>
      </c>
      <c r="AS11" s="146">
        <v>104912.28070175438</v>
      </c>
      <c r="AT11" s="145"/>
      <c r="AU11" s="177"/>
      <c r="AV11" s="177"/>
      <c r="AW11" s="177"/>
      <c r="AX11" s="146"/>
      <c r="AY11" s="146"/>
      <c r="AZ11" s="146"/>
      <c r="BA11" s="146"/>
      <c r="BB11" s="146"/>
      <c r="BC11" s="146"/>
      <c r="BD11" s="146"/>
      <c r="BE11" s="146"/>
      <c r="BF11" s="146"/>
      <c r="BG11" s="145"/>
      <c r="BH11" s="177"/>
      <c r="BI11" s="177"/>
      <c r="BJ11" s="177"/>
      <c r="BK11" s="148"/>
      <c r="BL11" s="145"/>
      <c r="BM11" s="151"/>
      <c r="BN11" s="177"/>
      <c r="BO11" s="177"/>
      <c r="BP11" s="177"/>
      <c r="BQ11" s="177"/>
      <c r="BR11" s="145"/>
      <c r="BS11" s="177"/>
      <c r="BT11" s="177"/>
      <c r="BU11" s="177"/>
      <c r="BV11" s="177"/>
      <c r="BW11" s="148"/>
      <c r="BX11" s="145"/>
      <c r="BY11" s="151"/>
      <c r="BZ11" s="177"/>
      <c r="CA11" s="177"/>
      <c r="CB11" s="177"/>
      <c r="CC11" s="177"/>
      <c r="CD11" s="27"/>
      <c r="CE11" s="177"/>
      <c r="CF11" s="177"/>
      <c r="CG11" s="27"/>
      <c r="CH11" s="159"/>
      <c r="CI11" s="145"/>
      <c r="CJ11" s="151"/>
      <c r="CK11" s="177"/>
      <c r="CL11" s="177"/>
      <c r="CM11" s="177"/>
      <c r="CN11" s="177"/>
      <c r="CO11" s="27"/>
      <c r="CP11" s="177"/>
      <c r="CQ11" s="177"/>
      <c r="CR11" s="27"/>
      <c r="CS11" s="159"/>
      <c r="CT11" s="145"/>
      <c r="CU11" s="151"/>
      <c r="CV11" s="177"/>
      <c r="CW11" s="177"/>
      <c r="CX11" s="177"/>
      <c r="CY11" s="177"/>
      <c r="CZ11" s="27"/>
      <c r="DA11" s="177"/>
      <c r="DB11" s="177"/>
      <c r="DC11" s="27"/>
      <c r="DD11" s="159"/>
      <c r="DE11" s="145"/>
      <c r="DF11" s="151"/>
      <c r="DG11" s="177"/>
      <c r="DH11" s="177"/>
      <c r="DI11" s="177"/>
      <c r="DJ11" s="177"/>
      <c r="DK11" s="27"/>
      <c r="DL11" s="177"/>
      <c r="DM11" s="177"/>
      <c r="DN11" s="27"/>
      <c r="DO11" s="159"/>
      <c r="DP11" s="31">
        <v>30.5</v>
      </c>
      <c r="DQ11" s="188">
        <v>246056</v>
      </c>
      <c r="DR11" s="192">
        <v>0.86885245901600006</v>
      </c>
      <c r="DS11" s="192">
        <v>0.792452830189038</v>
      </c>
      <c r="DT11" s="149" t="s">
        <v>213</v>
      </c>
      <c r="DU11" s="150" t="s">
        <v>214</v>
      </c>
      <c r="DV11" s="190" t="s">
        <v>215</v>
      </c>
      <c r="DW11" s="177" t="s">
        <v>216</v>
      </c>
      <c r="DX11" s="191" t="s">
        <v>217</v>
      </c>
      <c r="DY11" s="172" t="s">
        <v>218</v>
      </c>
      <c r="DZ11" s="132" t="s">
        <v>120</v>
      </c>
      <c r="EA11" s="24">
        <v>214</v>
      </c>
      <c r="EB11" s="24" t="s">
        <v>228</v>
      </c>
      <c r="EC11" s="133" t="s">
        <v>220</v>
      </c>
      <c r="ED11" s="133" t="s">
        <v>237</v>
      </c>
      <c r="EE11" s="125" t="s">
        <v>275</v>
      </c>
      <c r="EF11" s="17">
        <v>1.3152380952380953</v>
      </c>
      <c r="EG11" s="8"/>
      <c r="EH11" s="17" t="s">
        <v>235</v>
      </c>
      <c r="EI11" s="8" t="s">
        <v>236</v>
      </c>
      <c r="EJ11" s="18" t="s">
        <v>234</v>
      </c>
      <c r="EK11" s="124" t="s">
        <v>225</v>
      </c>
      <c r="EL11" s="124" t="s">
        <v>226</v>
      </c>
      <c r="EM11" s="124" t="s">
        <v>227</v>
      </c>
    </row>
    <row r="12" spans="1:143" ht="15.75">
      <c r="A12" s="128" t="s">
        <v>212</v>
      </c>
      <c r="B12" s="143" t="s">
        <v>165</v>
      </c>
      <c r="C12" s="126" t="s">
        <v>127</v>
      </c>
      <c r="D12" s="144" t="s">
        <v>125</v>
      </c>
      <c r="E12" s="187" t="s">
        <v>66</v>
      </c>
      <c r="F12" s="17">
        <v>35</v>
      </c>
      <c r="G12" s="8">
        <v>0</v>
      </c>
      <c r="H12" s="8">
        <v>0</v>
      </c>
      <c r="I12" s="20">
        <v>10697.309707184726</v>
      </c>
      <c r="J12" s="20">
        <v>3655.3172964621181</v>
      </c>
      <c r="K12" s="20">
        <v>0.97142857142857142</v>
      </c>
      <c r="L12" s="21">
        <v>34</v>
      </c>
      <c r="M12" s="21">
        <v>35</v>
      </c>
      <c r="N12" s="20">
        <v>19784.724278753198</v>
      </c>
      <c r="O12" s="20">
        <v>5277.7777777777774</v>
      </c>
      <c r="P12" s="20">
        <v>8051.5151515151529</v>
      </c>
      <c r="Q12" s="20">
        <v>7692.6952141057927</v>
      </c>
      <c r="R12" s="20">
        <v>14642.857142857143</v>
      </c>
      <c r="S12" s="20">
        <v>27293.333333333332</v>
      </c>
      <c r="T12" s="20">
        <v>26708.19672131148</v>
      </c>
      <c r="U12" s="17"/>
      <c r="V12" s="8"/>
      <c r="W12" s="8"/>
      <c r="X12" s="20"/>
      <c r="Y12" s="20"/>
      <c r="Z12" s="20"/>
      <c r="AA12" s="20"/>
      <c r="AB12" s="20"/>
      <c r="AC12" s="20"/>
      <c r="AD12" s="20"/>
      <c r="AE12" s="20"/>
      <c r="AF12" s="20"/>
      <c r="AG12" s="17">
        <v>54</v>
      </c>
      <c r="AH12" s="8">
        <v>0</v>
      </c>
      <c r="AI12" s="8">
        <v>0</v>
      </c>
      <c r="AJ12" s="8"/>
      <c r="AK12" s="20">
        <v>44568.9234338526</v>
      </c>
      <c r="AL12" s="20">
        <v>20565.043988326135</v>
      </c>
      <c r="AM12" s="20">
        <v>102454.18239184561</v>
      </c>
      <c r="AN12" s="20">
        <v>16750</v>
      </c>
      <c r="AO12" s="20">
        <v>15261.811023622047</v>
      </c>
      <c r="AP12" s="20">
        <v>15086.601307189543</v>
      </c>
      <c r="AQ12" s="20">
        <v>69600</v>
      </c>
      <c r="AR12" s="20">
        <v>95659.090909090941</v>
      </c>
      <c r="AS12" s="20">
        <v>93130.769230769249</v>
      </c>
      <c r="AT12" s="17"/>
      <c r="AU12" s="8"/>
      <c r="AV12" s="8"/>
      <c r="AW12" s="8"/>
      <c r="AX12" s="20"/>
      <c r="AY12" s="20"/>
      <c r="AZ12" s="20"/>
      <c r="BA12" s="20"/>
      <c r="BB12" s="20"/>
      <c r="BC12" s="20"/>
      <c r="BD12" s="20"/>
      <c r="BE12" s="20"/>
      <c r="BF12" s="20"/>
      <c r="BG12" s="17"/>
      <c r="BH12" s="8"/>
      <c r="BI12" s="8"/>
      <c r="BJ12" s="8"/>
      <c r="BK12" s="148"/>
      <c r="BL12" s="169"/>
      <c r="BM12" s="170"/>
      <c r="BN12" s="171"/>
      <c r="BO12" s="171"/>
      <c r="BP12" s="171"/>
      <c r="BQ12" s="171"/>
      <c r="BR12" s="169"/>
      <c r="BS12" s="171"/>
      <c r="BT12" s="171"/>
      <c r="BU12" s="171"/>
      <c r="BV12" s="171"/>
      <c r="BW12" s="23"/>
      <c r="BX12" s="17"/>
      <c r="BY12" s="180"/>
      <c r="BZ12" s="8"/>
      <c r="CA12" s="8"/>
      <c r="CB12" s="8"/>
      <c r="CC12" s="8"/>
      <c r="CD12" s="28"/>
      <c r="CE12" s="8"/>
      <c r="CF12" s="8"/>
      <c r="CG12" s="28"/>
      <c r="CH12" s="160"/>
      <c r="CI12" s="17"/>
      <c r="CJ12" s="180"/>
      <c r="CK12" s="8"/>
      <c r="CL12" s="8"/>
      <c r="CM12" s="8"/>
      <c r="CN12" s="8"/>
      <c r="CO12" s="28"/>
      <c r="CP12" s="8"/>
      <c r="CQ12" s="8"/>
      <c r="CR12" s="28"/>
      <c r="CS12" s="160"/>
      <c r="CT12" s="17"/>
      <c r="CU12" s="180"/>
      <c r="CV12" s="8"/>
      <c r="CW12" s="8"/>
      <c r="CX12" s="8"/>
      <c r="CY12" s="8"/>
      <c r="CZ12" s="28"/>
      <c r="DA12" s="8"/>
      <c r="DB12" s="8"/>
      <c r="DC12" s="28"/>
      <c r="DD12" s="160"/>
      <c r="DE12" s="17"/>
      <c r="DF12" s="180"/>
      <c r="DG12" s="8"/>
      <c r="DH12" s="8"/>
      <c r="DI12" s="8"/>
      <c r="DJ12" s="8"/>
      <c r="DK12" s="28"/>
      <c r="DL12" s="8"/>
      <c r="DM12" s="8"/>
      <c r="DN12" s="28"/>
      <c r="DO12" s="160"/>
      <c r="DP12" s="31">
        <v>30.5</v>
      </c>
      <c r="DQ12" s="188">
        <v>246056</v>
      </c>
      <c r="DR12" s="192">
        <v>0.86885245901600006</v>
      </c>
      <c r="DS12" s="192">
        <v>1.32075471698173</v>
      </c>
      <c r="DT12" s="13" t="s">
        <v>213</v>
      </c>
      <c r="DU12" s="150" t="s">
        <v>214</v>
      </c>
      <c r="DV12" s="190" t="s">
        <v>215</v>
      </c>
      <c r="DW12" s="177" t="s">
        <v>216</v>
      </c>
      <c r="DX12" s="191" t="s">
        <v>217</v>
      </c>
      <c r="DY12" s="172" t="s">
        <v>218</v>
      </c>
      <c r="DZ12" s="132" t="s">
        <v>121</v>
      </c>
      <c r="EA12" s="24">
        <v>214</v>
      </c>
      <c r="EB12" s="24" t="s">
        <v>230</v>
      </c>
      <c r="EC12" s="133" t="s">
        <v>220</v>
      </c>
      <c r="ED12" s="133" t="s">
        <v>229</v>
      </c>
      <c r="EE12" s="125" t="s">
        <v>275</v>
      </c>
      <c r="EF12" s="17">
        <v>3.0524285714285715</v>
      </c>
      <c r="EG12" s="8"/>
      <c r="EH12" s="17" t="s">
        <v>235</v>
      </c>
      <c r="EI12" s="8" t="s">
        <v>236</v>
      </c>
      <c r="EJ12" s="18" t="s">
        <v>234</v>
      </c>
      <c r="EK12" s="124" t="s">
        <v>225</v>
      </c>
      <c r="EL12" s="124" t="s">
        <v>226</v>
      </c>
      <c r="EM12" s="124" t="s">
        <v>227</v>
      </c>
    </row>
    <row r="13" spans="1:143" ht="15.75">
      <c r="A13" s="128" t="s">
        <v>212</v>
      </c>
      <c r="B13" s="143" t="s">
        <v>165</v>
      </c>
      <c r="C13" s="126" t="s">
        <v>127</v>
      </c>
      <c r="D13" s="144" t="s">
        <v>125</v>
      </c>
      <c r="E13" s="187" t="s">
        <v>66</v>
      </c>
      <c r="F13" s="145"/>
      <c r="G13" s="177"/>
      <c r="H13" s="177"/>
      <c r="I13" s="146"/>
      <c r="J13" s="146"/>
      <c r="K13" s="146"/>
      <c r="L13" s="147"/>
      <c r="M13" s="147"/>
      <c r="N13" s="146"/>
      <c r="O13" s="146"/>
      <c r="P13" s="146">
        <v>4450</v>
      </c>
      <c r="Q13" s="146">
        <v>3828.5714285714289</v>
      </c>
      <c r="R13" s="146"/>
      <c r="S13" s="146">
        <v>15600.000000000002</v>
      </c>
      <c r="T13" s="146">
        <v>16600.000000000007</v>
      </c>
      <c r="U13" s="145"/>
      <c r="V13" s="177"/>
      <c r="W13" s="177"/>
      <c r="X13" s="146"/>
      <c r="Y13" s="146"/>
      <c r="Z13" s="146"/>
      <c r="AA13" s="146"/>
      <c r="AB13" s="146"/>
      <c r="AC13" s="146"/>
      <c r="AD13" s="146"/>
      <c r="AE13" s="146"/>
      <c r="AF13" s="146"/>
      <c r="AG13" s="145"/>
      <c r="AH13" s="177"/>
      <c r="AI13" s="177"/>
      <c r="AJ13" s="177"/>
      <c r="AK13" s="146"/>
      <c r="AL13" s="146"/>
      <c r="AM13" s="146"/>
      <c r="AN13" s="146"/>
      <c r="AO13" s="146">
        <v>9537.5</v>
      </c>
      <c r="AP13" s="146">
        <v>8490.7407407407409</v>
      </c>
      <c r="AQ13" s="146"/>
      <c r="AR13" s="146">
        <v>54016.666666666664</v>
      </c>
      <c r="AS13" s="146">
        <v>53812.5</v>
      </c>
      <c r="AT13" s="145"/>
      <c r="AU13" s="177"/>
      <c r="AV13" s="177"/>
      <c r="AW13" s="177"/>
      <c r="AX13" s="146"/>
      <c r="AY13" s="146"/>
      <c r="AZ13" s="146"/>
      <c r="BA13" s="146"/>
      <c r="BB13" s="146"/>
      <c r="BC13" s="146"/>
      <c r="BD13" s="146"/>
      <c r="BE13" s="146"/>
      <c r="BF13" s="146"/>
      <c r="BG13" s="145"/>
      <c r="BH13" s="177"/>
      <c r="BI13" s="177"/>
      <c r="BJ13" s="177"/>
      <c r="BK13" s="148"/>
      <c r="BL13" s="145"/>
      <c r="BM13" s="151"/>
      <c r="BN13" s="177"/>
      <c r="BO13" s="177"/>
      <c r="BP13" s="177"/>
      <c r="BQ13" s="177"/>
      <c r="BR13" s="145"/>
      <c r="BS13" s="177"/>
      <c r="BT13" s="177"/>
      <c r="BU13" s="177"/>
      <c r="BV13" s="177"/>
      <c r="BW13" s="148"/>
      <c r="BX13" s="145"/>
      <c r="BY13" s="151"/>
      <c r="BZ13" s="177"/>
      <c r="CA13" s="177"/>
      <c r="CB13" s="177"/>
      <c r="CC13" s="177"/>
      <c r="CD13" s="27"/>
      <c r="CE13" s="177"/>
      <c r="CF13" s="177"/>
      <c r="CG13" s="27"/>
      <c r="CH13" s="159"/>
      <c r="CI13" s="145"/>
      <c r="CJ13" s="151"/>
      <c r="CK13" s="177"/>
      <c r="CL13" s="177"/>
      <c r="CM13" s="177"/>
      <c r="CN13" s="177"/>
      <c r="CO13" s="27"/>
      <c r="CP13" s="177"/>
      <c r="CQ13" s="177"/>
      <c r="CR13" s="27"/>
      <c r="CS13" s="159"/>
      <c r="CT13" s="145"/>
      <c r="CU13" s="151"/>
      <c r="CV13" s="177"/>
      <c r="CW13" s="177"/>
      <c r="CX13" s="177"/>
      <c r="CY13" s="177"/>
      <c r="CZ13" s="27"/>
      <c r="DA13" s="177"/>
      <c r="DB13" s="177"/>
      <c r="DC13" s="27"/>
      <c r="DD13" s="159"/>
      <c r="DE13" s="145"/>
      <c r="DF13" s="151"/>
      <c r="DG13" s="177"/>
      <c r="DH13" s="177"/>
      <c r="DI13" s="177"/>
      <c r="DJ13" s="177"/>
      <c r="DK13" s="27"/>
      <c r="DL13" s="177"/>
      <c r="DM13" s="177"/>
      <c r="DN13" s="27"/>
      <c r="DO13" s="159"/>
      <c r="DP13" s="31">
        <v>30.5</v>
      </c>
      <c r="DQ13" s="188">
        <v>246056</v>
      </c>
      <c r="DR13" s="192">
        <v>0.86885245901600006</v>
      </c>
      <c r="DS13" s="192"/>
      <c r="DT13" s="149" t="s">
        <v>213</v>
      </c>
      <c r="DU13" s="150" t="s">
        <v>214</v>
      </c>
      <c r="DV13" s="190" t="s">
        <v>215</v>
      </c>
      <c r="DW13" s="177" t="s">
        <v>216</v>
      </c>
      <c r="DX13" s="191" t="s">
        <v>217</v>
      </c>
      <c r="DY13" s="172" t="s">
        <v>218</v>
      </c>
      <c r="DZ13" s="132" t="s">
        <v>122</v>
      </c>
      <c r="EA13" s="125">
        <v>214</v>
      </c>
      <c r="EB13" s="125" t="s">
        <v>231</v>
      </c>
      <c r="EC13" s="133" t="s">
        <v>220</v>
      </c>
      <c r="ED13" s="133" t="s">
        <v>229</v>
      </c>
      <c r="EE13" s="125" t="s">
        <v>275</v>
      </c>
      <c r="EF13" s="17"/>
      <c r="EG13" s="8"/>
      <c r="EH13" s="17" t="s">
        <v>235</v>
      </c>
      <c r="EI13" s="8" t="s">
        <v>236</v>
      </c>
      <c r="EJ13" s="18" t="s">
        <v>234</v>
      </c>
      <c r="EK13" s="124" t="s">
        <v>225</v>
      </c>
      <c r="EL13" s="124" t="s">
        <v>226</v>
      </c>
      <c r="EM13" s="124" t="s">
        <v>227</v>
      </c>
    </row>
    <row r="14" spans="1:143" ht="15.75">
      <c r="A14" s="128" t="s">
        <v>212</v>
      </c>
      <c r="B14" s="143" t="s">
        <v>165</v>
      </c>
      <c r="C14" s="126" t="s">
        <v>127</v>
      </c>
      <c r="D14" s="144" t="s">
        <v>125</v>
      </c>
      <c r="E14" s="187" t="s">
        <v>59</v>
      </c>
      <c r="F14" s="145">
        <v>1128</v>
      </c>
      <c r="G14" s="177">
        <v>0</v>
      </c>
      <c r="H14" s="177">
        <v>1</v>
      </c>
      <c r="I14" s="146">
        <v>48804.301143486868</v>
      </c>
      <c r="J14" s="146">
        <v>20884.904748846853</v>
      </c>
      <c r="K14" s="146">
        <v>0.99733806566104699</v>
      </c>
      <c r="L14" s="147">
        <v>1124</v>
      </c>
      <c r="M14" s="147">
        <v>1127</v>
      </c>
      <c r="N14" s="146">
        <v>104090.21845820961</v>
      </c>
      <c r="O14" s="146">
        <v>20700</v>
      </c>
      <c r="P14" s="146">
        <v>18263.58695652174</v>
      </c>
      <c r="Q14" s="146">
        <v>16204.134366925064</v>
      </c>
      <c r="R14" s="146">
        <v>77209.090909090912</v>
      </c>
      <c r="S14" s="146">
        <v>72107.407407407401</v>
      </c>
      <c r="T14" s="146">
        <v>68449.799196787149</v>
      </c>
      <c r="U14" s="145"/>
      <c r="V14" s="177"/>
      <c r="W14" s="177"/>
      <c r="X14" s="146"/>
      <c r="Y14" s="146"/>
      <c r="Z14" s="146"/>
      <c r="AA14" s="146"/>
      <c r="AB14" s="146"/>
      <c r="AC14" s="146"/>
      <c r="AD14" s="146"/>
      <c r="AE14" s="146"/>
      <c r="AF14" s="146"/>
      <c r="AG14" s="145">
        <v>1286</v>
      </c>
      <c r="AH14" s="177">
        <v>0</v>
      </c>
      <c r="AI14" s="177">
        <v>1</v>
      </c>
      <c r="AJ14" s="177">
        <v>1285</v>
      </c>
      <c r="AK14" s="146">
        <v>76881.172071536741</v>
      </c>
      <c r="AL14" s="146">
        <v>45909.111100012422</v>
      </c>
      <c r="AM14" s="146">
        <v>278566.19160640001</v>
      </c>
      <c r="AN14" s="146">
        <v>25017.045454545452</v>
      </c>
      <c r="AO14" s="146">
        <v>24526.455026455023</v>
      </c>
      <c r="AP14" s="146">
        <v>22632.432432432433</v>
      </c>
      <c r="AQ14" s="146">
        <v>143903.84615384616</v>
      </c>
      <c r="AR14" s="146">
        <v>133509.25925925927</v>
      </c>
      <c r="AS14" s="146">
        <v>124960</v>
      </c>
      <c r="AT14" s="145"/>
      <c r="AU14" s="177"/>
      <c r="AV14" s="177"/>
      <c r="AW14" s="177"/>
      <c r="AX14" s="146"/>
      <c r="AY14" s="146"/>
      <c r="AZ14" s="146"/>
      <c r="BA14" s="146"/>
      <c r="BB14" s="146"/>
      <c r="BC14" s="146"/>
      <c r="BD14" s="146"/>
      <c r="BE14" s="146"/>
      <c r="BF14" s="146"/>
      <c r="BG14" s="145"/>
      <c r="BH14" s="177"/>
      <c r="BI14" s="177"/>
      <c r="BJ14" s="177"/>
      <c r="BK14" s="148"/>
      <c r="BL14" s="145"/>
      <c r="BM14" s="151"/>
      <c r="BN14" s="177"/>
      <c r="BO14" s="177"/>
      <c r="BP14" s="177"/>
      <c r="BQ14" s="177"/>
      <c r="BR14" s="145"/>
      <c r="BS14" s="177"/>
      <c r="BT14" s="177"/>
      <c r="BU14" s="177"/>
      <c r="BV14" s="177"/>
      <c r="BW14" s="148"/>
      <c r="BX14" s="145"/>
      <c r="BY14" s="151"/>
      <c r="BZ14" s="177"/>
      <c r="CA14" s="177"/>
      <c r="CB14" s="177"/>
      <c r="CC14" s="177"/>
      <c r="CD14" s="27"/>
      <c r="CE14" s="177"/>
      <c r="CF14" s="177"/>
      <c r="CG14" s="27"/>
      <c r="CH14" s="159"/>
      <c r="CI14" s="145"/>
      <c r="CJ14" s="151"/>
      <c r="CK14" s="177"/>
      <c r="CL14" s="177"/>
      <c r="CM14" s="177"/>
      <c r="CN14" s="177"/>
      <c r="CO14" s="27"/>
      <c r="CP14" s="177"/>
      <c r="CQ14" s="177"/>
      <c r="CR14" s="27"/>
      <c r="CS14" s="159"/>
      <c r="CT14" s="145"/>
      <c r="CU14" s="151"/>
      <c r="CV14" s="177"/>
      <c r="CW14" s="177"/>
      <c r="CX14" s="177"/>
      <c r="CY14" s="177"/>
      <c r="CZ14" s="27"/>
      <c r="DA14" s="177"/>
      <c r="DB14" s="177"/>
      <c r="DC14" s="27"/>
      <c r="DD14" s="159"/>
      <c r="DE14" s="145"/>
      <c r="DF14" s="151"/>
      <c r="DG14" s="177"/>
      <c r="DH14" s="177"/>
      <c r="DI14" s="177"/>
      <c r="DJ14" s="177"/>
      <c r="DK14" s="27"/>
      <c r="DL14" s="177"/>
      <c r="DM14" s="177"/>
      <c r="DN14" s="27"/>
      <c r="DO14" s="159"/>
      <c r="DP14" s="108">
        <v>269.25</v>
      </c>
      <c r="DQ14" s="188">
        <v>3207247</v>
      </c>
      <c r="DR14" s="189">
        <v>0.90622098421499997</v>
      </c>
      <c r="DS14" s="189">
        <v>4.622950819674239</v>
      </c>
      <c r="DT14" s="149" t="s">
        <v>213</v>
      </c>
      <c r="DU14" s="150" t="s">
        <v>214</v>
      </c>
      <c r="DV14" s="190" t="s">
        <v>215</v>
      </c>
      <c r="DW14" s="177" t="s">
        <v>216</v>
      </c>
      <c r="DX14" s="191" t="s">
        <v>217</v>
      </c>
      <c r="DY14" s="172" t="s">
        <v>238</v>
      </c>
      <c r="DZ14" s="132" t="s">
        <v>119</v>
      </c>
      <c r="EA14" s="125">
        <v>214</v>
      </c>
      <c r="EB14" s="125" t="s">
        <v>219</v>
      </c>
      <c r="EC14" s="133" t="s">
        <v>220</v>
      </c>
      <c r="ED14" s="133" t="s">
        <v>221</v>
      </c>
      <c r="EE14" s="125" t="s">
        <v>275</v>
      </c>
      <c r="EF14" s="17">
        <v>0.83176108156028339</v>
      </c>
      <c r="EG14" s="8"/>
      <c r="EH14" s="17" t="s">
        <v>59</v>
      </c>
      <c r="EI14" s="8" t="s">
        <v>59</v>
      </c>
      <c r="EJ14" s="18" t="s">
        <v>239</v>
      </c>
      <c r="EK14" s="124" t="s">
        <v>225</v>
      </c>
      <c r="EL14" s="124" t="s">
        <v>226</v>
      </c>
      <c r="EM14" s="124" t="s">
        <v>227</v>
      </c>
    </row>
    <row r="15" spans="1:143" ht="15.75">
      <c r="A15" s="128" t="s">
        <v>212</v>
      </c>
      <c r="B15" s="143" t="s">
        <v>165</v>
      </c>
      <c r="C15" s="126" t="s">
        <v>127</v>
      </c>
      <c r="D15" s="144" t="s">
        <v>125</v>
      </c>
      <c r="E15" s="187" t="s">
        <v>59</v>
      </c>
      <c r="F15" s="145">
        <v>1022</v>
      </c>
      <c r="G15" s="177">
        <v>0</v>
      </c>
      <c r="H15" s="177">
        <v>0</v>
      </c>
      <c r="I15" s="146">
        <v>38664.484697798478</v>
      </c>
      <c r="J15" s="146">
        <v>19175.245387470859</v>
      </c>
      <c r="K15" s="146">
        <v>0.99706457925636005</v>
      </c>
      <c r="L15" s="147">
        <v>1019</v>
      </c>
      <c r="M15" s="147">
        <v>1022</v>
      </c>
      <c r="N15" s="146">
        <v>97961.696519301593</v>
      </c>
      <c r="O15" s="146">
        <v>13275</v>
      </c>
      <c r="P15" s="146">
        <v>17314.102564102563</v>
      </c>
      <c r="Q15" s="146">
        <v>16854</v>
      </c>
      <c r="R15" s="146">
        <v>65350.000000000007</v>
      </c>
      <c r="S15" s="146">
        <v>66559.701492537308</v>
      </c>
      <c r="T15" s="146">
        <v>65570.224719101127</v>
      </c>
      <c r="U15" s="145"/>
      <c r="V15" s="177"/>
      <c r="W15" s="177"/>
      <c r="X15" s="146"/>
      <c r="Y15" s="146"/>
      <c r="Z15" s="146"/>
      <c r="AA15" s="146"/>
      <c r="AB15" s="146"/>
      <c r="AC15" s="146"/>
      <c r="AD15" s="146"/>
      <c r="AE15" s="146"/>
      <c r="AF15" s="146"/>
      <c r="AG15" s="145">
        <v>1169</v>
      </c>
      <c r="AH15" s="177">
        <v>0</v>
      </c>
      <c r="AI15" s="177">
        <v>0</v>
      </c>
      <c r="AJ15" s="177">
        <v>1169</v>
      </c>
      <c r="AK15" s="146">
        <v>54520.092834245646</v>
      </c>
      <c r="AL15" s="146">
        <v>34214.808004807513</v>
      </c>
      <c r="AM15" s="146">
        <v>193724.10392918243</v>
      </c>
      <c r="AN15" s="146">
        <v>16081.57894736842</v>
      </c>
      <c r="AO15" s="146">
        <v>20674.603174603173</v>
      </c>
      <c r="AP15" s="146">
        <v>21332.046332046331</v>
      </c>
      <c r="AQ15" s="146">
        <v>105350.00000000003</v>
      </c>
      <c r="AR15" s="146">
        <v>104718.75</v>
      </c>
      <c r="AS15" s="146">
        <v>104912.28070175438</v>
      </c>
      <c r="AT15" s="145"/>
      <c r="AU15" s="177"/>
      <c r="AV15" s="177"/>
      <c r="AW15" s="177"/>
      <c r="AX15" s="146"/>
      <c r="AY15" s="146"/>
      <c r="AZ15" s="146"/>
      <c r="BA15" s="146"/>
      <c r="BB15" s="146"/>
      <c r="BC15" s="146"/>
      <c r="BD15" s="146"/>
      <c r="BE15" s="146"/>
      <c r="BF15" s="146"/>
      <c r="BG15" s="145"/>
      <c r="BH15" s="177"/>
      <c r="BI15" s="177"/>
      <c r="BJ15" s="177"/>
      <c r="BK15" s="148"/>
      <c r="BL15" s="145"/>
      <c r="BM15" s="151"/>
      <c r="BN15" s="177"/>
      <c r="BO15" s="177"/>
      <c r="BP15" s="177"/>
      <c r="BQ15" s="177"/>
      <c r="BR15" s="145"/>
      <c r="BS15" s="177"/>
      <c r="BT15" s="177"/>
      <c r="BU15" s="177"/>
      <c r="BV15" s="177"/>
      <c r="BW15" s="148"/>
      <c r="BX15" s="145"/>
      <c r="BY15" s="151"/>
      <c r="BZ15" s="177"/>
      <c r="CA15" s="177"/>
      <c r="CB15" s="177"/>
      <c r="CC15" s="177"/>
      <c r="CD15" s="27"/>
      <c r="CE15" s="177"/>
      <c r="CF15" s="177"/>
      <c r="CG15" s="27"/>
      <c r="CH15" s="159"/>
      <c r="CI15" s="145"/>
      <c r="CJ15" s="151"/>
      <c r="CK15" s="177"/>
      <c r="CL15" s="177"/>
      <c r="CM15" s="177"/>
      <c r="CN15" s="177"/>
      <c r="CO15" s="27"/>
      <c r="CP15" s="177"/>
      <c r="CQ15" s="177"/>
      <c r="CR15" s="27"/>
      <c r="CS15" s="159"/>
      <c r="CT15" s="145"/>
      <c r="CU15" s="151"/>
      <c r="CV15" s="177"/>
      <c r="CW15" s="177"/>
      <c r="CX15" s="177"/>
      <c r="CY15" s="177"/>
      <c r="CZ15" s="27"/>
      <c r="DA15" s="177"/>
      <c r="DB15" s="177"/>
      <c r="DC15" s="27"/>
      <c r="DD15" s="159"/>
      <c r="DE15" s="145"/>
      <c r="DF15" s="151"/>
      <c r="DG15" s="177"/>
      <c r="DH15" s="177"/>
      <c r="DI15" s="177"/>
      <c r="DJ15" s="177"/>
      <c r="DK15" s="27"/>
      <c r="DL15" s="177"/>
      <c r="DM15" s="177"/>
      <c r="DN15" s="27"/>
      <c r="DO15" s="159"/>
      <c r="DP15" s="31">
        <v>269.25</v>
      </c>
      <c r="DQ15" s="188">
        <v>3207247</v>
      </c>
      <c r="DR15" s="192">
        <v>0.90622098421499997</v>
      </c>
      <c r="DS15" s="192">
        <v>4.1885245901658443</v>
      </c>
      <c r="DT15" s="149" t="s">
        <v>213</v>
      </c>
      <c r="DU15" s="150" t="s">
        <v>214</v>
      </c>
      <c r="DV15" s="190" t="s">
        <v>215</v>
      </c>
      <c r="DW15" s="177" t="s">
        <v>216</v>
      </c>
      <c r="DX15" s="191" t="s">
        <v>217</v>
      </c>
      <c r="DY15" s="172" t="s">
        <v>238</v>
      </c>
      <c r="DZ15" s="132" t="s">
        <v>120</v>
      </c>
      <c r="EA15" s="24">
        <v>214</v>
      </c>
      <c r="EB15" s="24" t="s">
        <v>228</v>
      </c>
      <c r="EC15" s="133" t="s">
        <v>220</v>
      </c>
      <c r="ED15" s="133" t="s">
        <v>229</v>
      </c>
      <c r="EE15" s="125" t="s">
        <v>275</v>
      </c>
      <c r="EF15" s="17">
        <v>1.0948757338551847</v>
      </c>
      <c r="EG15" s="8"/>
      <c r="EH15" s="17" t="s">
        <v>59</v>
      </c>
      <c r="EI15" s="8" t="s">
        <v>59</v>
      </c>
      <c r="EJ15" s="18" t="s">
        <v>239</v>
      </c>
      <c r="EK15" s="124" t="s">
        <v>225</v>
      </c>
      <c r="EL15" s="124" t="s">
        <v>226</v>
      </c>
      <c r="EM15" s="124" t="s">
        <v>227</v>
      </c>
    </row>
    <row r="16" spans="1:143" ht="15.75">
      <c r="A16" s="128" t="s">
        <v>212</v>
      </c>
      <c r="B16" s="143" t="s">
        <v>165</v>
      </c>
      <c r="C16" s="126" t="s">
        <v>127</v>
      </c>
      <c r="D16" s="144" t="s">
        <v>125</v>
      </c>
      <c r="E16" s="187" t="s">
        <v>59</v>
      </c>
      <c r="F16" s="17">
        <v>1259</v>
      </c>
      <c r="G16" s="8">
        <v>0</v>
      </c>
      <c r="H16" s="8">
        <v>1</v>
      </c>
      <c r="I16" s="20">
        <v>19087.996131874213</v>
      </c>
      <c r="J16" s="20">
        <v>7111.6397947369169</v>
      </c>
      <c r="K16" s="20">
        <v>0.99205087440381556</v>
      </c>
      <c r="L16" s="21">
        <v>1248</v>
      </c>
      <c r="M16" s="21">
        <v>1256</v>
      </c>
      <c r="N16" s="20">
        <v>37352.867458059438</v>
      </c>
      <c r="O16" s="20">
        <v>9414.4927536231899</v>
      </c>
      <c r="P16" s="20">
        <v>8051.5151515151529</v>
      </c>
      <c r="Q16" s="20">
        <v>7692.6952141057927</v>
      </c>
      <c r="R16" s="20">
        <v>28340</v>
      </c>
      <c r="S16" s="20">
        <v>27293.333333333332</v>
      </c>
      <c r="T16" s="20">
        <v>26708.19672131148</v>
      </c>
      <c r="U16" s="17"/>
      <c r="V16" s="8"/>
      <c r="W16" s="8"/>
      <c r="X16" s="20"/>
      <c r="Y16" s="20"/>
      <c r="Z16" s="20"/>
      <c r="AA16" s="20"/>
      <c r="AB16" s="20"/>
      <c r="AC16" s="20"/>
      <c r="AD16" s="20"/>
      <c r="AE16" s="20"/>
      <c r="AF16" s="20"/>
      <c r="AG16" s="17">
        <v>1800</v>
      </c>
      <c r="AH16" s="8">
        <v>0</v>
      </c>
      <c r="AI16" s="8">
        <v>0</v>
      </c>
      <c r="AJ16" s="8">
        <v>1800</v>
      </c>
      <c r="AK16" s="20">
        <v>51738.116502643032</v>
      </c>
      <c r="AL16" s="20">
        <v>34267.607369485631</v>
      </c>
      <c r="AM16" s="20">
        <v>208468.3865633992</v>
      </c>
      <c r="AN16" s="20">
        <v>14640.243902439024</v>
      </c>
      <c r="AO16" s="20">
        <v>15261.811023622047</v>
      </c>
      <c r="AP16" s="20">
        <v>15086.601307189543</v>
      </c>
      <c r="AQ16" s="20">
        <v>99633.333333333343</v>
      </c>
      <c r="AR16" s="20">
        <v>95659.090909090941</v>
      </c>
      <c r="AS16" s="20">
        <v>93130.769230769249</v>
      </c>
      <c r="AT16" s="17"/>
      <c r="AU16" s="8"/>
      <c r="AV16" s="8"/>
      <c r="AW16" s="8"/>
      <c r="AX16" s="20"/>
      <c r="AY16" s="20"/>
      <c r="AZ16" s="20"/>
      <c r="BA16" s="20"/>
      <c r="BB16" s="20"/>
      <c r="BC16" s="20"/>
      <c r="BD16" s="20"/>
      <c r="BE16" s="20"/>
      <c r="BF16" s="20"/>
      <c r="BG16" s="17"/>
      <c r="BH16" s="8"/>
      <c r="BI16" s="8"/>
      <c r="BJ16" s="8"/>
      <c r="BK16" s="148"/>
      <c r="BL16" s="169"/>
      <c r="BM16" s="170"/>
      <c r="BN16" s="171"/>
      <c r="BO16" s="171"/>
      <c r="BP16" s="171"/>
      <c r="BQ16" s="171"/>
      <c r="BR16" s="169"/>
      <c r="BS16" s="171"/>
      <c r="BT16" s="171"/>
      <c r="BU16" s="171"/>
      <c r="BV16" s="171"/>
      <c r="BW16" s="23"/>
      <c r="BX16" s="17"/>
      <c r="BY16" s="180"/>
      <c r="BZ16" s="8"/>
      <c r="CA16" s="8"/>
      <c r="CB16" s="8"/>
      <c r="CC16" s="8"/>
      <c r="CD16" s="28"/>
      <c r="CE16" s="8"/>
      <c r="CF16" s="8"/>
      <c r="CG16" s="28"/>
      <c r="CH16" s="160"/>
      <c r="CI16" s="17"/>
      <c r="CJ16" s="180"/>
      <c r="CK16" s="8"/>
      <c r="CL16" s="8"/>
      <c r="CM16" s="8"/>
      <c r="CN16" s="8"/>
      <c r="CO16" s="28"/>
      <c r="CP16" s="8"/>
      <c r="CQ16" s="8"/>
      <c r="CR16" s="28"/>
      <c r="CS16" s="160"/>
      <c r="CT16" s="17"/>
      <c r="CU16" s="180"/>
      <c r="CV16" s="8"/>
      <c r="CW16" s="8"/>
      <c r="CX16" s="8"/>
      <c r="CY16" s="8"/>
      <c r="CZ16" s="28"/>
      <c r="DA16" s="8"/>
      <c r="DB16" s="8"/>
      <c r="DC16" s="28"/>
      <c r="DD16" s="160"/>
      <c r="DE16" s="17"/>
      <c r="DF16" s="180"/>
      <c r="DG16" s="8"/>
      <c r="DH16" s="8"/>
      <c r="DI16" s="8"/>
      <c r="DJ16" s="8"/>
      <c r="DK16" s="28"/>
      <c r="DL16" s="8"/>
      <c r="DM16" s="8"/>
      <c r="DN16" s="28"/>
      <c r="DO16" s="160"/>
      <c r="DP16" s="31">
        <v>269.25</v>
      </c>
      <c r="DQ16" s="188">
        <v>3207247</v>
      </c>
      <c r="DR16" s="192">
        <v>0.90622098421499997</v>
      </c>
      <c r="DS16" s="192">
        <v>5.1598360655761235</v>
      </c>
      <c r="DT16" s="13" t="s">
        <v>213</v>
      </c>
      <c r="DU16" s="150" t="s">
        <v>214</v>
      </c>
      <c r="DV16" s="190" t="s">
        <v>215</v>
      </c>
      <c r="DW16" s="177" t="s">
        <v>216</v>
      </c>
      <c r="DX16" s="191" t="s">
        <v>217</v>
      </c>
      <c r="DY16" s="172" t="s">
        <v>238</v>
      </c>
      <c r="DZ16" s="132" t="s">
        <v>121</v>
      </c>
      <c r="EA16" s="24">
        <v>214</v>
      </c>
      <c r="EB16" s="24" t="s">
        <v>230</v>
      </c>
      <c r="EC16" s="133" t="s">
        <v>220</v>
      </c>
      <c r="ED16" s="133" t="s">
        <v>229</v>
      </c>
      <c r="EE16" s="125" t="s">
        <v>275</v>
      </c>
      <c r="EF16" s="17">
        <v>1.817463065925337</v>
      </c>
      <c r="EG16" s="8"/>
      <c r="EH16" s="17" t="s">
        <v>59</v>
      </c>
      <c r="EI16" s="8" t="s">
        <v>59</v>
      </c>
      <c r="EJ16" s="18" t="s">
        <v>239</v>
      </c>
      <c r="EK16" s="124" t="s">
        <v>225</v>
      </c>
      <c r="EL16" s="124" t="s">
        <v>226</v>
      </c>
      <c r="EM16" s="124" t="s">
        <v>227</v>
      </c>
    </row>
    <row r="17" spans="1:143" ht="16.5" thickBot="1">
      <c r="A17" s="111" t="s">
        <v>212</v>
      </c>
      <c r="B17" s="112" t="s">
        <v>165</v>
      </c>
      <c r="C17" s="113" t="s">
        <v>127</v>
      </c>
      <c r="D17" s="161" t="s">
        <v>125</v>
      </c>
      <c r="E17" s="208" t="s">
        <v>59</v>
      </c>
      <c r="F17" s="162">
        <v>50</v>
      </c>
      <c r="G17" s="119">
        <v>0</v>
      </c>
      <c r="H17" s="119">
        <v>0</v>
      </c>
      <c r="I17" s="163">
        <v>10391.729479989737</v>
      </c>
      <c r="J17" s="163">
        <v>4135.6587709079377</v>
      </c>
      <c r="K17" s="163">
        <v>0.96</v>
      </c>
      <c r="L17" s="164">
        <v>48</v>
      </c>
      <c r="M17" s="164">
        <v>50</v>
      </c>
      <c r="N17" s="163">
        <v>20941.647974663203</v>
      </c>
      <c r="O17" s="163">
        <v>4666.666666666667</v>
      </c>
      <c r="P17" s="163">
        <v>4450</v>
      </c>
      <c r="Q17" s="163">
        <v>3828.5714285714289</v>
      </c>
      <c r="R17" s="163">
        <v>15333.333333333334</v>
      </c>
      <c r="S17" s="163">
        <v>15600.000000000002</v>
      </c>
      <c r="T17" s="163">
        <v>16600.000000000007</v>
      </c>
      <c r="U17" s="162"/>
      <c r="V17" s="119"/>
      <c r="W17" s="119"/>
      <c r="X17" s="163"/>
      <c r="Y17" s="163"/>
      <c r="Z17" s="163"/>
      <c r="AA17" s="163"/>
      <c r="AB17" s="163"/>
      <c r="AC17" s="163"/>
      <c r="AD17" s="163"/>
      <c r="AE17" s="163"/>
      <c r="AF17" s="163"/>
      <c r="AG17" s="162">
        <v>70</v>
      </c>
      <c r="AH17" s="119">
        <v>0</v>
      </c>
      <c r="AI17" s="119">
        <v>0</v>
      </c>
      <c r="AJ17" s="119">
        <v>70</v>
      </c>
      <c r="AK17" s="163">
        <v>30350.289260634632</v>
      </c>
      <c r="AL17" s="163">
        <v>23827.147773380108</v>
      </c>
      <c r="AM17" s="163">
        <v>133388.84184842001</v>
      </c>
      <c r="AN17" s="163">
        <v>9187.5</v>
      </c>
      <c r="AO17" s="163">
        <v>9537.5</v>
      </c>
      <c r="AP17" s="163">
        <v>8490.7407407407409</v>
      </c>
      <c r="AQ17" s="163">
        <v>54250</v>
      </c>
      <c r="AR17" s="163">
        <v>54016.666666666664</v>
      </c>
      <c r="AS17" s="163">
        <v>53812.5</v>
      </c>
      <c r="AT17" s="162"/>
      <c r="AU17" s="119"/>
      <c r="AV17" s="119"/>
      <c r="AW17" s="119"/>
      <c r="AX17" s="163"/>
      <c r="AY17" s="163"/>
      <c r="AZ17" s="163"/>
      <c r="BA17" s="163"/>
      <c r="BB17" s="163"/>
      <c r="BC17" s="163"/>
      <c r="BD17" s="163"/>
      <c r="BE17" s="163"/>
      <c r="BF17" s="163"/>
      <c r="BG17" s="162"/>
      <c r="BH17" s="119"/>
      <c r="BI17" s="119"/>
      <c r="BJ17" s="119"/>
      <c r="BK17" s="120"/>
      <c r="BL17" s="162"/>
      <c r="BM17" s="209"/>
      <c r="BN17" s="119"/>
      <c r="BO17" s="119"/>
      <c r="BP17" s="119"/>
      <c r="BQ17" s="119"/>
      <c r="BR17" s="162"/>
      <c r="BS17" s="119"/>
      <c r="BT17" s="119"/>
      <c r="BU17" s="119"/>
      <c r="BV17" s="119"/>
      <c r="BW17" s="120"/>
      <c r="BX17" s="162"/>
      <c r="BY17" s="209"/>
      <c r="BZ17" s="119"/>
      <c r="CA17" s="119"/>
      <c r="CB17" s="119"/>
      <c r="CC17" s="119"/>
      <c r="CD17" s="168"/>
      <c r="CE17" s="119"/>
      <c r="CF17" s="119"/>
      <c r="CG17" s="168"/>
      <c r="CH17" s="165"/>
      <c r="CI17" s="162"/>
      <c r="CJ17" s="209"/>
      <c r="CK17" s="119"/>
      <c r="CL17" s="119"/>
      <c r="CM17" s="119"/>
      <c r="CN17" s="119"/>
      <c r="CO17" s="168"/>
      <c r="CP17" s="119"/>
      <c r="CQ17" s="119"/>
      <c r="CR17" s="168"/>
      <c r="CS17" s="165"/>
      <c r="CT17" s="162"/>
      <c r="CU17" s="209"/>
      <c r="CV17" s="119"/>
      <c r="CW17" s="119"/>
      <c r="CX17" s="119"/>
      <c r="CY17" s="119"/>
      <c r="CZ17" s="168"/>
      <c r="DA17" s="119"/>
      <c r="DB17" s="119"/>
      <c r="DC17" s="168"/>
      <c r="DD17" s="165"/>
      <c r="DE17" s="162"/>
      <c r="DF17" s="209"/>
      <c r="DG17" s="119"/>
      <c r="DH17" s="119"/>
      <c r="DI17" s="119"/>
      <c r="DJ17" s="119"/>
      <c r="DK17" s="168"/>
      <c r="DL17" s="119"/>
      <c r="DM17" s="119"/>
      <c r="DN17" s="168"/>
      <c r="DO17" s="165"/>
      <c r="DP17" s="167">
        <v>269.25</v>
      </c>
      <c r="DQ17" s="210">
        <v>3207247</v>
      </c>
      <c r="DR17" s="211">
        <v>0.90622098421499997</v>
      </c>
      <c r="DS17" s="211">
        <v>0.20491803278697868</v>
      </c>
      <c r="DT17" s="179" t="s">
        <v>213</v>
      </c>
      <c r="DU17" s="118" t="s">
        <v>214</v>
      </c>
      <c r="DV17" s="212" t="s">
        <v>215</v>
      </c>
      <c r="DW17" s="119" t="s">
        <v>216</v>
      </c>
      <c r="DX17" s="213" t="s">
        <v>217</v>
      </c>
      <c r="DY17" s="214" t="s">
        <v>238</v>
      </c>
      <c r="DZ17" s="121" t="s">
        <v>122</v>
      </c>
      <c r="EA17" s="122">
        <v>214</v>
      </c>
      <c r="EB17" s="122" t="s">
        <v>231</v>
      </c>
      <c r="EC17" s="123" t="s">
        <v>220</v>
      </c>
      <c r="ED17" s="123" t="s">
        <v>229</v>
      </c>
      <c r="EE17" s="122" t="s">
        <v>275</v>
      </c>
      <c r="EF17" s="114">
        <v>3.3671199999999999</v>
      </c>
      <c r="EG17" s="115"/>
      <c r="EH17" s="114" t="s">
        <v>59</v>
      </c>
      <c r="EI17" s="115" t="s">
        <v>59</v>
      </c>
      <c r="EJ17" s="117" t="s">
        <v>239</v>
      </c>
      <c r="EK17" s="124" t="s">
        <v>225</v>
      </c>
      <c r="EL17" s="124" t="s">
        <v>226</v>
      </c>
      <c r="EM17" s="124" t="s">
        <v>227</v>
      </c>
    </row>
    <row r="18" spans="1:143" ht="15.75">
      <c r="A18" s="127" t="s">
        <v>212</v>
      </c>
      <c r="B18" s="135" t="s">
        <v>165</v>
      </c>
      <c r="C18" s="134" t="s">
        <v>127</v>
      </c>
      <c r="D18" s="136" t="s">
        <v>125</v>
      </c>
      <c r="E18" s="203" t="s">
        <v>62</v>
      </c>
      <c r="F18" s="137">
        <v>279</v>
      </c>
      <c r="G18" s="178">
        <v>0</v>
      </c>
      <c r="H18" s="178">
        <v>0</v>
      </c>
      <c r="I18" s="138">
        <v>49109.495029573678</v>
      </c>
      <c r="J18" s="138">
        <v>18775.349710099843</v>
      </c>
      <c r="K18" s="138">
        <v>0.99641577060931896</v>
      </c>
      <c r="L18" s="139">
        <v>278</v>
      </c>
      <c r="M18" s="139">
        <v>279</v>
      </c>
      <c r="N18" s="138">
        <v>93972.211977192812</v>
      </c>
      <c r="O18" s="138">
        <v>24760</v>
      </c>
      <c r="P18" s="138">
        <v>18263.58695652174</v>
      </c>
      <c r="Q18" s="138">
        <v>16204.134366925064</v>
      </c>
      <c r="R18" s="138">
        <v>73171.428571428565</v>
      </c>
      <c r="S18" s="138">
        <v>72107.407407407401</v>
      </c>
      <c r="T18" s="138">
        <v>68449.799196787149</v>
      </c>
      <c r="U18" s="137"/>
      <c r="V18" s="178"/>
      <c r="W18" s="178"/>
      <c r="X18" s="138"/>
      <c r="Y18" s="138"/>
      <c r="Z18" s="138"/>
      <c r="AA18" s="138"/>
      <c r="AB18" s="138"/>
      <c r="AC18" s="138"/>
      <c r="AD18" s="138"/>
      <c r="AE18" s="138"/>
      <c r="AF18" s="138"/>
      <c r="AG18" s="137">
        <v>327</v>
      </c>
      <c r="AH18" s="178">
        <v>0</v>
      </c>
      <c r="AI18" s="178">
        <v>0</v>
      </c>
      <c r="AJ18" s="178">
        <v>327</v>
      </c>
      <c r="AK18" s="138">
        <v>78811.174373185117</v>
      </c>
      <c r="AL18" s="138">
        <v>45703.223242296415</v>
      </c>
      <c r="AM18" s="138">
        <v>236441.90122561279</v>
      </c>
      <c r="AN18" s="138">
        <v>28525.000000000004</v>
      </c>
      <c r="AO18" s="138">
        <v>24526.455026455023</v>
      </c>
      <c r="AP18" s="138">
        <v>22632.432432432433</v>
      </c>
      <c r="AQ18" s="138">
        <v>147525.00000000003</v>
      </c>
      <c r="AR18" s="138">
        <v>133509.25925925927</v>
      </c>
      <c r="AS18" s="138">
        <v>124960</v>
      </c>
      <c r="AT18" s="137"/>
      <c r="AU18" s="178"/>
      <c r="AV18" s="178"/>
      <c r="AW18" s="17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7"/>
      <c r="BH18" s="178"/>
      <c r="BI18" s="178"/>
      <c r="BJ18" s="178"/>
      <c r="BK18" s="140"/>
      <c r="BL18" s="137"/>
      <c r="BM18" s="174"/>
      <c r="BN18" s="178"/>
      <c r="BO18" s="178"/>
      <c r="BP18" s="178"/>
      <c r="BQ18" s="178"/>
      <c r="BR18" s="137"/>
      <c r="BS18" s="178"/>
      <c r="BT18" s="178"/>
      <c r="BU18" s="178"/>
      <c r="BV18" s="178"/>
      <c r="BW18" s="140"/>
      <c r="BX18" s="137"/>
      <c r="BY18" s="174"/>
      <c r="BZ18" s="178"/>
      <c r="CA18" s="178"/>
      <c r="CB18" s="178"/>
      <c r="CC18" s="178"/>
      <c r="CD18" s="26"/>
      <c r="CE18" s="178"/>
      <c r="CF18" s="178"/>
      <c r="CG18" s="26"/>
      <c r="CH18" s="158"/>
      <c r="CI18" s="137"/>
      <c r="CJ18" s="174"/>
      <c r="CK18" s="178"/>
      <c r="CL18" s="178"/>
      <c r="CM18" s="178"/>
      <c r="CN18" s="178"/>
      <c r="CO18" s="26"/>
      <c r="CP18" s="178"/>
      <c r="CQ18" s="178"/>
      <c r="CR18" s="26"/>
      <c r="CS18" s="158"/>
      <c r="CT18" s="137"/>
      <c r="CU18" s="174"/>
      <c r="CV18" s="178"/>
      <c r="CW18" s="178"/>
      <c r="CX18" s="178"/>
      <c r="CY18" s="178"/>
      <c r="CZ18" s="26"/>
      <c r="DA18" s="178"/>
      <c r="DB18" s="178"/>
      <c r="DC18" s="26"/>
      <c r="DD18" s="158"/>
      <c r="DE18" s="137"/>
      <c r="DF18" s="174"/>
      <c r="DG18" s="178"/>
      <c r="DH18" s="178"/>
      <c r="DI18" s="178"/>
      <c r="DJ18" s="178"/>
      <c r="DK18" s="26"/>
      <c r="DL18" s="178"/>
      <c r="DM18" s="178"/>
      <c r="DN18" s="26"/>
      <c r="DO18" s="158"/>
      <c r="DP18" s="107">
        <v>84</v>
      </c>
      <c r="DQ18" s="204">
        <v>568305</v>
      </c>
      <c r="DR18" s="205">
        <v>0.875</v>
      </c>
      <c r="DS18" s="205">
        <v>3.795918367346939</v>
      </c>
      <c r="DT18" s="141" t="s">
        <v>213</v>
      </c>
      <c r="DU18" s="142" t="s">
        <v>214</v>
      </c>
      <c r="DV18" s="206" t="s">
        <v>215</v>
      </c>
      <c r="DW18" s="178" t="s">
        <v>216</v>
      </c>
      <c r="DX18" s="207" t="s">
        <v>217</v>
      </c>
      <c r="DY18" s="173" t="s">
        <v>238</v>
      </c>
      <c r="DZ18" s="129" t="s">
        <v>119</v>
      </c>
      <c r="EA18" s="130">
        <v>214</v>
      </c>
      <c r="EB18" s="130" t="s">
        <v>219</v>
      </c>
      <c r="EC18" s="131" t="s">
        <v>220</v>
      </c>
      <c r="ED18" s="131" t="s">
        <v>221</v>
      </c>
      <c r="EE18" s="130" t="s">
        <v>275</v>
      </c>
      <c r="EF18" s="14">
        <v>0.85871684587813646</v>
      </c>
      <c r="EG18" s="15"/>
      <c r="EH18" s="14" t="s">
        <v>62</v>
      </c>
      <c r="EI18" s="15" t="s">
        <v>240</v>
      </c>
      <c r="EJ18" s="16" t="s">
        <v>241</v>
      </c>
      <c r="EK18" s="124" t="s">
        <v>225</v>
      </c>
      <c r="EL18" s="124" t="s">
        <v>226</v>
      </c>
      <c r="EM18" s="124" t="s">
        <v>227</v>
      </c>
    </row>
    <row r="19" spans="1:143" ht="15.75">
      <c r="A19" s="128" t="s">
        <v>212</v>
      </c>
      <c r="B19" s="143" t="s">
        <v>165</v>
      </c>
      <c r="C19" s="126" t="s">
        <v>127</v>
      </c>
      <c r="D19" s="144" t="s">
        <v>125</v>
      </c>
      <c r="E19" s="187" t="s">
        <v>62</v>
      </c>
      <c r="F19" s="145">
        <v>328</v>
      </c>
      <c r="G19" s="177">
        <v>0</v>
      </c>
      <c r="H19" s="177">
        <v>0</v>
      </c>
      <c r="I19" s="146">
        <v>48051.786228585828</v>
      </c>
      <c r="J19" s="146">
        <v>16457.362564404604</v>
      </c>
      <c r="K19" s="146">
        <v>1</v>
      </c>
      <c r="L19" s="147">
        <v>328</v>
      </c>
      <c r="M19" s="147">
        <v>328</v>
      </c>
      <c r="N19" s="146">
        <v>94949.547163036012</v>
      </c>
      <c r="O19" s="146">
        <v>26900.000000000004</v>
      </c>
      <c r="P19" s="146">
        <v>17314.102564102563</v>
      </c>
      <c r="Q19" s="146">
        <v>16854</v>
      </c>
      <c r="R19" s="146">
        <v>70300</v>
      </c>
      <c r="S19" s="146">
        <v>66559.701492537308</v>
      </c>
      <c r="T19" s="146">
        <v>65570.224719101127</v>
      </c>
      <c r="U19" s="145"/>
      <c r="V19" s="177"/>
      <c r="W19" s="177"/>
      <c r="X19" s="146"/>
      <c r="Y19" s="146"/>
      <c r="Z19" s="146"/>
      <c r="AA19" s="146"/>
      <c r="AB19" s="146"/>
      <c r="AC19" s="146"/>
      <c r="AD19" s="146"/>
      <c r="AE19" s="146"/>
      <c r="AF19" s="146"/>
      <c r="AG19" s="145">
        <v>391</v>
      </c>
      <c r="AH19" s="177">
        <v>0</v>
      </c>
      <c r="AI19" s="177">
        <v>0</v>
      </c>
      <c r="AJ19" s="177">
        <v>391</v>
      </c>
      <c r="AK19" s="146">
        <v>72677.734252351205</v>
      </c>
      <c r="AL19" s="146">
        <v>32356.946219531936</v>
      </c>
      <c r="AM19" s="146">
        <v>203940.25194626319</v>
      </c>
      <c r="AN19" s="146">
        <v>34685</v>
      </c>
      <c r="AO19" s="146">
        <v>20674.603174603173</v>
      </c>
      <c r="AP19" s="146">
        <v>21332.046332046331</v>
      </c>
      <c r="AQ19" s="146">
        <v>118450.00000000001</v>
      </c>
      <c r="AR19" s="146">
        <v>104718.75</v>
      </c>
      <c r="AS19" s="146">
        <v>104912.28070175438</v>
      </c>
      <c r="AT19" s="145"/>
      <c r="AU19" s="177"/>
      <c r="AV19" s="177"/>
      <c r="AW19" s="177"/>
      <c r="AX19" s="146"/>
      <c r="AY19" s="146"/>
      <c r="AZ19" s="146"/>
      <c r="BA19" s="146"/>
      <c r="BB19" s="146"/>
      <c r="BC19" s="146"/>
      <c r="BD19" s="146"/>
      <c r="BE19" s="146"/>
      <c r="BF19" s="146"/>
      <c r="BG19" s="145"/>
      <c r="BH19" s="177"/>
      <c r="BI19" s="177"/>
      <c r="BJ19" s="177"/>
      <c r="BK19" s="148"/>
      <c r="BL19" s="145"/>
      <c r="BM19" s="151"/>
      <c r="BN19" s="177"/>
      <c r="BO19" s="177"/>
      <c r="BP19" s="177"/>
      <c r="BQ19" s="177"/>
      <c r="BR19" s="145"/>
      <c r="BS19" s="177"/>
      <c r="BT19" s="177"/>
      <c r="BU19" s="177"/>
      <c r="BV19" s="177"/>
      <c r="BW19" s="148"/>
      <c r="BX19" s="145"/>
      <c r="BY19" s="151"/>
      <c r="BZ19" s="177"/>
      <c r="CA19" s="177"/>
      <c r="CB19" s="177"/>
      <c r="CC19" s="177"/>
      <c r="CD19" s="27"/>
      <c r="CE19" s="177"/>
      <c r="CF19" s="177"/>
      <c r="CG19" s="27"/>
      <c r="CH19" s="159"/>
      <c r="CI19" s="145"/>
      <c r="CJ19" s="151"/>
      <c r="CK19" s="177"/>
      <c r="CL19" s="177"/>
      <c r="CM19" s="177"/>
      <c r="CN19" s="177"/>
      <c r="CO19" s="27"/>
      <c r="CP19" s="177"/>
      <c r="CQ19" s="177"/>
      <c r="CR19" s="27"/>
      <c r="CS19" s="159"/>
      <c r="CT19" s="145"/>
      <c r="CU19" s="151"/>
      <c r="CV19" s="177"/>
      <c r="CW19" s="177"/>
      <c r="CX19" s="177"/>
      <c r="CY19" s="177"/>
      <c r="CZ19" s="27"/>
      <c r="DA19" s="177"/>
      <c r="DB19" s="177"/>
      <c r="DC19" s="27"/>
      <c r="DD19" s="159"/>
      <c r="DE19" s="145"/>
      <c r="DF19" s="151"/>
      <c r="DG19" s="177"/>
      <c r="DH19" s="177"/>
      <c r="DI19" s="177"/>
      <c r="DJ19" s="177"/>
      <c r="DK19" s="27"/>
      <c r="DL19" s="177"/>
      <c r="DM19" s="177"/>
      <c r="DN19" s="27"/>
      <c r="DO19" s="159"/>
      <c r="DP19" s="31">
        <v>84</v>
      </c>
      <c r="DQ19" s="188">
        <v>568305</v>
      </c>
      <c r="DR19" s="192">
        <v>0.875</v>
      </c>
      <c r="DS19" s="192">
        <v>4.4625850340136051</v>
      </c>
      <c r="DT19" s="149" t="s">
        <v>213</v>
      </c>
      <c r="DU19" s="150" t="s">
        <v>214</v>
      </c>
      <c r="DV19" s="190" t="s">
        <v>215</v>
      </c>
      <c r="DW19" s="177" t="s">
        <v>216</v>
      </c>
      <c r="DX19" s="191" t="s">
        <v>217</v>
      </c>
      <c r="DY19" s="172" t="s">
        <v>238</v>
      </c>
      <c r="DZ19" s="132" t="s">
        <v>120</v>
      </c>
      <c r="EA19" s="24">
        <v>214</v>
      </c>
      <c r="EB19" s="24" t="s">
        <v>228</v>
      </c>
      <c r="EC19" s="133" t="s">
        <v>220</v>
      </c>
      <c r="ED19" s="133" t="s">
        <v>237</v>
      </c>
      <c r="EE19" s="125" t="s">
        <v>275</v>
      </c>
      <c r="EF19" s="17">
        <v>0.87833841463414664</v>
      </c>
      <c r="EG19" s="8"/>
      <c r="EH19" s="17" t="s">
        <v>62</v>
      </c>
      <c r="EI19" s="8" t="s">
        <v>240</v>
      </c>
      <c r="EJ19" s="18" t="s">
        <v>241</v>
      </c>
      <c r="EK19" s="124" t="s">
        <v>225</v>
      </c>
      <c r="EL19" s="124" t="s">
        <v>226</v>
      </c>
      <c r="EM19" s="124" t="s">
        <v>227</v>
      </c>
    </row>
    <row r="20" spans="1:143" ht="15.75">
      <c r="A20" s="128" t="s">
        <v>212</v>
      </c>
      <c r="B20" s="143" t="s">
        <v>165</v>
      </c>
      <c r="C20" s="126" t="s">
        <v>127</v>
      </c>
      <c r="D20" s="144" t="s">
        <v>125</v>
      </c>
      <c r="E20" s="187" t="s">
        <v>62</v>
      </c>
      <c r="F20" s="17">
        <v>283</v>
      </c>
      <c r="G20" s="8">
        <v>1</v>
      </c>
      <c r="H20" s="8">
        <v>0</v>
      </c>
      <c r="I20" s="20">
        <v>15085.028448119092</v>
      </c>
      <c r="J20" s="20">
        <v>4930.1012552704124</v>
      </c>
      <c r="K20" s="20">
        <v>1</v>
      </c>
      <c r="L20" s="21">
        <v>282</v>
      </c>
      <c r="M20" s="21">
        <v>282</v>
      </c>
      <c r="N20" s="20">
        <v>29616.77012315176</v>
      </c>
      <c r="O20" s="20">
        <v>8630.7692307692305</v>
      </c>
      <c r="P20" s="20">
        <v>8051.5151515151529</v>
      </c>
      <c r="Q20" s="20">
        <v>7692.6952141057927</v>
      </c>
      <c r="R20" s="20">
        <v>21781.818181818184</v>
      </c>
      <c r="S20" s="20">
        <v>27293.333333333332</v>
      </c>
      <c r="T20" s="20">
        <v>26708.19672131148</v>
      </c>
      <c r="U20" s="17"/>
      <c r="V20" s="8"/>
      <c r="W20" s="8"/>
      <c r="X20" s="20"/>
      <c r="Y20" s="20"/>
      <c r="Z20" s="20"/>
      <c r="AA20" s="20"/>
      <c r="AB20" s="20"/>
      <c r="AC20" s="20"/>
      <c r="AD20" s="20"/>
      <c r="AE20" s="20"/>
      <c r="AF20" s="20"/>
      <c r="AG20" s="17">
        <v>319</v>
      </c>
      <c r="AH20" s="8">
        <v>0</v>
      </c>
      <c r="AI20" s="8">
        <v>1</v>
      </c>
      <c r="AJ20" s="8">
        <v>318</v>
      </c>
      <c r="AK20" s="20">
        <v>47586.717939120637</v>
      </c>
      <c r="AL20" s="20">
        <v>26923.494269465758</v>
      </c>
      <c r="AM20" s="20">
        <v>134174.5410449192</v>
      </c>
      <c r="AN20" s="20">
        <v>15830.76923076923</v>
      </c>
      <c r="AO20" s="20">
        <v>15261.811023622047</v>
      </c>
      <c r="AP20" s="20">
        <v>15086.601307189543</v>
      </c>
      <c r="AQ20" s="20">
        <v>84139.999999999985</v>
      </c>
      <c r="AR20" s="20">
        <v>95659.090909090941</v>
      </c>
      <c r="AS20" s="20">
        <v>93130.769230769249</v>
      </c>
      <c r="AT20" s="17"/>
      <c r="AU20" s="8"/>
      <c r="AV20" s="8"/>
      <c r="AW20" s="8"/>
      <c r="AX20" s="20"/>
      <c r="AY20" s="20"/>
      <c r="AZ20" s="20"/>
      <c r="BA20" s="20"/>
      <c r="BB20" s="20"/>
      <c r="BC20" s="20"/>
      <c r="BD20" s="20"/>
      <c r="BE20" s="20"/>
      <c r="BF20" s="20"/>
      <c r="BG20" s="17"/>
      <c r="BH20" s="8"/>
      <c r="BI20" s="8"/>
      <c r="BJ20" s="8"/>
      <c r="BK20" s="148"/>
      <c r="BL20" s="169"/>
      <c r="BM20" s="170"/>
      <c r="BN20" s="171"/>
      <c r="BO20" s="171"/>
      <c r="BP20" s="171"/>
      <c r="BQ20" s="171"/>
      <c r="BR20" s="169"/>
      <c r="BS20" s="171"/>
      <c r="BT20" s="171"/>
      <c r="BU20" s="171"/>
      <c r="BV20" s="171"/>
      <c r="BW20" s="23"/>
      <c r="BX20" s="17"/>
      <c r="BY20" s="180"/>
      <c r="BZ20" s="8"/>
      <c r="CA20" s="8"/>
      <c r="CB20" s="8"/>
      <c r="CC20" s="8"/>
      <c r="CD20" s="28"/>
      <c r="CE20" s="8"/>
      <c r="CF20" s="8"/>
      <c r="CG20" s="28"/>
      <c r="CH20" s="160"/>
      <c r="CI20" s="17"/>
      <c r="CJ20" s="180"/>
      <c r="CK20" s="8"/>
      <c r="CL20" s="8"/>
      <c r="CM20" s="8"/>
      <c r="CN20" s="8"/>
      <c r="CO20" s="28"/>
      <c r="CP20" s="8"/>
      <c r="CQ20" s="8"/>
      <c r="CR20" s="28"/>
      <c r="CS20" s="160"/>
      <c r="CT20" s="17"/>
      <c r="CU20" s="180"/>
      <c r="CV20" s="8"/>
      <c r="CW20" s="8"/>
      <c r="CX20" s="8"/>
      <c r="CY20" s="8"/>
      <c r="CZ20" s="28"/>
      <c r="DA20" s="8"/>
      <c r="DB20" s="8"/>
      <c r="DC20" s="28"/>
      <c r="DD20" s="160"/>
      <c r="DE20" s="17"/>
      <c r="DF20" s="180"/>
      <c r="DG20" s="8"/>
      <c r="DH20" s="8"/>
      <c r="DI20" s="8"/>
      <c r="DJ20" s="8"/>
      <c r="DK20" s="28"/>
      <c r="DL20" s="8"/>
      <c r="DM20" s="8"/>
      <c r="DN20" s="28"/>
      <c r="DO20" s="160"/>
      <c r="DP20" s="31">
        <v>84</v>
      </c>
      <c r="DQ20" s="188">
        <v>568305</v>
      </c>
      <c r="DR20" s="192">
        <v>0.875</v>
      </c>
      <c r="DS20" s="192">
        <v>3.8503401360544216</v>
      </c>
      <c r="DT20" s="13" t="s">
        <v>213</v>
      </c>
      <c r="DU20" s="150" t="s">
        <v>214</v>
      </c>
      <c r="DV20" s="190" t="s">
        <v>215</v>
      </c>
      <c r="DW20" s="177" t="s">
        <v>216</v>
      </c>
      <c r="DX20" s="191" t="s">
        <v>217</v>
      </c>
      <c r="DY20" s="172" t="s">
        <v>238</v>
      </c>
      <c r="DZ20" s="132" t="s">
        <v>121</v>
      </c>
      <c r="EA20" s="24">
        <v>214</v>
      </c>
      <c r="EB20" s="24" t="s">
        <v>230</v>
      </c>
      <c r="EC20" s="133" t="s">
        <v>220</v>
      </c>
      <c r="ED20" s="133" t="s">
        <v>221</v>
      </c>
      <c r="EE20" s="125" t="s">
        <v>275</v>
      </c>
      <c r="EF20" s="17">
        <v>2.0220257445734475</v>
      </c>
      <c r="EG20" s="8"/>
      <c r="EH20" s="17" t="s">
        <v>62</v>
      </c>
      <c r="EI20" s="8" t="s">
        <v>240</v>
      </c>
      <c r="EJ20" s="18" t="s">
        <v>241</v>
      </c>
      <c r="EK20" s="124" t="s">
        <v>225</v>
      </c>
      <c r="EL20" s="124" t="s">
        <v>226</v>
      </c>
      <c r="EM20" s="124" t="s">
        <v>227</v>
      </c>
    </row>
    <row r="21" spans="1:143" ht="15.75">
      <c r="A21" s="128" t="s">
        <v>212</v>
      </c>
      <c r="B21" s="143" t="s">
        <v>165</v>
      </c>
      <c r="C21" s="126" t="s">
        <v>127</v>
      </c>
      <c r="D21" s="144" t="s">
        <v>125</v>
      </c>
      <c r="E21" s="187" t="s">
        <v>62</v>
      </c>
      <c r="F21" s="145">
        <v>31</v>
      </c>
      <c r="G21" s="177">
        <v>0</v>
      </c>
      <c r="H21" s="177">
        <v>0</v>
      </c>
      <c r="I21" s="146">
        <v>9456.7171341855192</v>
      </c>
      <c r="J21" s="146">
        <v>5188.9046226343089</v>
      </c>
      <c r="K21" s="146">
        <v>1</v>
      </c>
      <c r="L21" s="147">
        <v>31</v>
      </c>
      <c r="M21" s="147">
        <v>31</v>
      </c>
      <c r="N21" s="146">
        <v>26491.614231381362</v>
      </c>
      <c r="O21" s="146">
        <v>4040</v>
      </c>
      <c r="P21" s="146">
        <v>4450</v>
      </c>
      <c r="Q21" s="146">
        <v>3828.5714285714289</v>
      </c>
      <c r="R21" s="146">
        <v>13800.000000000004</v>
      </c>
      <c r="S21" s="146">
        <v>15600.000000000002</v>
      </c>
      <c r="T21" s="146">
        <v>16600.000000000007</v>
      </c>
      <c r="U21" s="145"/>
      <c r="V21" s="177"/>
      <c r="W21" s="177"/>
      <c r="X21" s="146"/>
      <c r="Y21" s="146"/>
      <c r="Z21" s="146"/>
      <c r="AA21" s="146"/>
      <c r="AB21" s="146"/>
      <c r="AC21" s="146"/>
      <c r="AD21" s="146"/>
      <c r="AE21" s="146"/>
      <c r="AF21" s="146"/>
      <c r="AG21" s="145">
        <v>47</v>
      </c>
      <c r="AH21" s="177">
        <v>0</v>
      </c>
      <c r="AI21" s="177">
        <v>0</v>
      </c>
      <c r="AJ21" s="177">
        <v>47</v>
      </c>
      <c r="AK21" s="146">
        <v>24110.153491940528</v>
      </c>
      <c r="AL21" s="146">
        <v>15373.427583680723</v>
      </c>
      <c r="AM21" s="146">
        <v>77188.789528391295</v>
      </c>
      <c r="AN21" s="146">
        <v>10150</v>
      </c>
      <c r="AO21" s="146">
        <v>9537.5</v>
      </c>
      <c r="AP21" s="146">
        <v>8490.7407407407409</v>
      </c>
      <c r="AQ21" s="146">
        <v>46550.000000000015</v>
      </c>
      <c r="AR21" s="146">
        <v>54016.666666666664</v>
      </c>
      <c r="AS21" s="146">
        <v>53812.5</v>
      </c>
      <c r="AT21" s="145"/>
      <c r="AU21" s="177"/>
      <c r="AV21" s="177"/>
      <c r="AW21" s="177"/>
      <c r="AX21" s="146"/>
      <c r="AY21" s="146"/>
      <c r="AZ21" s="146"/>
      <c r="BA21" s="146"/>
      <c r="BB21" s="146"/>
      <c r="BC21" s="146"/>
      <c r="BD21" s="146"/>
      <c r="BE21" s="146"/>
      <c r="BF21" s="146"/>
      <c r="BG21" s="145"/>
      <c r="BH21" s="177"/>
      <c r="BI21" s="177"/>
      <c r="BJ21" s="177"/>
      <c r="BK21" s="148"/>
      <c r="BL21" s="145"/>
      <c r="BM21" s="151"/>
      <c r="BN21" s="177"/>
      <c r="BO21" s="177"/>
      <c r="BP21" s="177"/>
      <c r="BQ21" s="177"/>
      <c r="BR21" s="145"/>
      <c r="BS21" s="177"/>
      <c r="BT21" s="177"/>
      <c r="BU21" s="177"/>
      <c r="BV21" s="177"/>
      <c r="BW21" s="148"/>
      <c r="BX21" s="145"/>
      <c r="BY21" s="151"/>
      <c r="BZ21" s="177"/>
      <c r="CA21" s="177"/>
      <c r="CB21" s="177"/>
      <c r="CC21" s="177"/>
      <c r="CD21" s="27"/>
      <c r="CE21" s="177"/>
      <c r="CF21" s="177"/>
      <c r="CG21" s="27"/>
      <c r="CH21" s="159"/>
      <c r="CI21" s="145"/>
      <c r="CJ21" s="151"/>
      <c r="CK21" s="177"/>
      <c r="CL21" s="177"/>
      <c r="CM21" s="177"/>
      <c r="CN21" s="177"/>
      <c r="CO21" s="27"/>
      <c r="CP21" s="177"/>
      <c r="CQ21" s="177"/>
      <c r="CR21" s="27"/>
      <c r="CS21" s="159"/>
      <c r="CT21" s="145"/>
      <c r="CU21" s="151"/>
      <c r="CV21" s="177"/>
      <c r="CW21" s="177"/>
      <c r="CX21" s="177"/>
      <c r="CY21" s="177"/>
      <c r="CZ21" s="27"/>
      <c r="DA21" s="177"/>
      <c r="DB21" s="177"/>
      <c r="DC21" s="27"/>
      <c r="DD21" s="159"/>
      <c r="DE21" s="145"/>
      <c r="DF21" s="151"/>
      <c r="DG21" s="177"/>
      <c r="DH21" s="177"/>
      <c r="DI21" s="177"/>
      <c r="DJ21" s="177"/>
      <c r="DK21" s="27"/>
      <c r="DL21" s="177"/>
      <c r="DM21" s="177"/>
      <c r="DN21" s="27"/>
      <c r="DO21" s="159"/>
      <c r="DP21" s="31">
        <v>84</v>
      </c>
      <c r="DQ21" s="188">
        <v>568305</v>
      </c>
      <c r="DR21" s="192">
        <v>0.875</v>
      </c>
      <c r="DS21" s="192">
        <v>0.42176870748299322</v>
      </c>
      <c r="DT21" s="149" t="s">
        <v>213</v>
      </c>
      <c r="DU21" s="150" t="s">
        <v>214</v>
      </c>
      <c r="DV21" s="190" t="s">
        <v>215</v>
      </c>
      <c r="DW21" s="177" t="s">
        <v>216</v>
      </c>
      <c r="DX21" s="191" t="s">
        <v>217</v>
      </c>
      <c r="DY21" s="172" t="s">
        <v>238</v>
      </c>
      <c r="DZ21" s="132" t="s">
        <v>122</v>
      </c>
      <c r="EA21" s="125">
        <v>214</v>
      </c>
      <c r="EB21" s="125" t="s">
        <v>231</v>
      </c>
      <c r="EC21" s="133" t="s">
        <v>220</v>
      </c>
      <c r="ED21" s="133" t="s">
        <v>229</v>
      </c>
      <c r="EE21" s="125" t="s">
        <v>275</v>
      </c>
      <c r="EF21" s="17">
        <v>3.7074838709677427</v>
      </c>
      <c r="EG21" s="8"/>
      <c r="EH21" s="17" t="s">
        <v>62</v>
      </c>
      <c r="EI21" s="8" t="s">
        <v>240</v>
      </c>
      <c r="EJ21" s="18" t="s">
        <v>241</v>
      </c>
      <c r="EK21" s="124" t="s">
        <v>225</v>
      </c>
      <c r="EL21" s="124" t="s">
        <v>226</v>
      </c>
      <c r="EM21" s="124" t="s">
        <v>227</v>
      </c>
    </row>
    <row r="22" spans="1:143" ht="15.75">
      <c r="A22" s="128" t="s">
        <v>212</v>
      </c>
      <c r="B22" s="143" t="s">
        <v>165</v>
      </c>
      <c r="C22" s="126" t="s">
        <v>127</v>
      </c>
      <c r="D22" s="144" t="s">
        <v>125</v>
      </c>
      <c r="E22" s="187" t="s">
        <v>61</v>
      </c>
      <c r="F22" s="145">
        <v>568</v>
      </c>
      <c r="G22" s="177">
        <v>0</v>
      </c>
      <c r="H22" s="177">
        <v>0</v>
      </c>
      <c r="I22" s="146">
        <v>46222.197478490438</v>
      </c>
      <c r="J22" s="146">
        <v>20563.50714173423</v>
      </c>
      <c r="K22" s="146">
        <v>1</v>
      </c>
      <c r="L22" s="147">
        <v>568</v>
      </c>
      <c r="M22" s="147">
        <v>568</v>
      </c>
      <c r="N22" s="146">
        <v>101751.49518581521</v>
      </c>
      <c r="O22" s="146">
        <v>19422.222222222223</v>
      </c>
      <c r="P22" s="146">
        <v>18263.58695652174</v>
      </c>
      <c r="Q22" s="146">
        <v>16204.134366925064</v>
      </c>
      <c r="R22" s="146">
        <v>75485.714285714275</v>
      </c>
      <c r="S22" s="146">
        <v>72107.407407407401</v>
      </c>
      <c r="T22" s="146">
        <v>68449.799196787149</v>
      </c>
      <c r="U22" s="145"/>
      <c r="V22" s="177"/>
      <c r="W22" s="177"/>
      <c r="X22" s="146"/>
      <c r="Y22" s="146"/>
      <c r="Z22" s="146"/>
      <c r="AA22" s="146"/>
      <c r="AB22" s="146"/>
      <c r="AC22" s="146"/>
      <c r="AD22" s="146"/>
      <c r="AE22" s="146"/>
      <c r="AF22" s="146"/>
      <c r="AG22" s="145">
        <v>621</v>
      </c>
      <c r="AH22" s="177">
        <v>0</v>
      </c>
      <c r="AI22" s="177">
        <v>0</v>
      </c>
      <c r="AJ22" s="177">
        <v>621</v>
      </c>
      <c r="AK22" s="146">
        <v>70567.445428281571</v>
      </c>
      <c r="AL22" s="146">
        <v>45077.966643619664</v>
      </c>
      <c r="AM22" s="146">
        <v>262952.18417415762</v>
      </c>
      <c r="AN22" s="146">
        <v>24058.695652173912</v>
      </c>
      <c r="AO22" s="146">
        <v>24526.455026455023</v>
      </c>
      <c r="AP22" s="146">
        <v>22632.432432432433</v>
      </c>
      <c r="AQ22" s="146">
        <v>137130</v>
      </c>
      <c r="AR22" s="146">
        <v>133509.25925925927</v>
      </c>
      <c r="AS22" s="146">
        <v>124960</v>
      </c>
      <c r="AT22" s="145"/>
      <c r="AU22" s="177"/>
      <c r="AV22" s="177"/>
      <c r="AW22" s="177"/>
      <c r="AX22" s="146"/>
      <c r="AY22" s="146"/>
      <c r="AZ22" s="146"/>
      <c r="BA22" s="146"/>
      <c r="BB22" s="146"/>
      <c r="BC22" s="146"/>
      <c r="BD22" s="146"/>
      <c r="BE22" s="146"/>
      <c r="BF22" s="146"/>
      <c r="BG22" s="145"/>
      <c r="BH22" s="177"/>
      <c r="BI22" s="177"/>
      <c r="BJ22" s="177"/>
      <c r="BK22" s="148"/>
      <c r="BL22" s="145"/>
      <c r="BM22" s="151"/>
      <c r="BN22" s="177"/>
      <c r="BO22" s="177"/>
      <c r="BP22" s="177"/>
      <c r="BQ22" s="177"/>
      <c r="BR22" s="145"/>
      <c r="BS22" s="177"/>
      <c r="BT22" s="177"/>
      <c r="BU22" s="177"/>
      <c r="BV22" s="177"/>
      <c r="BW22" s="148"/>
      <c r="BX22" s="145"/>
      <c r="BY22" s="151"/>
      <c r="BZ22" s="177"/>
      <c r="CA22" s="177"/>
      <c r="CB22" s="177"/>
      <c r="CC22" s="177"/>
      <c r="CD22" s="27"/>
      <c r="CE22" s="177"/>
      <c r="CF22" s="177"/>
      <c r="CG22" s="27"/>
      <c r="CH22" s="159"/>
      <c r="CI22" s="145"/>
      <c r="CJ22" s="151"/>
      <c r="CK22" s="177"/>
      <c r="CL22" s="177"/>
      <c r="CM22" s="177"/>
      <c r="CN22" s="177"/>
      <c r="CO22" s="27"/>
      <c r="CP22" s="177"/>
      <c r="CQ22" s="177"/>
      <c r="CR22" s="27"/>
      <c r="CS22" s="159"/>
      <c r="CT22" s="145"/>
      <c r="CU22" s="151"/>
      <c r="CV22" s="177"/>
      <c r="CW22" s="177"/>
      <c r="CX22" s="177"/>
      <c r="CY22" s="177"/>
      <c r="CZ22" s="27"/>
      <c r="DA22" s="177"/>
      <c r="DB22" s="177"/>
      <c r="DC22" s="27"/>
      <c r="DD22" s="159"/>
      <c r="DE22" s="145"/>
      <c r="DF22" s="151"/>
      <c r="DG22" s="177"/>
      <c r="DH22" s="177"/>
      <c r="DI22" s="177"/>
      <c r="DJ22" s="177"/>
      <c r="DK22" s="27"/>
      <c r="DL22" s="177"/>
      <c r="DM22" s="177"/>
      <c r="DN22" s="27"/>
      <c r="DO22" s="159"/>
      <c r="DP22" s="108">
        <v>76</v>
      </c>
      <c r="DQ22" s="188">
        <v>700169</v>
      </c>
      <c r="DR22" s="189">
        <v>0.90460526315699996</v>
      </c>
      <c r="DS22" s="189">
        <v>8.2618181818263547</v>
      </c>
      <c r="DT22" s="149" t="s">
        <v>213</v>
      </c>
      <c r="DU22" s="150" t="s">
        <v>214</v>
      </c>
      <c r="DV22" s="190" t="s">
        <v>215</v>
      </c>
      <c r="DW22" s="177" t="s">
        <v>216</v>
      </c>
      <c r="DX22" s="191" t="s">
        <v>217</v>
      </c>
      <c r="DY22" s="172" t="s">
        <v>238</v>
      </c>
      <c r="DZ22" s="132" t="s">
        <v>119</v>
      </c>
      <c r="EA22" s="125">
        <v>214</v>
      </c>
      <c r="EB22" s="125" t="s">
        <v>219</v>
      </c>
      <c r="EC22" s="133" t="s">
        <v>220</v>
      </c>
      <c r="ED22" s="133" t="s">
        <v>221</v>
      </c>
      <c r="EE22" s="125" t="s">
        <v>275</v>
      </c>
      <c r="EF22" s="17">
        <v>0.86395774647887302</v>
      </c>
      <c r="EG22" s="8"/>
      <c r="EH22" s="17" t="s">
        <v>61</v>
      </c>
      <c r="EI22" s="8" t="s">
        <v>240</v>
      </c>
      <c r="EJ22" s="18" t="s">
        <v>241</v>
      </c>
      <c r="EK22" s="124" t="s">
        <v>225</v>
      </c>
      <c r="EL22" s="124" t="s">
        <v>226</v>
      </c>
      <c r="EM22" s="124" t="s">
        <v>227</v>
      </c>
    </row>
    <row r="23" spans="1:143" ht="15.75">
      <c r="A23" s="128" t="s">
        <v>212</v>
      </c>
      <c r="B23" s="143" t="s">
        <v>165</v>
      </c>
      <c r="C23" s="126" t="s">
        <v>127</v>
      </c>
      <c r="D23" s="144" t="s">
        <v>125</v>
      </c>
      <c r="E23" s="187" t="s">
        <v>61</v>
      </c>
      <c r="F23" s="145">
        <v>619</v>
      </c>
      <c r="G23" s="177">
        <v>0</v>
      </c>
      <c r="H23" s="177">
        <v>0</v>
      </c>
      <c r="I23" s="146">
        <v>47287.935413294581</v>
      </c>
      <c r="J23" s="146">
        <v>13905.336629924343</v>
      </c>
      <c r="K23" s="146">
        <v>0.99838449111470118</v>
      </c>
      <c r="L23" s="147">
        <v>618</v>
      </c>
      <c r="M23" s="147">
        <v>619</v>
      </c>
      <c r="N23" s="146">
        <v>79468.418580576486</v>
      </c>
      <c r="O23" s="146">
        <v>27523.076923076926</v>
      </c>
      <c r="P23" s="146">
        <v>17314.102564102563</v>
      </c>
      <c r="Q23" s="146">
        <v>16854</v>
      </c>
      <c r="R23" s="146">
        <v>63910.000000000007</v>
      </c>
      <c r="S23" s="146">
        <v>66559.701492537308</v>
      </c>
      <c r="T23" s="146">
        <v>65570.224719101127</v>
      </c>
      <c r="U23" s="145"/>
      <c r="V23" s="177"/>
      <c r="W23" s="177"/>
      <c r="X23" s="146"/>
      <c r="Y23" s="146"/>
      <c r="Z23" s="146"/>
      <c r="AA23" s="146"/>
      <c r="AB23" s="146"/>
      <c r="AC23" s="146"/>
      <c r="AD23" s="146"/>
      <c r="AE23" s="146"/>
      <c r="AF23" s="146"/>
      <c r="AG23" s="145">
        <v>733</v>
      </c>
      <c r="AH23" s="177">
        <v>0</v>
      </c>
      <c r="AI23" s="177">
        <v>0</v>
      </c>
      <c r="AJ23" s="177">
        <v>733</v>
      </c>
      <c r="AK23" s="146">
        <v>69974.355866300699</v>
      </c>
      <c r="AL23" s="146">
        <v>27109.417241469477</v>
      </c>
      <c r="AM23" s="146">
        <v>143724.2095407616</v>
      </c>
      <c r="AN23" s="146">
        <v>36686.36363636364</v>
      </c>
      <c r="AO23" s="146">
        <v>20674.603174603173</v>
      </c>
      <c r="AP23" s="146">
        <v>21332.046332046331</v>
      </c>
      <c r="AQ23" s="146">
        <v>107707.89473684211</v>
      </c>
      <c r="AR23" s="146">
        <v>104718.75</v>
      </c>
      <c r="AS23" s="146">
        <v>104912.28070175438</v>
      </c>
      <c r="AT23" s="145"/>
      <c r="AU23" s="177"/>
      <c r="AV23" s="177"/>
      <c r="AW23" s="177"/>
      <c r="AX23" s="146"/>
      <c r="AY23" s="146"/>
      <c r="AZ23" s="146"/>
      <c r="BA23" s="146"/>
      <c r="BB23" s="146"/>
      <c r="BC23" s="146"/>
      <c r="BD23" s="146"/>
      <c r="BE23" s="146"/>
      <c r="BF23" s="146"/>
      <c r="BG23" s="145"/>
      <c r="BH23" s="177"/>
      <c r="BI23" s="177"/>
      <c r="BJ23" s="177"/>
      <c r="BK23" s="148"/>
      <c r="BL23" s="145"/>
      <c r="BM23" s="151"/>
      <c r="BN23" s="177"/>
      <c r="BO23" s="177"/>
      <c r="BP23" s="177"/>
      <c r="BQ23" s="177"/>
      <c r="BR23" s="145"/>
      <c r="BS23" s="177"/>
      <c r="BT23" s="177"/>
      <c r="BU23" s="177"/>
      <c r="BV23" s="177"/>
      <c r="BW23" s="148"/>
      <c r="BX23" s="145"/>
      <c r="BY23" s="151"/>
      <c r="BZ23" s="177"/>
      <c r="CA23" s="177"/>
      <c r="CB23" s="177"/>
      <c r="CC23" s="177"/>
      <c r="CD23" s="27"/>
      <c r="CE23" s="177"/>
      <c r="CF23" s="177"/>
      <c r="CG23" s="27"/>
      <c r="CH23" s="159"/>
      <c r="CI23" s="145"/>
      <c r="CJ23" s="151"/>
      <c r="CK23" s="177"/>
      <c r="CL23" s="177"/>
      <c r="CM23" s="177"/>
      <c r="CN23" s="177"/>
      <c r="CO23" s="27"/>
      <c r="CP23" s="177"/>
      <c r="CQ23" s="177"/>
      <c r="CR23" s="27"/>
      <c r="CS23" s="159"/>
      <c r="CT23" s="145"/>
      <c r="CU23" s="151"/>
      <c r="CV23" s="177"/>
      <c r="CW23" s="177"/>
      <c r="CX23" s="177"/>
      <c r="CY23" s="177"/>
      <c r="CZ23" s="27"/>
      <c r="DA23" s="177"/>
      <c r="DB23" s="177"/>
      <c r="DC23" s="27"/>
      <c r="DD23" s="159"/>
      <c r="DE23" s="145"/>
      <c r="DF23" s="151"/>
      <c r="DG23" s="177"/>
      <c r="DH23" s="177"/>
      <c r="DI23" s="177"/>
      <c r="DJ23" s="177"/>
      <c r="DK23" s="27"/>
      <c r="DL23" s="177"/>
      <c r="DM23" s="177"/>
      <c r="DN23" s="27"/>
      <c r="DO23" s="159"/>
      <c r="DP23" s="31">
        <v>76</v>
      </c>
      <c r="DQ23" s="188">
        <v>700169</v>
      </c>
      <c r="DR23" s="192">
        <v>0.90460526315699996</v>
      </c>
      <c r="DS23" s="192">
        <v>9.0036363636452705</v>
      </c>
      <c r="DT23" s="149" t="s">
        <v>213</v>
      </c>
      <c r="DU23" s="150" t="s">
        <v>214</v>
      </c>
      <c r="DV23" s="190" t="s">
        <v>215</v>
      </c>
      <c r="DW23" s="177" t="s">
        <v>216</v>
      </c>
      <c r="DX23" s="191" t="s">
        <v>217</v>
      </c>
      <c r="DY23" s="172" t="s">
        <v>238</v>
      </c>
      <c r="DZ23" s="132" t="s">
        <v>120</v>
      </c>
      <c r="EA23" s="24">
        <v>214</v>
      </c>
      <c r="EB23" s="24" t="s">
        <v>228</v>
      </c>
      <c r="EC23" s="133" t="s">
        <v>220</v>
      </c>
      <c r="ED23" s="133" t="s">
        <v>237</v>
      </c>
      <c r="EE23" s="125" t="s">
        <v>275</v>
      </c>
      <c r="EF23" s="17">
        <v>0.83536187399030648</v>
      </c>
      <c r="EG23" s="8"/>
      <c r="EH23" s="17" t="s">
        <v>61</v>
      </c>
      <c r="EI23" s="8" t="s">
        <v>240</v>
      </c>
      <c r="EJ23" s="18" t="s">
        <v>241</v>
      </c>
      <c r="EK23" s="124" t="s">
        <v>225</v>
      </c>
      <c r="EL23" s="124" t="s">
        <v>226</v>
      </c>
      <c r="EM23" s="124" t="s">
        <v>227</v>
      </c>
    </row>
    <row r="24" spans="1:143" ht="15.75">
      <c r="A24" s="128" t="s">
        <v>212</v>
      </c>
      <c r="B24" s="143" t="s">
        <v>165</v>
      </c>
      <c r="C24" s="126" t="s">
        <v>127</v>
      </c>
      <c r="D24" s="144" t="s">
        <v>125</v>
      </c>
      <c r="E24" s="187" t="s">
        <v>61</v>
      </c>
      <c r="F24" s="17">
        <v>412</v>
      </c>
      <c r="G24" s="8">
        <v>1</v>
      </c>
      <c r="H24" s="8">
        <v>0</v>
      </c>
      <c r="I24" s="20">
        <v>14380.758767480158</v>
      </c>
      <c r="J24" s="20">
        <v>5304.1692676128332</v>
      </c>
      <c r="K24" s="20">
        <v>0.9975669099756691</v>
      </c>
      <c r="L24" s="21">
        <v>410</v>
      </c>
      <c r="M24" s="21">
        <v>411</v>
      </c>
      <c r="N24" s="20">
        <v>29190.2504926488</v>
      </c>
      <c r="O24" s="20">
        <v>7425</v>
      </c>
      <c r="P24" s="20">
        <v>8051.5151515151529</v>
      </c>
      <c r="Q24" s="20">
        <v>7692.6952141057927</v>
      </c>
      <c r="R24" s="20">
        <v>21060.000000000004</v>
      </c>
      <c r="S24" s="20">
        <v>27293.333333333332</v>
      </c>
      <c r="T24" s="20">
        <v>26708.19672131148</v>
      </c>
      <c r="U24" s="17"/>
      <c r="V24" s="8"/>
      <c r="W24" s="8"/>
      <c r="X24" s="20"/>
      <c r="Y24" s="20"/>
      <c r="Z24" s="20"/>
      <c r="AA24" s="20"/>
      <c r="AB24" s="20"/>
      <c r="AC24" s="20"/>
      <c r="AD24" s="20"/>
      <c r="AE24" s="20"/>
      <c r="AF24" s="20"/>
      <c r="AG24" s="17">
        <v>461</v>
      </c>
      <c r="AH24" s="8">
        <v>0</v>
      </c>
      <c r="AI24" s="8">
        <v>0</v>
      </c>
      <c r="AJ24" s="8">
        <v>461</v>
      </c>
      <c r="AK24" s="20">
        <v>42927.529162960993</v>
      </c>
      <c r="AL24" s="20">
        <v>23673.803994442726</v>
      </c>
      <c r="AM24" s="20">
        <v>147379.04415792719</v>
      </c>
      <c r="AN24" s="20">
        <v>17167.5</v>
      </c>
      <c r="AO24" s="20">
        <v>15261.811023622047</v>
      </c>
      <c r="AP24" s="20">
        <v>15086.601307189543</v>
      </c>
      <c r="AQ24" s="20">
        <v>75450.000000000015</v>
      </c>
      <c r="AR24" s="20">
        <v>95659.090909090941</v>
      </c>
      <c r="AS24" s="20">
        <v>93130.769230769249</v>
      </c>
      <c r="AT24" s="17"/>
      <c r="AU24" s="8"/>
      <c r="AV24" s="8"/>
      <c r="AW24" s="8"/>
      <c r="AX24" s="20"/>
      <c r="AY24" s="20"/>
      <c r="AZ24" s="20"/>
      <c r="BA24" s="20"/>
      <c r="BB24" s="20"/>
      <c r="BC24" s="20"/>
      <c r="BD24" s="20"/>
      <c r="BE24" s="20"/>
      <c r="BF24" s="20"/>
      <c r="BG24" s="17"/>
      <c r="BH24" s="8"/>
      <c r="BI24" s="8"/>
      <c r="BJ24" s="8"/>
      <c r="BK24" s="148"/>
      <c r="BL24" s="169"/>
      <c r="BM24" s="170"/>
      <c r="BN24" s="171"/>
      <c r="BO24" s="171"/>
      <c r="BP24" s="171"/>
      <c r="BQ24" s="171"/>
      <c r="BR24" s="169"/>
      <c r="BS24" s="171"/>
      <c r="BT24" s="171"/>
      <c r="BU24" s="171"/>
      <c r="BV24" s="171"/>
      <c r="BW24" s="23"/>
      <c r="BX24" s="17"/>
      <c r="BY24" s="180"/>
      <c r="BZ24" s="8"/>
      <c r="CA24" s="8"/>
      <c r="CB24" s="8"/>
      <c r="CC24" s="8"/>
      <c r="CD24" s="28"/>
      <c r="CE24" s="8"/>
      <c r="CF24" s="8"/>
      <c r="CG24" s="28"/>
      <c r="CH24" s="160"/>
      <c r="CI24" s="17"/>
      <c r="CJ24" s="180"/>
      <c r="CK24" s="8"/>
      <c r="CL24" s="8"/>
      <c r="CM24" s="8"/>
      <c r="CN24" s="8"/>
      <c r="CO24" s="28"/>
      <c r="CP24" s="8"/>
      <c r="CQ24" s="8"/>
      <c r="CR24" s="28"/>
      <c r="CS24" s="160"/>
      <c r="CT24" s="17"/>
      <c r="CU24" s="180"/>
      <c r="CV24" s="8"/>
      <c r="CW24" s="8"/>
      <c r="CX24" s="8"/>
      <c r="CY24" s="8"/>
      <c r="CZ24" s="28"/>
      <c r="DA24" s="8"/>
      <c r="DB24" s="8"/>
      <c r="DC24" s="28"/>
      <c r="DD24" s="160"/>
      <c r="DE24" s="17"/>
      <c r="DF24" s="180"/>
      <c r="DG24" s="8"/>
      <c r="DH24" s="8"/>
      <c r="DI24" s="8"/>
      <c r="DJ24" s="8"/>
      <c r="DK24" s="28"/>
      <c r="DL24" s="8"/>
      <c r="DM24" s="8"/>
      <c r="DN24" s="28"/>
      <c r="DO24" s="160"/>
      <c r="DP24" s="31">
        <v>76</v>
      </c>
      <c r="DQ24" s="188">
        <v>700169</v>
      </c>
      <c r="DR24" s="192">
        <v>0.90460526315699996</v>
      </c>
      <c r="DS24" s="192">
        <v>5.9927272727332008</v>
      </c>
      <c r="DT24" s="13" t="s">
        <v>213</v>
      </c>
      <c r="DU24" s="150" t="s">
        <v>214</v>
      </c>
      <c r="DV24" s="190" t="s">
        <v>215</v>
      </c>
      <c r="DW24" s="177" t="s">
        <v>216</v>
      </c>
      <c r="DX24" s="191" t="s">
        <v>217</v>
      </c>
      <c r="DY24" s="172" t="s">
        <v>238</v>
      </c>
      <c r="DZ24" s="132" t="s">
        <v>121</v>
      </c>
      <c r="EA24" s="24">
        <v>214</v>
      </c>
      <c r="EB24" s="24" t="s">
        <v>230</v>
      </c>
      <c r="EC24" s="133" t="s">
        <v>220</v>
      </c>
      <c r="ED24" s="133" t="s">
        <v>221</v>
      </c>
      <c r="EE24" s="125" t="s">
        <v>275</v>
      </c>
      <c r="EF24" s="17">
        <v>2.1987491909385115</v>
      </c>
      <c r="EG24" s="8"/>
      <c r="EH24" s="17" t="s">
        <v>61</v>
      </c>
      <c r="EI24" s="8" t="s">
        <v>240</v>
      </c>
      <c r="EJ24" s="18" t="s">
        <v>241</v>
      </c>
      <c r="EK24" s="124" t="s">
        <v>225</v>
      </c>
      <c r="EL24" s="124" t="s">
        <v>226</v>
      </c>
      <c r="EM24" s="124" t="s">
        <v>227</v>
      </c>
    </row>
    <row r="25" spans="1:143" ht="16.5" thickBot="1">
      <c r="A25" s="111" t="s">
        <v>212</v>
      </c>
      <c r="B25" s="112" t="s">
        <v>165</v>
      </c>
      <c r="C25" s="113" t="s">
        <v>127</v>
      </c>
      <c r="D25" s="161" t="s">
        <v>125</v>
      </c>
      <c r="E25" s="208" t="s">
        <v>61</v>
      </c>
      <c r="F25" s="162">
        <v>2</v>
      </c>
      <c r="G25" s="119">
        <v>0</v>
      </c>
      <c r="H25" s="119">
        <v>0</v>
      </c>
      <c r="I25" s="163">
        <v>11987.878155678482</v>
      </c>
      <c r="J25" s="163">
        <v>4242.6406871192848</v>
      </c>
      <c r="K25" s="163">
        <v>1</v>
      </c>
      <c r="L25" s="164">
        <v>2</v>
      </c>
      <c r="M25" s="164">
        <v>2</v>
      </c>
      <c r="N25" s="163">
        <v>14923.011824113921</v>
      </c>
      <c r="O25" s="163">
        <v>8400</v>
      </c>
      <c r="P25" s="163">
        <v>4450</v>
      </c>
      <c r="Q25" s="163">
        <v>3828.5714285714289</v>
      </c>
      <c r="R25" s="163">
        <v>15600</v>
      </c>
      <c r="S25" s="163">
        <v>15600.000000000002</v>
      </c>
      <c r="T25" s="163">
        <v>16600.000000000007</v>
      </c>
      <c r="U25" s="162"/>
      <c r="V25" s="119"/>
      <c r="W25" s="119"/>
      <c r="X25" s="163"/>
      <c r="Y25" s="163"/>
      <c r="Z25" s="163"/>
      <c r="AA25" s="163"/>
      <c r="AB25" s="163"/>
      <c r="AC25" s="163"/>
      <c r="AD25" s="163"/>
      <c r="AE25" s="163"/>
      <c r="AF25" s="163"/>
      <c r="AG25" s="162">
        <v>2</v>
      </c>
      <c r="AH25" s="119">
        <v>0</v>
      </c>
      <c r="AI25" s="119">
        <v>0</v>
      </c>
      <c r="AJ25" s="119">
        <v>2</v>
      </c>
      <c r="AK25" s="163">
        <v>21148.018963229442</v>
      </c>
      <c r="AL25" s="163">
        <v>17324.116139070415</v>
      </c>
      <c r="AM25" s="163">
        <v>32764.062944542082</v>
      </c>
      <c r="AN25" s="163">
        <v>7700</v>
      </c>
      <c r="AO25" s="163">
        <v>9537.5</v>
      </c>
      <c r="AP25" s="163">
        <v>8490.7407407407409</v>
      </c>
      <c r="AQ25" s="163">
        <v>34300</v>
      </c>
      <c r="AR25" s="163">
        <v>54016.666666666664</v>
      </c>
      <c r="AS25" s="163">
        <v>53812.5</v>
      </c>
      <c r="AT25" s="162"/>
      <c r="AU25" s="119"/>
      <c r="AV25" s="119"/>
      <c r="AW25" s="119"/>
      <c r="AX25" s="163"/>
      <c r="AY25" s="163"/>
      <c r="AZ25" s="163"/>
      <c r="BA25" s="163"/>
      <c r="BB25" s="163"/>
      <c r="BC25" s="163"/>
      <c r="BD25" s="163"/>
      <c r="BE25" s="163"/>
      <c r="BF25" s="163"/>
      <c r="BG25" s="162"/>
      <c r="BH25" s="119"/>
      <c r="BI25" s="119"/>
      <c r="BJ25" s="119"/>
      <c r="BK25" s="120"/>
      <c r="BL25" s="162"/>
      <c r="BM25" s="209"/>
      <c r="BN25" s="119"/>
      <c r="BO25" s="119"/>
      <c r="BP25" s="119"/>
      <c r="BQ25" s="119"/>
      <c r="BR25" s="162"/>
      <c r="BS25" s="119"/>
      <c r="BT25" s="119"/>
      <c r="BU25" s="119"/>
      <c r="BV25" s="119"/>
      <c r="BW25" s="120"/>
      <c r="BX25" s="162"/>
      <c r="BY25" s="209"/>
      <c r="BZ25" s="119"/>
      <c r="CA25" s="119"/>
      <c r="CB25" s="119"/>
      <c r="CC25" s="119"/>
      <c r="CD25" s="168"/>
      <c r="CE25" s="119"/>
      <c r="CF25" s="119"/>
      <c r="CG25" s="168"/>
      <c r="CH25" s="165"/>
      <c r="CI25" s="162"/>
      <c r="CJ25" s="209"/>
      <c r="CK25" s="119"/>
      <c r="CL25" s="119"/>
      <c r="CM25" s="119"/>
      <c r="CN25" s="119"/>
      <c r="CO25" s="168"/>
      <c r="CP25" s="119"/>
      <c r="CQ25" s="119"/>
      <c r="CR25" s="168"/>
      <c r="CS25" s="165"/>
      <c r="CT25" s="162"/>
      <c r="CU25" s="209"/>
      <c r="CV25" s="119"/>
      <c r="CW25" s="119"/>
      <c r="CX25" s="119"/>
      <c r="CY25" s="119"/>
      <c r="CZ25" s="168"/>
      <c r="DA25" s="119"/>
      <c r="DB25" s="119"/>
      <c r="DC25" s="168"/>
      <c r="DD25" s="165"/>
      <c r="DE25" s="162"/>
      <c r="DF25" s="209"/>
      <c r="DG25" s="119"/>
      <c r="DH25" s="119"/>
      <c r="DI25" s="119"/>
      <c r="DJ25" s="119"/>
      <c r="DK25" s="168"/>
      <c r="DL25" s="119"/>
      <c r="DM25" s="119"/>
      <c r="DN25" s="168"/>
      <c r="DO25" s="165"/>
      <c r="DP25" s="167">
        <v>76</v>
      </c>
      <c r="DQ25" s="210">
        <v>700169</v>
      </c>
      <c r="DR25" s="211">
        <v>0.90460526315699996</v>
      </c>
      <c r="DS25" s="211">
        <v>2.9090909090937863E-2</v>
      </c>
      <c r="DT25" s="179" t="s">
        <v>213</v>
      </c>
      <c r="DU25" s="118" t="s">
        <v>214</v>
      </c>
      <c r="DV25" s="212" t="s">
        <v>215</v>
      </c>
      <c r="DW25" s="119" t="s">
        <v>216</v>
      </c>
      <c r="DX25" s="213" t="s">
        <v>217</v>
      </c>
      <c r="DY25" s="214" t="s">
        <v>238</v>
      </c>
      <c r="DZ25" s="121" t="s">
        <v>122</v>
      </c>
      <c r="EA25" s="122">
        <v>214</v>
      </c>
      <c r="EB25" s="122" t="s">
        <v>231</v>
      </c>
      <c r="EC25" s="123" t="s">
        <v>220</v>
      </c>
      <c r="ED25" s="123" t="s">
        <v>229</v>
      </c>
      <c r="EE25" s="122" t="s">
        <v>275</v>
      </c>
      <c r="EF25" s="114">
        <v>2.4045000000000001</v>
      </c>
      <c r="EG25" s="115"/>
      <c r="EH25" s="114" t="s">
        <v>61</v>
      </c>
      <c r="EI25" s="115" t="s">
        <v>240</v>
      </c>
      <c r="EJ25" s="117" t="s">
        <v>241</v>
      </c>
      <c r="EK25" s="124" t="s">
        <v>225</v>
      </c>
      <c r="EL25" s="124" t="s">
        <v>226</v>
      </c>
      <c r="EM25" s="124" t="s">
        <v>227</v>
      </c>
    </row>
    <row r="26" spans="1:143" ht="15.75">
      <c r="A26" s="127" t="s">
        <v>212</v>
      </c>
      <c r="B26" s="135" t="s">
        <v>165</v>
      </c>
      <c r="C26" s="134" t="s">
        <v>127</v>
      </c>
      <c r="D26" s="136" t="s">
        <v>125</v>
      </c>
      <c r="E26" s="203" t="s">
        <v>63</v>
      </c>
      <c r="F26" s="137">
        <v>525</v>
      </c>
      <c r="G26" s="178">
        <v>1</v>
      </c>
      <c r="H26" s="178">
        <v>0</v>
      </c>
      <c r="I26" s="138">
        <v>43837.745000359886</v>
      </c>
      <c r="J26" s="138">
        <v>16876.878418372045</v>
      </c>
      <c r="K26" s="138">
        <v>1</v>
      </c>
      <c r="L26" s="139">
        <v>524</v>
      </c>
      <c r="M26" s="139">
        <v>524</v>
      </c>
      <c r="N26" s="138">
        <v>91426.949741821605</v>
      </c>
      <c r="O26" s="138">
        <v>20400.000000000004</v>
      </c>
      <c r="P26" s="138">
        <v>18263.58695652174</v>
      </c>
      <c r="Q26" s="138">
        <v>16204.134366925064</v>
      </c>
      <c r="R26" s="138">
        <v>65630.769230769234</v>
      </c>
      <c r="S26" s="138">
        <v>72107.407407407401</v>
      </c>
      <c r="T26" s="138">
        <v>68449.799196787149</v>
      </c>
      <c r="U26" s="137"/>
      <c r="V26" s="178"/>
      <c r="W26" s="178"/>
      <c r="X26" s="138"/>
      <c r="Y26" s="138"/>
      <c r="Z26" s="138"/>
      <c r="AA26" s="138"/>
      <c r="AB26" s="138"/>
      <c r="AC26" s="138"/>
      <c r="AD26" s="138"/>
      <c r="AE26" s="138"/>
      <c r="AF26" s="138"/>
      <c r="AG26" s="137">
        <v>570</v>
      </c>
      <c r="AH26" s="178">
        <v>0</v>
      </c>
      <c r="AI26" s="178">
        <v>2</v>
      </c>
      <c r="AJ26" s="178">
        <v>568</v>
      </c>
      <c r="AK26" s="138">
        <v>70313.311544830663</v>
      </c>
      <c r="AL26" s="138">
        <v>43551.585374051407</v>
      </c>
      <c r="AM26" s="138">
        <v>242823.17969288959</v>
      </c>
      <c r="AN26" s="138">
        <v>23133.333333333332</v>
      </c>
      <c r="AO26" s="138">
        <v>24526.455026455023</v>
      </c>
      <c r="AP26" s="138">
        <v>22632.432432432433</v>
      </c>
      <c r="AQ26" s="138">
        <v>131739.99999999997</v>
      </c>
      <c r="AR26" s="138">
        <v>133509.25925925927</v>
      </c>
      <c r="AS26" s="138">
        <v>124960</v>
      </c>
      <c r="AT26" s="137"/>
      <c r="AU26" s="178"/>
      <c r="AV26" s="178"/>
      <c r="AW26" s="17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7"/>
      <c r="BH26" s="178"/>
      <c r="BI26" s="178"/>
      <c r="BJ26" s="178"/>
      <c r="BK26" s="140"/>
      <c r="BL26" s="137"/>
      <c r="BM26" s="174"/>
      <c r="BN26" s="178"/>
      <c r="BO26" s="178"/>
      <c r="BP26" s="178"/>
      <c r="BQ26" s="178"/>
      <c r="BR26" s="137"/>
      <c r="BS26" s="178"/>
      <c r="BT26" s="178"/>
      <c r="BU26" s="178"/>
      <c r="BV26" s="178"/>
      <c r="BW26" s="140"/>
      <c r="BX26" s="137"/>
      <c r="BY26" s="174"/>
      <c r="BZ26" s="178"/>
      <c r="CA26" s="178"/>
      <c r="CB26" s="178"/>
      <c r="CC26" s="178"/>
      <c r="CD26" s="26"/>
      <c r="CE26" s="178"/>
      <c r="CF26" s="178"/>
      <c r="CG26" s="26"/>
      <c r="CH26" s="158"/>
      <c r="CI26" s="137"/>
      <c r="CJ26" s="174"/>
      <c r="CK26" s="178"/>
      <c r="CL26" s="178"/>
      <c r="CM26" s="178"/>
      <c r="CN26" s="178"/>
      <c r="CO26" s="26"/>
      <c r="CP26" s="178"/>
      <c r="CQ26" s="178"/>
      <c r="CR26" s="26"/>
      <c r="CS26" s="158"/>
      <c r="CT26" s="137"/>
      <c r="CU26" s="174"/>
      <c r="CV26" s="178"/>
      <c r="CW26" s="178"/>
      <c r="CX26" s="178"/>
      <c r="CY26" s="178"/>
      <c r="CZ26" s="26"/>
      <c r="DA26" s="178"/>
      <c r="DB26" s="178"/>
      <c r="DC26" s="26"/>
      <c r="DD26" s="158"/>
      <c r="DE26" s="137"/>
      <c r="DF26" s="174"/>
      <c r="DG26" s="178"/>
      <c r="DH26" s="178"/>
      <c r="DI26" s="178"/>
      <c r="DJ26" s="178"/>
      <c r="DK26" s="26"/>
      <c r="DL26" s="178"/>
      <c r="DM26" s="178"/>
      <c r="DN26" s="26"/>
      <c r="DO26" s="158"/>
      <c r="DP26" s="107">
        <v>52.75</v>
      </c>
      <c r="DQ26" s="204">
        <v>792303</v>
      </c>
      <c r="DR26" s="205">
        <v>0.94786729857800001</v>
      </c>
      <c r="DS26" s="205">
        <v>10.500000000002204</v>
      </c>
      <c r="DT26" s="141" t="s">
        <v>213</v>
      </c>
      <c r="DU26" s="142" t="s">
        <v>214</v>
      </c>
      <c r="DV26" s="206" t="s">
        <v>215</v>
      </c>
      <c r="DW26" s="178" t="s">
        <v>216</v>
      </c>
      <c r="DX26" s="207" t="s">
        <v>217</v>
      </c>
      <c r="DY26" s="173" t="s">
        <v>238</v>
      </c>
      <c r="DZ26" s="129" t="s">
        <v>119</v>
      </c>
      <c r="EA26" s="130">
        <v>214</v>
      </c>
      <c r="EB26" s="130" t="s">
        <v>219</v>
      </c>
      <c r="EC26" s="131" t="s">
        <v>220</v>
      </c>
      <c r="ED26" s="131" t="s">
        <v>221</v>
      </c>
      <c r="EE26" s="130" t="s">
        <v>275</v>
      </c>
      <c r="EF26" s="14">
        <v>0.94202920634920662</v>
      </c>
      <c r="EG26" s="15"/>
      <c r="EH26" s="14" t="s">
        <v>63</v>
      </c>
      <c r="EI26" s="15" t="s">
        <v>242</v>
      </c>
      <c r="EJ26" s="16" t="s">
        <v>243</v>
      </c>
      <c r="EK26" s="124" t="s">
        <v>225</v>
      </c>
      <c r="EL26" s="124" t="s">
        <v>226</v>
      </c>
      <c r="EM26" s="124" t="s">
        <v>227</v>
      </c>
    </row>
    <row r="27" spans="1:143" ht="15.75">
      <c r="A27" s="128" t="s">
        <v>212</v>
      </c>
      <c r="B27" s="143" t="s">
        <v>165</v>
      </c>
      <c r="C27" s="126" t="s">
        <v>127</v>
      </c>
      <c r="D27" s="144" t="s">
        <v>125</v>
      </c>
      <c r="E27" s="187" t="s">
        <v>63</v>
      </c>
      <c r="F27" s="145">
        <v>474</v>
      </c>
      <c r="G27" s="177">
        <v>0</v>
      </c>
      <c r="H27" s="177">
        <v>0</v>
      </c>
      <c r="I27" s="146">
        <v>51059.505136816391</v>
      </c>
      <c r="J27" s="146">
        <v>18153.581699581631</v>
      </c>
      <c r="K27" s="146">
        <v>1</v>
      </c>
      <c r="L27" s="147">
        <v>474</v>
      </c>
      <c r="M27" s="147">
        <v>474</v>
      </c>
      <c r="N27" s="146">
        <v>95921.968309923206</v>
      </c>
      <c r="O27" s="146">
        <v>25542.857142857145</v>
      </c>
      <c r="P27" s="146">
        <v>17314.102564102563</v>
      </c>
      <c r="Q27" s="146">
        <v>16854</v>
      </c>
      <c r="R27" s="146">
        <v>74650</v>
      </c>
      <c r="S27" s="146">
        <v>66559.701492537308</v>
      </c>
      <c r="T27" s="146">
        <v>65570.224719101127</v>
      </c>
      <c r="U27" s="145"/>
      <c r="V27" s="177"/>
      <c r="W27" s="177"/>
      <c r="X27" s="146"/>
      <c r="Y27" s="146"/>
      <c r="Z27" s="146"/>
      <c r="AA27" s="146"/>
      <c r="AB27" s="146"/>
      <c r="AC27" s="146"/>
      <c r="AD27" s="146"/>
      <c r="AE27" s="146"/>
      <c r="AF27" s="146"/>
      <c r="AG27" s="145">
        <v>561</v>
      </c>
      <c r="AH27" s="177">
        <v>0</v>
      </c>
      <c r="AI27" s="177">
        <v>0</v>
      </c>
      <c r="AJ27" s="177">
        <v>561</v>
      </c>
      <c r="AK27" s="146">
        <v>66033.969237878133</v>
      </c>
      <c r="AL27" s="146">
        <v>28759.194259511656</v>
      </c>
      <c r="AM27" s="146">
        <v>171574.70587658242</v>
      </c>
      <c r="AN27" s="146">
        <v>34379.545454545456</v>
      </c>
      <c r="AO27" s="146">
        <v>20674.603174603173</v>
      </c>
      <c r="AP27" s="146">
        <v>21332.046332046331</v>
      </c>
      <c r="AQ27" s="146">
        <v>107304.16666666667</v>
      </c>
      <c r="AR27" s="146">
        <v>104718.75</v>
      </c>
      <c r="AS27" s="146">
        <v>104912.28070175438</v>
      </c>
      <c r="AT27" s="145"/>
      <c r="AU27" s="177"/>
      <c r="AV27" s="177"/>
      <c r="AW27" s="177"/>
      <c r="AX27" s="146"/>
      <c r="AY27" s="146"/>
      <c r="AZ27" s="146"/>
      <c r="BA27" s="146"/>
      <c r="BB27" s="146"/>
      <c r="BC27" s="146"/>
      <c r="BD27" s="146"/>
      <c r="BE27" s="146"/>
      <c r="BF27" s="146"/>
      <c r="BG27" s="145"/>
      <c r="BH27" s="177"/>
      <c r="BI27" s="177"/>
      <c r="BJ27" s="177"/>
      <c r="BK27" s="148"/>
      <c r="BL27" s="145"/>
      <c r="BM27" s="151"/>
      <c r="BN27" s="177"/>
      <c r="BO27" s="177"/>
      <c r="BP27" s="177"/>
      <c r="BQ27" s="177"/>
      <c r="BR27" s="145"/>
      <c r="BS27" s="177"/>
      <c r="BT27" s="177"/>
      <c r="BU27" s="177"/>
      <c r="BV27" s="177"/>
      <c r="BW27" s="148"/>
      <c r="BX27" s="145"/>
      <c r="BY27" s="151"/>
      <c r="BZ27" s="177"/>
      <c r="CA27" s="177"/>
      <c r="CB27" s="177"/>
      <c r="CC27" s="177"/>
      <c r="CD27" s="27"/>
      <c r="CE27" s="177"/>
      <c r="CF27" s="177"/>
      <c r="CG27" s="27"/>
      <c r="CH27" s="159"/>
      <c r="CI27" s="145"/>
      <c r="CJ27" s="151"/>
      <c r="CK27" s="177"/>
      <c r="CL27" s="177"/>
      <c r="CM27" s="177"/>
      <c r="CN27" s="177"/>
      <c r="CO27" s="27"/>
      <c r="CP27" s="177"/>
      <c r="CQ27" s="177"/>
      <c r="CR27" s="27"/>
      <c r="CS27" s="159"/>
      <c r="CT27" s="145"/>
      <c r="CU27" s="151"/>
      <c r="CV27" s="177"/>
      <c r="CW27" s="177"/>
      <c r="CX27" s="177"/>
      <c r="CY27" s="177"/>
      <c r="CZ27" s="27"/>
      <c r="DA27" s="177"/>
      <c r="DB27" s="177"/>
      <c r="DC27" s="27"/>
      <c r="DD27" s="159"/>
      <c r="DE27" s="145"/>
      <c r="DF27" s="151"/>
      <c r="DG27" s="177"/>
      <c r="DH27" s="177"/>
      <c r="DI27" s="177"/>
      <c r="DJ27" s="177"/>
      <c r="DK27" s="27"/>
      <c r="DL27" s="177"/>
      <c r="DM27" s="177"/>
      <c r="DN27" s="27"/>
      <c r="DO27" s="159"/>
      <c r="DP27" s="31">
        <v>52.75</v>
      </c>
      <c r="DQ27" s="188">
        <v>792303</v>
      </c>
      <c r="DR27" s="192">
        <v>0.94786729857800001</v>
      </c>
      <c r="DS27" s="192">
        <v>9.4800000000019899</v>
      </c>
      <c r="DT27" s="149" t="s">
        <v>213</v>
      </c>
      <c r="DU27" s="150" t="s">
        <v>214</v>
      </c>
      <c r="DV27" s="190" t="s">
        <v>215</v>
      </c>
      <c r="DW27" s="177" t="s">
        <v>216</v>
      </c>
      <c r="DX27" s="191" t="s">
        <v>217</v>
      </c>
      <c r="DY27" s="172" t="s">
        <v>238</v>
      </c>
      <c r="DZ27" s="132" t="s">
        <v>120</v>
      </c>
      <c r="EA27" s="24">
        <v>214</v>
      </c>
      <c r="EB27" s="24" t="s">
        <v>228</v>
      </c>
      <c r="EC27" s="133" t="s">
        <v>220</v>
      </c>
      <c r="ED27" s="133" t="s">
        <v>237</v>
      </c>
      <c r="EE27" s="125" t="s">
        <v>275</v>
      </c>
      <c r="EF27" s="17">
        <v>0.75890084388185641</v>
      </c>
      <c r="EG27" s="8"/>
      <c r="EH27" s="17" t="s">
        <v>63</v>
      </c>
      <c r="EI27" s="8" t="s">
        <v>242</v>
      </c>
      <c r="EJ27" s="18" t="s">
        <v>243</v>
      </c>
      <c r="EK27" s="124" t="s">
        <v>225</v>
      </c>
      <c r="EL27" s="124" t="s">
        <v>226</v>
      </c>
      <c r="EM27" s="124" t="s">
        <v>227</v>
      </c>
    </row>
    <row r="28" spans="1:143" ht="15.75">
      <c r="A28" s="128" t="s">
        <v>212</v>
      </c>
      <c r="B28" s="143" t="s">
        <v>165</v>
      </c>
      <c r="C28" s="126" t="s">
        <v>127</v>
      </c>
      <c r="D28" s="144" t="s">
        <v>125</v>
      </c>
      <c r="E28" s="187" t="s">
        <v>63</v>
      </c>
      <c r="F28" s="17">
        <v>483</v>
      </c>
      <c r="G28" s="8">
        <v>0</v>
      </c>
      <c r="H28" s="8">
        <v>0</v>
      </c>
      <c r="I28" s="20">
        <v>21978.137836481113</v>
      </c>
      <c r="J28" s="20">
        <v>6394.1912420968092</v>
      </c>
      <c r="K28" s="20">
        <v>1</v>
      </c>
      <c r="L28" s="21">
        <v>483</v>
      </c>
      <c r="M28" s="21">
        <v>483</v>
      </c>
      <c r="N28" s="20">
        <v>39084.200068760241</v>
      </c>
      <c r="O28" s="20">
        <v>13484.615384615385</v>
      </c>
      <c r="P28" s="20">
        <v>8051.5151515151529</v>
      </c>
      <c r="Q28" s="20">
        <v>7692.6952141057927</v>
      </c>
      <c r="R28" s="20">
        <v>29985.365853658535</v>
      </c>
      <c r="S28" s="20">
        <v>27293.333333333332</v>
      </c>
      <c r="T28" s="20">
        <v>26708.19672131148</v>
      </c>
      <c r="U28" s="17"/>
      <c r="V28" s="8"/>
      <c r="W28" s="8"/>
      <c r="X28" s="20"/>
      <c r="Y28" s="20"/>
      <c r="Z28" s="20"/>
      <c r="AA28" s="20"/>
      <c r="AB28" s="20"/>
      <c r="AC28" s="20"/>
      <c r="AD28" s="20"/>
      <c r="AE28" s="20"/>
      <c r="AF28" s="20"/>
      <c r="AG28" s="17">
        <v>538</v>
      </c>
      <c r="AH28" s="8">
        <v>0</v>
      </c>
      <c r="AI28" s="8">
        <v>1</v>
      </c>
      <c r="AJ28" s="8">
        <v>537</v>
      </c>
      <c r="AK28" s="20">
        <v>74753.893850766384</v>
      </c>
      <c r="AL28" s="20">
        <v>36156.948054913453</v>
      </c>
      <c r="AM28" s="20">
        <v>183007.13869013041</v>
      </c>
      <c r="AN28" s="20">
        <v>31644.117647058825</v>
      </c>
      <c r="AO28" s="20">
        <v>15261.811023622047</v>
      </c>
      <c r="AP28" s="20">
        <v>15086.601307189543</v>
      </c>
      <c r="AQ28" s="20">
        <v>124950</v>
      </c>
      <c r="AR28" s="20">
        <v>95659.090909090941</v>
      </c>
      <c r="AS28" s="20">
        <v>93130.769230769249</v>
      </c>
      <c r="AT28" s="17"/>
      <c r="AU28" s="8"/>
      <c r="AV28" s="8"/>
      <c r="AW28" s="8"/>
      <c r="AX28" s="20"/>
      <c r="AY28" s="20"/>
      <c r="AZ28" s="20"/>
      <c r="BA28" s="20"/>
      <c r="BB28" s="20"/>
      <c r="BC28" s="20"/>
      <c r="BD28" s="20"/>
      <c r="BE28" s="20"/>
      <c r="BF28" s="20"/>
      <c r="BG28" s="17"/>
      <c r="BH28" s="8"/>
      <c r="BI28" s="8"/>
      <c r="BJ28" s="8"/>
      <c r="BK28" s="148"/>
      <c r="BL28" s="169"/>
      <c r="BM28" s="170"/>
      <c r="BN28" s="171"/>
      <c r="BO28" s="171"/>
      <c r="BP28" s="171"/>
      <c r="BQ28" s="171"/>
      <c r="BR28" s="169"/>
      <c r="BS28" s="171"/>
      <c r="BT28" s="171"/>
      <c r="BU28" s="171"/>
      <c r="BV28" s="171"/>
      <c r="BW28" s="23"/>
      <c r="BX28" s="17"/>
      <c r="BY28" s="180"/>
      <c r="BZ28" s="8"/>
      <c r="CA28" s="8"/>
      <c r="CB28" s="8"/>
      <c r="CC28" s="8"/>
      <c r="CD28" s="28"/>
      <c r="CE28" s="8"/>
      <c r="CF28" s="8"/>
      <c r="CG28" s="28"/>
      <c r="CH28" s="160"/>
      <c r="CI28" s="17"/>
      <c r="CJ28" s="180"/>
      <c r="CK28" s="8"/>
      <c r="CL28" s="8"/>
      <c r="CM28" s="8"/>
      <c r="CN28" s="8"/>
      <c r="CO28" s="28"/>
      <c r="CP28" s="8"/>
      <c r="CQ28" s="8"/>
      <c r="CR28" s="28"/>
      <c r="CS28" s="160"/>
      <c r="CT28" s="17"/>
      <c r="CU28" s="180"/>
      <c r="CV28" s="8"/>
      <c r="CW28" s="8"/>
      <c r="CX28" s="8"/>
      <c r="CY28" s="8"/>
      <c r="CZ28" s="28"/>
      <c r="DA28" s="8"/>
      <c r="DB28" s="8"/>
      <c r="DC28" s="28"/>
      <c r="DD28" s="160"/>
      <c r="DE28" s="17"/>
      <c r="DF28" s="180"/>
      <c r="DG28" s="8"/>
      <c r="DH28" s="8"/>
      <c r="DI28" s="8"/>
      <c r="DJ28" s="8"/>
      <c r="DK28" s="28"/>
      <c r="DL28" s="8"/>
      <c r="DM28" s="8"/>
      <c r="DN28" s="28"/>
      <c r="DO28" s="160"/>
      <c r="DP28" s="31">
        <v>52.75</v>
      </c>
      <c r="DQ28" s="188">
        <v>792303</v>
      </c>
      <c r="DR28" s="192">
        <v>0.94786729857800001</v>
      </c>
      <c r="DS28" s="192">
        <v>9.6600000000020287</v>
      </c>
      <c r="DT28" s="13" t="s">
        <v>213</v>
      </c>
      <c r="DU28" s="150" t="s">
        <v>214</v>
      </c>
      <c r="DV28" s="190" t="s">
        <v>215</v>
      </c>
      <c r="DW28" s="177" t="s">
        <v>216</v>
      </c>
      <c r="DX28" s="191" t="s">
        <v>217</v>
      </c>
      <c r="DY28" s="172" t="s">
        <v>238</v>
      </c>
      <c r="DZ28" s="132" t="s">
        <v>121</v>
      </c>
      <c r="EA28" s="24">
        <v>214</v>
      </c>
      <c r="EB28" s="24" t="s">
        <v>230</v>
      </c>
      <c r="EC28" s="133" t="s">
        <v>220</v>
      </c>
      <c r="ED28" s="133" t="s">
        <v>221</v>
      </c>
      <c r="EE28" s="125" t="s">
        <v>275</v>
      </c>
      <c r="EF28" s="17">
        <v>1.3938053830227741</v>
      </c>
      <c r="EG28" s="8"/>
      <c r="EH28" s="17" t="s">
        <v>63</v>
      </c>
      <c r="EI28" s="8" t="s">
        <v>242</v>
      </c>
      <c r="EJ28" s="18" t="s">
        <v>243</v>
      </c>
      <c r="EK28" s="124" t="s">
        <v>225</v>
      </c>
      <c r="EL28" s="124" t="s">
        <v>226</v>
      </c>
      <c r="EM28" s="124" t="s">
        <v>227</v>
      </c>
    </row>
    <row r="29" spans="1:143" ht="15.75">
      <c r="A29" s="128" t="s">
        <v>212</v>
      </c>
      <c r="B29" s="143" t="s">
        <v>165</v>
      </c>
      <c r="C29" s="126" t="s">
        <v>127</v>
      </c>
      <c r="D29" s="144" t="s">
        <v>125</v>
      </c>
      <c r="E29" s="187" t="s">
        <v>63</v>
      </c>
      <c r="F29" s="145">
        <v>5</v>
      </c>
      <c r="G29" s="177">
        <v>0</v>
      </c>
      <c r="H29" s="177">
        <v>0</v>
      </c>
      <c r="I29" s="146">
        <v>14509.229314996954</v>
      </c>
      <c r="J29" s="146">
        <v>7127.4118724821847</v>
      </c>
      <c r="K29" s="146">
        <v>1</v>
      </c>
      <c r="L29" s="147">
        <v>5</v>
      </c>
      <c r="M29" s="147">
        <v>5</v>
      </c>
      <c r="N29" s="146">
        <v>24826.259934809201</v>
      </c>
      <c r="O29" s="146">
        <v>7000</v>
      </c>
      <c r="P29" s="146">
        <v>4450</v>
      </c>
      <c r="Q29" s="146">
        <v>3828.5714285714289</v>
      </c>
      <c r="R29" s="146">
        <v>25000</v>
      </c>
      <c r="S29" s="146">
        <v>15600.000000000002</v>
      </c>
      <c r="T29" s="146">
        <v>16600.000000000007</v>
      </c>
      <c r="U29" s="145"/>
      <c r="V29" s="177"/>
      <c r="W29" s="177"/>
      <c r="X29" s="146"/>
      <c r="Y29" s="146"/>
      <c r="Z29" s="146"/>
      <c r="AA29" s="146"/>
      <c r="AB29" s="146"/>
      <c r="AC29" s="146"/>
      <c r="AD29" s="146"/>
      <c r="AE29" s="146"/>
      <c r="AF29" s="146"/>
      <c r="AG29" s="145">
        <v>8</v>
      </c>
      <c r="AH29" s="177">
        <v>0</v>
      </c>
      <c r="AI29" s="177">
        <v>0</v>
      </c>
      <c r="AJ29" s="177">
        <v>8</v>
      </c>
      <c r="AK29" s="146">
        <v>52536.458546671471</v>
      </c>
      <c r="AL29" s="146">
        <v>28124.722220850465</v>
      </c>
      <c r="AM29" s="146">
        <v>114664.5064927544</v>
      </c>
      <c r="AN29" s="146">
        <v>29400</v>
      </c>
      <c r="AO29" s="146">
        <v>9537.5</v>
      </c>
      <c r="AP29" s="146">
        <v>8490.7407407407409</v>
      </c>
      <c r="AQ29" s="146">
        <v>112700</v>
      </c>
      <c r="AR29" s="146">
        <v>54016.666666666664</v>
      </c>
      <c r="AS29" s="146">
        <v>53812.5</v>
      </c>
      <c r="AT29" s="145"/>
      <c r="AU29" s="177"/>
      <c r="AV29" s="177"/>
      <c r="AW29" s="177"/>
      <c r="AX29" s="146"/>
      <c r="AY29" s="146"/>
      <c r="AZ29" s="146"/>
      <c r="BA29" s="146"/>
      <c r="BB29" s="146"/>
      <c r="BC29" s="146"/>
      <c r="BD29" s="146"/>
      <c r="BE29" s="146"/>
      <c r="BF29" s="146"/>
      <c r="BG29" s="145"/>
      <c r="BH29" s="177"/>
      <c r="BI29" s="177"/>
      <c r="BJ29" s="177"/>
      <c r="BK29" s="148"/>
      <c r="BL29" s="145"/>
      <c r="BM29" s="151"/>
      <c r="BN29" s="177"/>
      <c r="BO29" s="177"/>
      <c r="BP29" s="177"/>
      <c r="BQ29" s="177"/>
      <c r="BR29" s="145"/>
      <c r="BS29" s="177"/>
      <c r="BT29" s="177"/>
      <c r="BU29" s="177"/>
      <c r="BV29" s="177"/>
      <c r="BW29" s="148"/>
      <c r="BX29" s="145"/>
      <c r="BY29" s="151"/>
      <c r="BZ29" s="177"/>
      <c r="CA29" s="177"/>
      <c r="CB29" s="177"/>
      <c r="CC29" s="177"/>
      <c r="CD29" s="27"/>
      <c r="CE29" s="177"/>
      <c r="CF29" s="177"/>
      <c r="CG29" s="27"/>
      <c r="CH29" s="159"/>
      <c r="CI29" s="145"/>
      <c r="CJ29" s="151"/>
      <c r="CK29" s="177"/>
      <c r="CL29" s="177"/>
      <c r="CM29" s="177"/>
      <c r="CN29" s="177"/>
      <c r="CO29" s="27"/>
      <c r="CP29" s="177"/>
      <c r="CQ29" s="177"/>
      <c r="CR29" s="27"/>
      <c r="CS29" s="159"/>
      <c r="CT29" s="145"/>
      <c r="CU29" s="151"/>
      <c r="CV29" s="177"/>
      <c r="CW29" s="177"/>
      <c r="CX29" s="177"/>
      <c r="CY29" s="177"/>
      <c r="CZ29" s="27"/>
      <c r="DA29" s="177"/>
      <c r="DB29" s="177"/>
      <c r="DC29" s="27"/>
      <c r="DD29" s="159"/>
      <c r="DE29" s="145"/>
      <c r="DF29" s="151"/>
      <c r="DG29" s="177"/>
      <c r="DH29" s="177"/>
      <c r="DI29" s="177"/>
      <c r="DJ29" s="177"/>
      <c r="DK29" s="27"/>
      <c r="DL29" s="177"/>
      <c r="DM29" s="177"/>
      <c r="DN29" s="27"/>
      <c r="DO29" s="159"/>
      <c r="DP29" s="31">
        <v>52.75</v>
      </c>
      <c r="DQ29" s="188">
        <v>792303</v>
      </c>
      <c r="DR29" s="192">
        <v>0.94786729857800001</v>
      </c>
      <c r="DS29" s="192">
        <v>0.10000000000002099</v>
      </c>
      <c r="DT29" s="149" t="s">
        <v>213</v>
      </c>
      <c r="DU29" s="150" t="s">
        <v>214</v>
      </c>
      <c r="DV29" s="190" t="s">
        <v>215</v>
      </c>
      <c r="DW29" s="177" t="s">
        <v>216</v>
      </c>
      <c r="DX29" s="191" t="s">
        <v>217</v>
      </c>
      <c r="DY29" s="172" t="s">
        <v>238</v>
      </c>
      <c r="DZ29" s="132" t="s">
        <v>122</v>
      </c>
      <c r="EA29" s="125">
        <v>214</v>
      </c>
      <c r="EB29" s="125" t="s">
        <v>231</v>
      </c>
      <c r="EC29" s="133" t="s">
        <v>220</v>
      </c>
      <c r="ED29" s="133" t="s">
        <v>229</v>
      </c>
      <c r="EE29" s="125" t="s">
        <v>275</v>
      </c>
      <c r="EF29" s="17">
        <v>2.294</v>
      </c>
      <c r="EG29" s="8"/>
      <c r="EH29" s="17" t="s">
        <v>63</v>
      </c>
      <c r="EI29" s="8" t="s">
        <v>242</v>
      </c>
      <c r="EJ29" s="18" t="s">
        <v>243</v>
      </c>
      <c r="EK29" s="124" t="s">
        <v>225</v>
      </c>
      <c r="EL29" s="124" t="s">
        <v>226</v>
      </c>
      <c r="EM29" s="124" t="s">
        <v>227</v>
      </c>
    </row>
    <row r="30" spans="1:143" ht="15.75">
      <c r="A30" s="128" t="s">
        <v>212</v>
      </c>
      <c r="B30" s="143" t="s">
        <v>165</v>
      </c>
      <c r="C30" s="126" t="s">
        <v>127</v>
      </c>
      <c r="D30" s="144" t="s">
        <v>125</v>
      </c>
      <c r="E30" s="187" t="s">
        <v>65</v>
      </c>
      <c r="F30" s="145">
        <v>216</v>
      </c>
      <c r="G30" s="177">
        <v>0</v>
      </c>
      <c r="H30" s="177">
        <v>1</v>
      </c>
      <c r="I30" s="146">
        <v>53257.167865483774</v>
      </c>
      <c r="J30" s="146">
        <v>21578.410971133206</v>
      </c>
      <c r="K30" s="146">
        <v>1</v>
      </c>
      <c r="L30" s="147">
        <v>215</v>
      </c>
      <c r="M30" s="147">
        <v>215</v>
      </c>
      <c r="N30" s="146">
        <v>113786.79589752</v>
      </c>
      <c r="O30" s="146">
        <v>21800</v>
      </c>
      <c r="P30" s="146">
        <v>18263.58695652174</v>
      </c>
      <c r="Q30" s="146">
        <v>16204.134366925064</v>
      </c>
      <c r="R30" s="146">
        <v>79000</v>
      </c>
      <c r="S30" s="146">
        <v>72107.407407407401</v>
      </c>
      <c r="T30" s="146">
        <v>68449.799196787149</v>
      </c>
      <c r="U30" s="145"/>
      <c r="V30" s="177"/>
      <c r="W30" s="177"/>
      <c r="X30" s="146"/>
      <c r="Y30" s="146"/>
      <c r="Z30" s="146"/>
      <c r="AA30" s="146"/>
      <c r="AB30" s="146"/>
      <c r="AC30" s="146"/>
      <c r="AD30" s="146"/>
      <c r="AE30" s="146"/>
      <c r="AF30" s="146"/>
      <c r="AG30" s="145">
        <v>245</v>
      </c>
      <c r="AH30" s="177">
        <v>0</v>
      </c>
      <c r="AI30" s="177">
        <v>0</v>
      </c>
      <c r="AJ30" s="177">
        <v>245</v>
      </c>
      <c r="AK30" s="146">
        <v>79122.735977099714</v>
      </c>
      <c r="AL30" s="146">
        <v>45282.551012829521</v>
      </c>
      <c r="AM30" s="146">
        <v>253973.23559254242</v>
      </c>
      <c r="AN30" s="146">
        <v>26250</v>
      </c>
      <c r="AO30" s="146">
        <v>24526.455026455023</v>
      </c>
      <c r="AP30" s="146">
        <v>22632.432432432433</v>
      </c>
      <c r="AQ30" s="146">
        <v>146416.66666666666</v>
      </c>
      <c r="AR30" s="146">
        <v>133509.25925925927</v>
      </c>
      <c r="AS30" s="146">
        <v>124960</v>
      </c>
      <c r="AT30" s="145"/>
      <c r="AU30" s="177"/>
      <c r="AV30" s="177"/>
      <c r="AW30" s="177"/>
      <c r="AX30" s="146"/>
      <c r="AY30" s="146"/>
      <c r="AZ30" s="146"/>
      <c r="BA30" s="146"/>
      <c r="BB30" s="146"/>
      <c r="BC30" s="146"/>
      <c r="BD30" s="146"/>
      <c r="BE30" s="146"/>
      <c r="BF30" s="146"/>
      <c r="BG30" s="145"/>
      <c r="BH30" s="177"/>
      <c r="BI30" s="177"/>
      <c r="BJ30" s="177"/>
      <c r="BK30" s="148"/>
      <c r="BL30" s="145"/>
      <c r="BM30" s="151"/>
      <c r="BN30" s="177"/>
      <c r="BO30" s="177"/>
      <c r="BP30" s="177"/>
      <c r="BQ30" s="177"/>
      <c r="BR30" s="145"/>
      <c r="BS30" s="177"/>
      <c r="BT30" s="177"/>
      <c r="BU30" s="177"/>
      <c r="BV30" s="177"/>
      <c r="BW30" s="148"/>
      <c r="BX30" s="145"/>
      <c r="BY30" s="151"/>
      <c r="BZ30" s="177"/>
      <c r="CA30" s="177"/>
      <c r="CB30" s="177"/>
      <c r="CC30" s="177"/>
      <c r="CD30" s="27"/>
      <c r="CE30" s="177"/>
      <c r="CF30" s="177"/>
      <c r="CG30" s="27"/>
      <c r="CH30" s="159"/>
      <c r="CI30" s="145"/>
      <c r="CJ30" s="151"/>
      <c r="CK30" s="177"/>
      <c r="CL30" s="177"/>
      <c r="CM30" s="177"/>
      <c r="CN30" s="177"/>
      <c r="CO30" s="27"/>
      <c r="CP30" s="177"/>
      <c r="CQ30" s="177"/>
      <c r="CR30" s="27"/>
      <c r="CS30" s="159"/>
      <c r="CT30" s="145"/>
      <c r="CU30" s="151"/>
      <c r="CV30" s="177"/>
      <c r="CW30" s="177"/>
      <c r="CX30" s="177"/>
      <c r="CY30" s="177"/>
      <c r="CZ30" s="27"/>
      <c r="DA30" s="177"/>
      <c r="DB30" s="177"/>
      <c r="DC30" s="27"/>
      <c r="DD30" s="159"/>
      <c r="DE30" s="145"/>
      <c r="DF30" s="151"/>
      <c r="DG30" s="177"/>
      <c r="DH30" s="177"/>
      <c r="DI30" s="177"/>
      <c r="DJ30" s="177"/>
      <c r="DK30" s="27"/>
      <c r="DL30" s="177"/>
      <c r="DM30" s="177"/>
      <c r="DN30" s="27"/>
      <c r="DO30" s="159"/>
      <c r="DP30" s="108">
        <v>44.75</v>
      </c>
      <c r="DQ30" s="188">
        <v>682004</v>
      </c>
      <c r="DR30" s="189">
        <v>0.97206703910600001</v>
      </c>
      <c r="DS30" s="189">
        <v>4.9655172413800521</v>
      </c>
      <c r="DT30" s="149" t="s">
        <v>213</v>
      </c>
      <c r="DU30" s="150" t="s">
        <v>214</v>
      </c>
      <c r="DV30" s="190" t="s">
        <v>215</v>
      </c>
      <c r="DW30" s="177" t="s">
        <v>216</v>
      </c>
      <c r="DX30" s="191" t="s">
        <v>217</v>
      </c>
      <c r="DY30" s="172" t="s">
        <v>238</v>
      </c>
      <c r="DZ30" s="132" t="s">
        <v>119</v>
      </c>
      <c r="EA30" s="125">
        <v>214</v>
      </c>
      <c r="EB30" s="125" t="s">
        <v>219</v>
      </c>
      <c r="EC30" s="133" t="s">
        <v>220</v>
      </c>
      <c r="ED30" s="133" t="s">
        <v>221</v>
      </c>
      <c r="EE30" s="125" t="s">
        <v>275</v>
      </c>
      <c r="EF30" s="17">
        <v>0.83291203703703676</v>
      </c>
      <c r="EG30" s="8"/>
      <c r="EH30" s="17" t="s">
        <v>65</v>
      </c>
      <c r="EI30" s="8" t="s">
        <v>244</v>
      </c>
      <c r="EJ30" s="18" t="s">
        <v>224</v>
      </c>
      <c r="EK30" s="124" t="s">
        <v>225</v>
      </c>
      <c r="EL30" s="124" t="s">
        <v>226</v>
      </c>
      <c r="EM30" s="124" t="s">
        <v>227</v>
      </c>
    </row>
    <row r="31" spans="1:143" ht="15.75">
      <c r="A31" s="128" t="s">
        <v>212</v>
      </c>
      <c r="B31" s="143" t="s">
        <v>165</v>
      </c>
      <c r="C31" s="126" t="s">
        <v>127</v>
      </c>
      <c r="D31" s="144" t="s">
        <v>125</v>
      </c>
      <c r="E31" s="187" t="s">
        <v>65</v>
      </c>
      <c r="F31" s="145">
        <v>186</v>
      </c>
      <c r="G31" s="177">
        <v>0</v>
      </c>
      <c r="H31" s="177">
        <v>0</v>
      </c>
      <c r="I31" s="146">
        <v>38726.388723461379</v>
      </c>
      <c r="J31" s="146">
        <v>14455.620085241002</v>
      </c>
      <c r="K31" s="146">
        <v>1</v>
      </c>
      <c r="L31" s="147">
        <v>186</v>
      </c>
      <c r="M31" s="147">
        <v>186</v>
      </c>
      <c r="N31" s="146">
        <v>73340.898160284472</v>
      </c>
      <c r="O31" s="146">
        <v>19885.714285714286</v>
      </c>
      <c r="P31" s="146">
        <v>17314.102564102563</v>
      </c>
      <c r="Q31" s="146">
        <v>16854</v>
      </c>
      <c r="R31" s="146">
        <v>57760.000000000007</v>
      </c>
      <c r="S31" s="146">
        <v>66559.701492537308</v>
      </c>
      <c r="T31" s="146">
        <v>65570.224719101127</v>
      </c>
      <c r="U31" s="145"/>
      <c r="V31" s="177"/>
      <c r="W31" s="177"/>
      <c r="X31" s="146"/>
      <c r="Y31" s="146"/>
      <c r="Z31" s="146"/>
      <c r="AA31" s="146"/>
      <c r="AB31" s="146"/>
      <c r="AC31" s="146"/>
      <c r="AD31" s="146"/>
      <c r="AE31" s="146"/>
      <c r="AF31" s="146"/>
      <c r="AG31" s="145">
        <v>218</v>
      </c>
      <c r="AH31" s="177">
        <v>0</v>
      </c>
      <c r="AI31" s="177">
        <v>0</v>
      </c>
      <c r="AJ31" s="177">
        <v>218</v>
      </c>
      <c r="AK31" s="146">
        <v>54612.935575690622</v>
      </c>
      <c r="AL31" s="146">
        <v>32343.455934051271</v>
      </c>
      <c r="AM31" s="146">
        <v>166939.09362553281</v>
      </c>
      <c r="AN31" s="146">
        <v>19027.272727272728</v>
      </c>
      <c r="AO31" s="146">
        <v>20674.603174603173</v>
      </c>
      <c r="AP31" s="146">
        <v>21332.046332046331</v>
      </c>
      <c r="AQ31" s="146">
        <v>98700.000000000058</v>
      </c>
      <c r="AR31" s="146">
        <v>104718.75</v>
      </c>
      <c r="AS31" s="146">
        <v>104912.28070175438</v>
      </c>
      <c r="AT31" s="145"/>
      <c r="AU31" s="177"/>
      <c r="AV31" s="177"/>
      <c r="AW31" s="177"/>
      <c r="AX31" s="146"/>
      <c r="AY31" s="146"/>
      <c r="AZ31" s="146"/>
      <c r="BA31" s="146"/>
      <c r="BB31" s="146"/>
      <c r="BC31" s="146"/>
      <c r="BD31" s="146"/>
      <c r="BE31" s="146"/>
      <c r="BF31" s="146"/>
      <c r="BG31" s="145"/>
      <c r="BH31" s="177"/>
      <c r="BI31" s="177"/>
      <c r="BJ31" s="177"/>
      <c r="BK31" s="148"/>
      <c r="BL31" s="145"/>
      <c r="BM31" s="151"/>
      <c r="BN31" s="177"/>
      <c r="BO31" s="177"/>
      <c r="BP31" s="177"/>
      <c r="BQ31" s="177"/>
      <c r="BR31" s="145"/>
      <c r="BS31" s="177"/>
      <c r="BT31" s="177"/>
      <c r="BU31" s="177"/>
      <c r="BV31" s="177"/>
      <c r="BW31" s="148"/>
      <c r="BX31" s="145"/>
      <c r="BY31" s="151"/>
      <c r="BZ31" s="177"/>
      <c r="CA31" s="177"/>
      <c r="CB31" s="177"/>
      <c r="CC31" s="177"/>
      <c r="CD31" s="27"/>
      <c r="CE31" s="177"/>
      <c r="CF31" s="177"/>
      <c r="CG31" s="27"/>
      <c r="CH31" s="159"/>
      <c r="CI31" s="145"/>
      <c r="CJ31" s="151"/>
      <c r="CK31" s="177"/>
      <c r="CL31" s="177"/>
      <c r="CM31" s="177"/>
      <c r="CN31" s="177"/>
      <c r="CO31" s="27"/>
      <c r="CP31" s="177"/>
      <c r="CQ31" s="177"/>
      <c r="CR31" s="27"/>
      <c r="CS31" s="159"/>
      <c r="CT31" s="145"/>
      <c r="CU31" s="151"/>
      <c r="CV31" s="177"/>
      <c r="CW31" s="177"/>
      <c r="CX31" s="177"/>
      <c r="CY31" s="177"/>
      <c r="CZ31" s="27"/>
      <c r="DA31" s="177"/>
      <c r="DB31" s="177"/>
      <c r="DC31" s="27"/>
      <c r="DD31" s="159"/>
      <c r="DE31" s="145"/>
      <c r="DF31" s="151"/>
      <c r="DG31" s="177"/>
      <c r="DH31" s="177"/>
      <c r="DI31" s="177"/>
      <c r="DJ31" s="177"/>
      <c r="DK31" s="27"/>
      <c r="DL31" s="177"/>
      <c r="DM31" s="177"/>
      <c r="DN31" s="27"/>
      <c r="DO31" s="159"/>
      <c r="DP31" s="31">
        <v>44.75</v>
      </c>
      <c r="DQ31" s="188">
        <v>682004</v>
      </c>
      <c r="DR31" s="192">
        <v>0.97206703910600001</v>
      </c>
      <c r="DS31" s="192">
        <v>4.2758620689661555</v>
      </c>
      <c r="DT31" s="149" t="s">
        <v>213</v>
      </c>
      <c r="DU31" s="150" t="s">
        <v>214</v>
      </c>
      <c r="DV31" s="190" t="s">
        <v>215</v>
      </c>
      <c r="DW31" s="177" t="s">
        <v>216</v>
      </c>
      <c r="DX31" s="191" t="s">
        <v>217</v>
      </c>
      <c r="DY31" s="172" t="s">
        <v>238</v>
      </c>
      <c r="DZ31" s="132" t="s">
        <v>120</v>
      </c>
      <c r="EA31" s="24">
        <v>214</v>
      </c>
      <c r="EB31" s="24" t="s">
        <v>228</v>
      </c>
      <c r="EC31" s="133" t="s">
        <v>220</v>
      </c>
      <c r="ED31" s="133" t="s">
        <v>229</v>
      </c>
      <c r="EE31" s="125" t="s">
        <v>275</v>
      </c>
      <c r="EF31" s="17">
        <v>0.96668817204301094</v>
      </c>
      <c r="EG31" s="8"/>
      <c r="EH31" s="17" t="s">
        <v>65</v>
      </c>
      <c r="EI31" s="8" t="s">
        <v>244</v>
      </c>
      <c r="EJ31" s="18" t="s">
        <v>224</v>
      </c>
      <c r="EK31" s="124" t="s">
        <v>225</v>
      </c>
      <c r="EL31" s="124" t="s">
        <v>226</v>
      </c>
      <c r="EM31" s="124" t="s">
        <v>227</v>
      </c>
    </row>
    <row r="32" spans="1:143" ht="15.75">
      <c r="A32" s="128" t="s">
        <v>212</v>
      </c>
      <c r="B32" s="143" t="s">
        <v>165</v>
      </c>
      <c r="C32" s="126" t="s">
        <v>127</v>
      </c>
      <c r="D32" s="144" t="s">
        <v>125</v>
      </c>
      <c r="E32" s="187" t="s">
        <v>65</v>
      </c>
      <c r="F32" s="17">
        <v>34</v>
      </c>
      <c r="G32" s="8">
        <v>0</v>
      </c>
      <c r="H32" s="8">
        <v>0</v>
      </c>
      <c r="I32" s="20">
        <v>14232.932328007832</v>
      </c>
      <c r="J32" s="20">
        <v>5546.1119974960884</v>
      </c>
      <c r="K32" s="20">
        <v>1</v>
      </c>
      <c r="L32" s="21">
        <v>34</v>
      </c>
      <c r="M32" s="21">
        <v>34</v>
      </c>
      <c r="N32" s="20">
        <v>25174.037463722638</v>
      </c>
      <c r="O32" s="20">
        <v>6400</v>
      </c>
      <c r="P32" s="20">
        <v>8051.5151515151529</v>
      </c>
      <c r="Q32" s="20">
        <v>7692.6952141057927</v>
      </c>
      <c r="R32" s="20">
        <v>21600</v>
      </c>
      <c r="S32" s="20">
        <v>27293.333333333332</v>
      </c>
      <c r="T32" s="20">
        <v>26708.19672131148</v>
      </c>
      <c r="U32" s="17"/>
      <c r="V32" s="8"/>
      <c r="W32" s="8"/>
      <c r="X32" s="20"/>
      <c r="Y32" s="20"/>
      <c r="Z32" s="20"/>
      <c r="AA32" s="20"/>
      <c r="AB32" s="20"/>
      <c r="AC32" s="20"/>
      <c r="AD32" s="20"/>
      <c r="AE32" s="20"/>
      <c r="AF32" s="20"/>
      <c r="AG32" s="17">
        <v>60</v>
      </c>
      <c r="AH32" s="8">
        <v>0</v>
      </c>
      <c r="AI32" s="8">
        <v>0</v>
      </c>
      <c r="AJ32" s="8">
        <v>60</v>
      </c>
      <c r="AK32" s="20">
        <v>36659.001736093167</v>
      </c>
      <c r="AL32" s="20">
        <v>21151.95727610496</v>
      </c>
      <c r="AM32" s="20">
        <v>96193.098898719996</v>
      </c>
      <c r="AN32" s="20">
        <v>14000</v>
      </c>
      <c r="AO32" s="20">
        <v>15261.811023622047</v>
      </c>
      <c r="AP32" s="20">
        <v>15086.601307189543</v>
      </c>
      <c r="AQ32" s="20">
        <v>66500</v>
      </c>
      <c r="AR32" s="20">
        <v>95659.090909090941</v>
      </c>
      <c r="AS32" s="20">
        <v>93130.769230769249</v>
      </c>
      <c r="AT32" s="17"/>
      <c r="AU32" s="8"/>
      <c r="AV32" s="8"/>
      <c r="AW32" s="8"/>
      <c r="AX32" s="20"/>
      <c r="AY32" s="20"/>
      <c r="AZ32" s="20"/>
      <c r="BA32" s="20"/>
      <c r="BB32" s="20"/>
      <c r="BC32" s="20"/>
      <c r="BD32" s="20"/>
      <c r="BE32" s="20"/>
      <c r="BF32" s="20"/>
      <c r="BG32" s="17"/>
      <c r="BH32" s="8"/>
      <c r="BI32" s="8"/>
      <c r="BJ32" s="8"/>
      <c r="BK32" s="148"/>
      <c r="BL32" s="169"/>
      <c r="BM32" s="170"/>
      <c r="BN32" s="171"/>
      <c r="BO32" s="171"/>
      <c r="BP32" s="171"/>
      <c r="BQ32" s="171"/>
      <c r="BR32" s="169"/>
      <c r="BS32" s="171"/>
      <c r="BT32" s="171"/>
      <c r="BU32" s="171"/>
      <c r="BV32" s="171"/>
      <c r="BW32" s="23"/>
      <c r="BX32" s="17"/>
      <c r="BY32" s="180"/>
      <c r="BZ32" s="8"/>
      <c r="CA32" s="8"/>
      <c r="CB32" s="8"/>
      <c r="CC32" s="8"/>
      <c r="CD32" s="28"/>
      <c r="CE32" s="8"/>
      <c r="CF32" s="8"/>
      <c r="CG32" s="28"/>
      <c r="CH32" s="160"/>
      <c r="CI32" s="17"/>
      <c r="CJ32" s="180"/>
      <c r="CK32" s="8"/>
      <c r="CL32" s="8"/>
      <c r="CM32" s="8"/>
      <c r="CN32" s="8"/>
      <c r="CO32" s="28"/>
      <c r="CP32" s="8"/>
      <c r="CQ32" s="8"/>
      <c r="CR32" s="28"/>
      <c r="CS32" s="160"/>
      <c r="CT32" s="17"/>
      <c r="CU32" s="180"/>
      <c r="CV32" s="8"/>
      <c r="CW32" s="8"/>
      <c r="CX32" s="8"/>
      <c r="CY32" s="8"/>
      <c r="CZ32" s="28"/>
      <c r="DA32" s="8"/>
      <c r="DB32" s="8"/>
      <c r="DC32" s="28"/>
      <c r="DD32" s="160"/>
      <c r="DE32" s="17"/>
      <c r="DF32" s="180"/>
      <c r="DG32" s="8"/>
      <c r="DH32" s="8"/>
      <c r="DI32" s="8"/>
      <c r="DJ32" s="8"/>
      <c r="DK32" s="28"/>
      <c r="DL32" s="8"/>
      <c r="DM32" s="8"/>
      <c r="DN32" s="28"/>
      <c r="DO32" s="160"/>
      <c r="DP32" s="31">
        <v>44.75</v>
      </c>
      <c r="DQ32" s="188">
        <v>682004</v>
      </c>
      <c r="DR32" s="192">
        <v>0.97206703910600001</v>
      </c>
      <c r="DS32" s="192">
        <v>0.78160919540241558</v>
      </c>
      <c r="DT32" s="13" t="s">
        <v>213</v>
      </c>
      <c r="DU32" s="150" t="s">
        <v>214</v>
      </c>
      <c r="DV32" s="190" t="s">
        <v>215</v>
      </c>
      <c r="DW32" s="177" t="s">
        <v>216</v>
      </c>
      <c r="DX32" s="191" t="s">
        <v>217</v>
      </c>
      <c r="DY32" s="172" t="s">
        <v>238</v>
      </c>
      <c r="DZ32" s="132" t="s">
        <v>121</v>
      </c>
      <c r="EA32" s="24">
        <v>214</v>
      </c>
      <c r="EB32" s="24" t="s">
        <v>230</v>
      </c>
      <c r="EC32" s="133" t="s">
        <v>220</v>
      </c>
      <c r="ED32" s="133" t="s">
        <v>229</v>
      </c>
      <c r="EE32" s="125" t="s">
        <v>275</v>
      </c>
      <c r="EF32" s="17">
        <v>2.4229705882352945</v>
      </c>
      <c r="EG32" s="8"/>
      <c r="EH32" s="17" t="s">
        <v>65</v>
      </c>
      <c r="EI32" s="8" t="s">
        <v>244</v>
      </c>
      <c r="EJ32" s="18" t="s">
        <v>224</v>
      </c>
      <c r="EK32" s="124" t="s">
        <v>225</v>
      </c>
      <c r="EL32" s="124" t="s">
        <v>226</v>
      </c>
      <c r="EM32" s="124" t="s">
        <v>227</v>
      </c>
    </row>
    <row r="33" spans="1:143" ht="16.5" thickBot="1">
      <c r="A33" s="111" t="s">
        <v>212</v>
      </c>
      <c r="B33" s="112" t="s">
        <v>165</v>
      </c>
      <c r="C33" s="113" t="s">
        <v>127</v>
      </c>
      <c r="D33" s="161" t="s">
        <v>125</v>
      </c>
      <c r="E33" s="208" t="s">
        <v>65</v>
      </c>
      <c r="F33" s="162"/>
      <c r="G33" s="119"/>
      <c r="H33" s="119"/>
      <c r="I33" s="163"/>
      <c r="J33" s="163"/>
      <c r="K33" s="163"/>
      <c r="L33" s="164"/>
      <c r="M33" s="164"/>
      <c r="N33" s="163"/>
      <c r="O33" s="163"/>
      <c r="P33" s="163">
        <v>4450</v>
      </c>
      <c r="Q33" s="163">
        <v>3828.5714285714289</v>
      </c>
      <c r="R33" s="163"/>
      <c r="S33" s="163">
        <v>15600.000000000002</v>
      </c>
      <c r="T33" s="163">
        <v>16600.000000000007</v>
      </c>
      <c r="U33" s="162"/>
      <c r="V33" s="119"/>
      <c r="W33" s="119"/>
      <c r="X33" s="163"/>
      <c r="Y33" s="163"/>
      <c r="Z33" s="163"/>
      <c r="AA33" s="163"/>
      <c r="AB33" s="163"/>
      <c r="AC33" s="163"/>
      <c r="AD33" s="163"/>
      <c r="AE33" s="163"/>
      <c r="AF33" s="163"/>
      <c r="AG33" s="162"/>
      <c r="AH33" s="119"/>
      <c r="AI33" s="119"/>
      <c r="AJ33" s="119"/>
      <c r="AK33" s="163"/>
      <c r="AL33" s="163"/>
      <c r="AM33" s="163"/>
      <c r="AN33" s="163"/>
      <c r="AO33" s="163">
        <v>9537.5</v>
      </c>
      <c r="AP33" s="163">
        <v>8490.7407407407409</v>
      </c>
      <c r="AQ33" s="163"/>
      <c r="AR33" s="163">
        <v>54016.666666666664</v>
      </c>
      <c r="AS33" s="163">
        <v>53812.5</v>
      </c>
      <c r="AT33" s="162"/>
      <c r="AU33" s="119"/>
      <c r="AV33" s="119"/>
      <c r="AW33" s="119"/>
      <c r="AX33" s="163"/>
      <c r="AY33" s="163"/>
      <c r="AZ33" s="163"/>
      <c r="BA33" s="163"/>
      <c r="BB33" s="163"/>
      <c r="BC33" s="163"/>
      <c r="BD33" s="163"/>
      <c r="BE33" s="163"/>
      <c r="BF33" s="163"/>
      <c r="BG33" s="162"/>
      <c r="BH33" s="119"/>
      <c r="BI33" s="119"/>
      <c r="BJ33" s="119"/>
      <c r="BK33" s="120"/>
      <c r="BL33" s="162"/>
      <c r="BM33" s="209"/>
      <c r="BN33" s="119"/>
      <c r="BO33" s="119"/>
      <c r="BP33" s="119"/>
      <c r="BQ33" s="119"/>
      <c r="BR33" s="162"/>
      <c r="BS33" s="119"/>
      <c r="BT33" s="119"/>
      <c r="BU33" s="119"/>
      <c r="BV33" s="119"/>
      <c r="BW33" s="120"/>
      <c r="BX33" s="162"/>
      <c r="BY33" s="209"/>
      <c r="BZ33" s="119"/>
      <c r="CA33" s="119"/>
      <c r="CB33" s="119"/>
      <c r="CC33" s="119"/>
      <c r="CD33" s="168"/>
      <c r="CE33" s="119"/>
      <c r="CF33" s="119"/>
      <c r="CG33" s="168"/>
      <c r="CH33" s="165"/>
      <c r="CI33" s="162"/>
      <c r="CJ33" s="209"/>
      <c r="CK33" s="119"/>
      <c r="CL33" s="119"/>
      <c r="CM33" s="119"/>
      <c r="CN33" s="119"/>
      <c r="CO33" s="168"/>
      <c r="CP33" s="119"/>
      <c r="CQ33" s="119"/>
      <c r="CR33" s="168"/>
      <c r="CS33" s="165"/>
      <c r="CT33" s="162"/>
      <c r="CU33" s="209"/>
      <c r="CV33" s="119"/>
      <c r="CW33" s="119"/>
      <c r="CX33" s="119"/>
      <c r="CY33" s="119"/>
      <c r="CZ33" s="168"/>
      <c r="DA33" s="119"/>
      <c r="DB33" s="119"/>
      <c r="DC33" s="168"/>
      <c r="DD33" s="165"/>
      <c r="DE33" s="162"/>
      <c r="DF33" s="209"/>
      <c r="DG33" s="119"/>
      <c r="DH33" s="119"/>
      <c r="DI33" s="119"/>
      <c r="DJ33" s="119"/>
      <c r="DK33" s="168"/>
      <c r="DL33" s="119"/>
      <c r="DM33" s="119"/>
      <c r="DN33" s="168"/>
      <c r="DO33" s="165"/>
      <c r="DP33" s="167">
        <v>44.75</v>
      </c>
      <c r="DQ33" s="210">
        <v>682004</v>
      </c>
      <c r="DR33" s="211">
        <v>0.97206703910600001</v>
      </c>
      <c r="DS33" s="211"/>
      <c r="DT33" s="179" t="s">
        <v>213</v>
      </c>
      <c r="DU33" s="118" t="s">
        <v>214</v>
      </c>
      <c r="DV33" s="212" t="s">
        <v>215</v>
      </c>
      <c r="DW33" s="119" t="s">
        <v>216</v>
      </c>
      <c r="DX33" s="213" t="s">
        <v>217</v>
      </c>
      <c r="DY33" s="214" t="s">
        <v>238</v>
      </c>
      <c r="DZ33" s="121" t="s">
        <v>122</v>
      </c>
      <c r="EA33" s="122">
        <v>214</v>
      </c>
      <c r="EB33" s="122" t="s">
        <v>231</v>
      </c>
      <c r="EC33" s="123" t="s">
        <v>220</v>
      </c>
      <c r="ED33" s="123" t="s">
        <v>229</v>
      </c>
      <c r="EE33" s="122" t="s">
        <v>275</v>
      </c>
      <c r="EF33" s="114"/>
      <c r="EG33" s="115"/>
      <c r="EH33" s="114" t="s">
        <v>65</v>
      </c>
      <c r="EI33" s="115" t="s">
        <v>244</v>
      </c>
      <c r="EJ33" s="117" t="s">
        <v>224</v>
      </c>
      <c r="EK33" s="124" t="s">
        <v>225</v>
      </c>
      <c r="EL33" s="124" t="s">
        <v>226</v>
      </c>
      <c r="EM33" s="124" t="s">
        <v>227</v>
      </c>
    </row>
    <row r="34" spans="1:143">
      <c r="A34" s="181"/>
      <c r="B34" s="181"/>
      <c r="C34" s="181"/>
      <c r="D34" s="18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0"/>
      <c r="Y34" s="20"/>
      <c r="Z34" s="20"/>
      <c r="AA34" s="20"/>
      <c r="AB34" s="20"/>
      <c r="AC34" s="20"/>
      <c r="AD34" s="20"/>
      <c r="AE34" s="20"/>
      <c r="AF34" s="8"/>
      <c r="AG34" s="8"/>
      <c r="AH34" s="8"/>
      <c r="AI34" s="8"/>
      <c r="AJ34" s="8"/>
      <c r="AK34" s="20"/>
      <c r="AL34" s="20"/>
      <c r="AM34" s="20"/>
      <c r="AN34" s="20"/>
      <c r="AO34" s="20"/>
      <c r="AP34" s="20"/>
      <c r="AQ34" s="20"/>
      <c r="AR34" s="20"/>
      <c r="AS34" s="8"/>
      <c r="AT34" s="8"/>
      <c r="AU34" s="8"/>
      <c r="AV34" s="8"/>
      <c r="AW34" s="8"/>
      <c r="AX34" s="20"/>
      <c r="AY34" s="20"/>
      <c r="AZ34" s="20"/>
      <c r="BA34" s="20"/>
      <c r="BB34" s="20"/>
      <c r="BC34" s="20"/>
      <c r="BD34" s="20"/>
      <c r="BE34" s="20"/>
      <c r="BF34" s="8"/>
      <c r="BG34" s="8"/>
      <c r="BH34" s="8"/>
      <c r="BI34" s="8"/>
      <c r="BJ34" s="8"/>
      <c r="BK34" s="8"/>
      <c r="BL34" s="8"/>
      <c r="BM34" s="11"/>
      <c r="BN34" s="11"/>
      <c r="BO34" s="8"/>
      <c r="BP34" s="8"/>
      <c r="BQ34" s="9"/>
      <c r="BR34" s="9"/>
      <c r="BS34" s="9"/>
      <c r="BT34" s="9"/>
      <c r="BV34" s="152"/>
      <c r="BW34" s="8"/>
      <c r="BX34" s="155"/>
      <c r="BY34" s="8"/>
      <c r="BZ34" s="155"/>
      <c r="CA34" s="155"/>
      <c r="CC34" s="152"/>
      <c r="CD34" s="8"/>
      <c r="CE34" s="155"/>
      <c r="CF34" s="8"/>
      <c r="CG34" s="8"/>
      <c r="CH34" s="155"/>
      <c r="CI34" s="155"/>
      <c r="CJ34" s="8"/>
      <c r="CK34" s="155"/>
      <c r="CL34" s="155"/>
      <c r="CN34" s="152"/>
      <c r="CO34" s="8"/>
      <c r="CP34" s="155"/>
      <c r="CQ34" s="8"/>
      <c r="CR34" s="8"/>
      <c r="CS34" s="155"/>
      <c r="CT34" s="155"/>
      <c r="CU34" s="8"/>
      <c r="CV34" s="155"/>
      <c r="CW34" s="155"/>
      <c r="CY34" s="152"/>
      <c r="CZ34" s="8"/>
      <c r="DA34" s="155"/>
      <c r="DB34" s="8"/>
      <c r="DC34" s="8"/>
      <c r="DD34" s="155"/>
      <c r="DE34" s="155"/>
      <c r="DF34" s="8"/>
      <c r="DG34" s="155"/>
      <c r="DH34" s="155"/>
      <c r="DJ34" s="152"/>
      <c r="DK34" s="8"/>
      <c r="DL34" s="155"/>
      <c r="DM34" s="8"/>
      <c r="DN34" s="8"/>
      <c r="DO34" s="155"/>
      <c r="DP34" s="176"/>
    </row>
    <row r="35" spans="1:143">
      <c r="A35" s="181"/>
      <c r="B35" s="181"/>
      <c r="C35" s="181"/>
      <c r="D35" s="18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0"/>
      <c r="Y35" s="20"/>
      <c r="Z35" s="20"/>
      <c r="AA35" s="20"/>
      <c r="AB35" s="20"/>
      <c r="AC35" s="20"/>
      <c r="AD35" s="20"/>
      <c r="AE35" s="20"/>
      <c r="AF35" s="8"/>
      <c r="AG35" s="8"/>
      <c r="AH35" s="8"/>
      <c r="AI35" s="8"/>
      <c r="AJ35" s="8"/>
      <c r="AK35" s="20"/>
      <c r="AL35" s="20"/>
      <c r="AM35" s="20"/>
      <c r="AN35" s="20"/>
      <c r="AO35" s="20"/>
      <c r="AP35" s="20"/>
      <c r="AQ35" s="20"/>
      <c r="AR35" s="20"/>
      <c r="AS35" s="8"/>
      <c r="AT35" s="8"/>
      <c r="AU35" s="8"/>
      <c r="AV35" s="8"/>
      <c r="AW35" s="8"/>
      <c r="AX35" s="20"/>
      <c r="AY35" s="20"/>
      <c r="AZ35" s="20"/>
      <c r="BA35" s="20"/>
      <c r="BB35" s="20"/>
      <c r="BC35" s="20"/>
      <c r="BD35" s="20"/>
      <c r="BE35" s="20"/>
      <c r="BF35" s="8"/>
      <c r="BG35" s="8"/>
      <c r="BH35" s="8"/>
      <c r="BI35" s="8"/>
      <c r="BJ35" s="8"/>
      <c r="BK35" s="8"/>
      <c r="BL35" s="8"/>
      <c r="BM35" s="11"/>
      <c r="BN35" s="11"/>
      <c r="BO35" s="8"/>
      <c r="BP35" s="8"/>
      <c r="BQ35" s="9"/>
      <c r="BR35" s="9"/>
      <c r="BS35" s="9"/>
      <c r="BT35" s="9"/>
      <c r="BV35" s="152"/>
      <c r="BW35" s="8"/>
      <c r="BX35" s="155"/>
      <c r="BY35" s="8"/>
      <c r="BZ35" s="155"/>
      <c r="CA35" s="155"/>
      <c r="CC35" s="152"/>
      <c r="CD35" s="8"/>
      <c r="CE35" s="155"/>
      <c r="CF35" s="8"/>
      <c r="CG35" s="8"/>
      <c r="CH35" s="155"/>
      <c r="CI35" s="155"/>
      <c r="CJ35" s="8"/>
      <c r="CK35" s="155"/>
      <c r="CL35" s="155"/>
      <c r="CN35" s="152"/>
      <c r="CO35" s="8"/>
      <c r="CP35" s="155"/>
      <c r="CQ35" s="8"/>
      <c r="CR35" s="8"/>
      <c r="CS35" s="155"/>
      <c r="CT35" s="155"/>
      <c r="CU35" s="8"/>
      <c r="CV35" s="155"/>
      <c r="CW35" s="155"/>
      <c r="CY35" s="152"/>
      <c r="CZ35" s="8"/>
      <c r="DA35" s="155"/>
      <c r="DB35" s="8"/>
      <c r="DC35" s="8"/>
      <c r="DD35" s="155"/>
      <c r="DE35" s="155"/>
      <c r="DF35" s="8"/>
      <c r="DG35" s="155"/>
      <c r="DH35" s="155"/>
      <c r="DJ35" s="152"/>
      <c r="DK35" s="8"/>
      <c r="DL35" s="155"/>
      <c r="DM35" s="8"/>
      <c r="DN35" s="8"/>
      <c r="DO35" s="155"/>
      <c r="DP35" s="176"/>
    </row>
    <row r="36" spans="1:143">
      <c r="A36" s="181"/>
      <c r="B36" s="181"/>
      <c r="C36" s="181"/>
      <c r="D36" s="181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0"/>
      <c r="Y36" s="20"/>
      <c r="Z36" s="20"/>
      <c r="AA36" s="20"/>
      <c r="AB36" s="20"/>
      <c r="AC36" s="20"/>
      <c r="AD36" s="20"/>
      <c r="AE36" s="20"/>
      <c r="AF36" s="8"/>
      <c r="AG36" s="8"/>
      <c r="AH36" s="8"/>
      <c r="AI36" s="8"/>
      <c r="AJ36" s="8"/>
      <c r="AK36" s="20"/>
      <c r="AL36" s="20"/>
      <c r="AM36" s="20"/>
      <c r="AN36" s="20"/>
      <c r="AO36" s="20"/>
      <c r="AP36" s="20"/>
      <c r="AQ36" s="20"/>
      <c r="AR36" s="20"/>
      <c r="AS36" s="8"/>
      <c r="AT36" s="8"/>
      <c r="AU36" s="8"/>
      <c r="AV36" s="8"/>
      <c r="AW36" s="8"/>
      <c r="AX36" s="20"/>
      <c r="AY36" s="20"/>
      <c r="AZ36" s="20"/>
      <c r="BA36" s="20"/>
      <c r="BB36" s="20"/>
      <c r="BC36" s="20"/>
      <c r="BD36" s="20"/>
      <c r="BE36" s="20"/>
      <c r="BF36" s="8"/>
      <c r="BG36" s="8"/>
      <c r="BH36" s="8"/>
      <c r="BI36" s="8"/>
      <c r="BJ36" s="8"/>
      <c r="BK36" s="8"/>
      <c r="BL36" s="8"/>
      <c r="BM36" s="11"/>
      <c r="BN36" s="11"/>
      <c r="BO36" s="8"/>
      <c r="BP36" s="8"/>
      <c r="BQ36" s="9"/>
      <c r="BR36" s="9"/>
      <c r="BS36" s="9"/>
      <c r="BT36" s="9"/>
      <c r="BV36" s="152"/>
      <c r="BW36" s="8"/>
      <c r="BX36" s="155"/>
      <c r="BY36" s="8"/>
      <c r="BZ36" s="155"/>
      <c r="CA36" s="155"/>
      <c r="CC36" s="152"/>
      <c r="CD36" s="8"/>
      <c r="CE36" s="155"/>
      <c r="CF36" s="8"/>
      <c r="CG36" s="8"/>
      <c r="CH36" s="155"/>
      <c r="CI36" s="155"/>
      <c r="CJ36" s="8"/>
      <c r="CK36" s="155"/>
      <c r="CL36" s="155"/>
      <c r="CN36" s="152"/>
      <c r="CO36" s="8"/>
      <c r="CP36" s="155"/>
      <c r="CQ36" s="8"/>
      <c r="CR36" s="8"/>
      <c r="CS36" s="155"/>
      <c r="CT36" s="155"/>
      <c r="CU36" s="8"/>
      <c r="CV36" s="155"/>
      <c r="CW36" s="155"/>
      <c r="CY36" s="152"/>
      <c r="CZ36" s="8"/>
      <c r="DA36" s="155"/>
      <c r="DB36" s="8"/>
      <c r="DC36" s="8"/>
      <c r="DD36" s="155"/>
      <c r="DE36" s="155"/>
      <c r="DF36" s="8"/>
      <c r="DG36" s="155"/>
      <c r="DH36" s="155"/>
      <c r="DJ36" s="152"/>
      <c r="DK36" s="8"/>
      <c r="DL36" s="155"/>
      <c r="DM36" s="8"/>
      <c r="DN36" s="8"/>
      <c r="DO36" s="155"/>
      <c r="DP36" s="176"/>
    </row>
    <row r="37" spans="1:143">
      <c r="A37" s="181"/>
      <c r="B37" s="181"/>
      <c r="C37" s="181"/>
      <c r="D37" s="18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0"/>
      <c r="Y37" s="20"/>
      <c r="Z37" s="20"/>
      <c r="AA37" s="20"/>
      <c r="AB37" s="20"/>
      <c r="AC37" s="20"/>
      <c r="AD37" s="20"/>
      <c r="AE37" s="20"/>
      <c r="AF37" s="8"/>
      <c r="AG37" s="8"/>
      <c r="AH37" s="8"/>
      <c r="AI37" s="8"/>
      <c r="AJ37" s="8"/>
      <c r="AK37" s="20"/>
      <c r="AL37" s="20"/>
      <c r="AM37" s="20"/>
      <c r="AN37" s="20"/>
      <c r="AO37" s="20"/>
      <c r="AP37" s="20"/>
      <c r="AQ37" s="20"/>
      <c r="AR37" s="20"/>
      <c r="AS37" s="8"/>
      <c r="AT37" s="8"/>
      <c r="AU37" s="8"/>
      <c r="AV37" s="8"/>
      <c r="AW37" s="8"/>
      <c r="AX37" s="20"/>
      <c r="AY37" s="20"/>
      <c r="AZ37" s="20"/>
      <c r="BA37" s="20"/>
      <c r="BB37" s="20"/>
      <c r="BC37" s="20"/>
      <c r="BD37" s="20"/>
      <c r="BE37" s="20"/>
      <c r="BF37" s="8"/>
      <c r="BG37" s="8"/>
      <c r="BH37" s="8"/>
      <c r="BI37" s="8"/>
      <c r="BJ37" s="8"/>
      <c r="BK37" s="8"/>
      <c r="BL37" s="8"/>
      <c r="BM37" s="11"/>
      <c r="BN37" s="11"/>
      <c r="BO37" s="8"/>
      <c r="BP37" s="8"/>
      <c r="BQ37" s="9"/>
      <c r="BR37" s="9"/>
      <c r="BS37" s="9"/>
      <c r="BT37" s="9"/>
      <c r="BV37" s="152"/>
      <c r="BW37" s="8"/>
      <c r="BX37" s="155"/>
      <c r="BY37" s="8"/>
      <c r="BZ37" s="155"/>
      <c r="CA37" s="155"/>
      <c r="CC37" s="152"/>
      <c r="CD37" s="8"/>
      <c r="CE37" s="155"/>
      <c r="CF37" s="8"/>
      <c r="CG37" s="8"/>
      <c r="CH37" s="155"/>
      <c r="CI37" s="155"/>
      <c r="CJ37" s="8"/>
      <c r="CK37" s="155"/>
      <c r="CL37" s="155"/>
      <c r="CN37" s="152"/>
      <c r="CO37" s="8"/>
      <c r="CP37" s="155"/>
      <c r="CQ37" s="8"/>
      <c r="CR37" s="8"/>
      <c r="CS37" s="155"/>
      <c r="CT37" s="155"/>
      <c r="CU37" s="8"/>
      <c r="CV37" s="155"/>
      <c r="CW37" s="155"/>
      <c r="CY37" s="152"/>
      <c r="CZ37" s="8"/>
      <c r="DA37" s="155"/>
      <c r="DB37" s="8"/>
      <c r="DC37" s="8"/>
      <c r="DD37" s="155"/>
      <c r="DE37" s="155"/>
      <c r="DF37" s="8"/>
      <c r="DG37" s="155"/>
      <c r="DH37" s="155"/>
      <c r="DJ37" s="152"/>
      <c r="DK37" s="8"/>
      <c r="DL37" s="155"/>
      <c r="DM37" s="8"/>
      <c r="DN37" s="8"/>
      <c r="DO37" s="155"/>
      <c r="DP37" s="176"/>
    </row>
    <row r="38" spans="1:143">
      <c r="A38" s="181"/>
      <c r="B38" s="181"/>
      <c r="C38" s="181"/>
      <c r="D38" s="181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0"/>
      <c r="Y38" s="20"/>
      <c r="Z38" s="20"/>
      <c r="AA38" s="20"/>
      <c r="AB38" s="20"/>
      <c r="AC38" s="20"/>
      <c r="AD38" s="20"/>
      <c r="AE38" s="20"/>
      <c r="AF38" s="8"/>
      <c r="AG38" s="8"/>
      <c r="AH38" s="8"/>
      <c r="AI38" s="8"/>
      <c r="AJ38" s="8"/>
      <c r="AK38" s="20"/>
      <c r="AL38" s="20"/>
      <c r="AM38" s="20"/>
      <c r="AN38" s="20"/>
      <c r="AO38" s="20"/>
      <c r="AP38" s="20"/>
      <c r="AQ38" s="20"/>
      <c r="AR38" s="20"/>
      <c r="AS38" s="8"/>
      <c r="AT38" s="8"/>
      <c r="AU38" s="8"/>
      <c r="AV38" s="8"/>
      <c r="AW38" s="8"/>
      <c r="AX38" s="20"/>
      <c r="AY38" s="20"/>
      <c r="AZ38" s="20"/>
      <c r="BA38" s="20"/>
      <c r="BB38" s="20"/>
      <c r="BC38" s="20"/>
      <c r="BD38" s="20"/>
      <c r="BE38" s="20"/>
      <c r="BF38" s="8"/>
      <c r="BG38" s="8"/>
      <c r="BH38" s="8"/>
      <c r="BI38" s="8"/>
      <c r="BJ38" s="8"/>
      <c r="BK38" s="8"/>
      <c r="BL38" s="8"/>
      <c r="BM38" s="11"/>
      <c r="BN38" s="11"/>
      <c r="BO38" s="8"/>
      <c r="BP38" s="8"/>
      <c r="BQ38" s="8"/>
      <c r="BR38" s="8"/>
      <c r="BS38" s="8"/>
      <c r="BT38" s="8"/>
      <c r="BV38" s="152"/>
      <c r="BW38" s="8"/>
      <c r="BX38" s="154"/>
      <c r="BY38" s="8"/>
      <c r="BZ38" s="154"/>
      <c r="CA38" s="154"/>
      <c r="CC38" s="152"/>
      <c r="CD38" s="8"/>
      <c r="CE38" s="154"/>
      <c r="CF38" s="8"/>
      <c r="CG38" s="8"/>
      <c r="CH38" s="154"/>
      <c r="CI38" s="154"/>
      <c r="CJ38" s="8"/>
      <c r="CK38" s="154"/>
      <c r="CL38" s="154"/>
      <c r="CN38" s="152"/>
      <c r="CO38" s="8"/>
      <c r="CP38" s="154"/>
      <c r="CQ38" s="8"/>
      <c r="CR38" s="8"/>
      <c r="CS38" s="154"/>
      <c r="CT38" s="154"/>
      <c r="CU38" s="8"/>
      <c r="CV38" s="154"/>
      <c r="CW38" s="154"/>
      <c r="CY38" s="152"/>
      <c r="CZ38" s="8"/>
      <c r="DA38" s="154"/>
      <c r="DB38" s="8"/>
      <c r="DC38" s="8"/>
      <c r="DD38" s="154"/>
      <c r="DE38" s="154"/>
      <c r="DF38" s="8"/>
      <c r="DG38" s="154"/>
      <c r="DH38" s="154"/>
      <c r="DJ38" s="152"/>
      <c r="DK38" s="8"/>
      <c r="DL38" s="154"/>
      <c r="DM38" s="8"/>
      <c r="DN38" s="8"/>
      <c r="DO38" s="154"/>
      <c r="DP38" s="21"/>
    </row>
    <row r="39" spans="1:143">
      <c r="A39" s="181"/>
      <c r="B39" s="181"/>
      <c r="C39" s="181"/>
      <c r="D39" s="181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0"/>
      <c r="Y39" s="20"/>
      <c r="Z39" s="20"/>
      <c r="AA39" s="20"/>
      <c r="AB39" s="20"/>
      <c r="AC39" s="20"/>
      <c r="AD39" s="20"/>
      <c r="AE39" s="20"/>
      <c r="AF39" s="8"/>
      <c r="AG39" s="8"/>
      <c r="AH39" s="8"/>
      <c r="AI39" s="8"/>
      <c r="AJ39" s="8"/>
      <c r="AK39" s="20"/>
      <c r="AL39" s="20"/>
      <c r="AM39" s="20"/>
      <c r="AN39" s="20"/>
      <c r="AO39" s="20"/>
      <c r="AP39" s="20"/>
      <c r="AQ39" s="20"/>
      <c r="AR39" s="20"/>
      <c r="AS39" s="8"/>
      <c r="AT39" s="8"/>
      <c r="AU39" s="8"/>
      <c r="AV39" s="8"/>
      <c r="AW39" s="8"/>
      <c r="AX39" s="20"/>
      <c r="AY39" s="20"/>
      <c r="AZ39" s="20"/>
      <c r="BA39" s="20"/>
      <c r="BB39" s="20"/>
      <c r="BC39" s="20"/>
      <c r="BD39" s="20"/>
      <c r="BE39" s="20"/>
      <c r="BF39" s="8"/>
      <c r="BG39" s="8"/>
      <c r="BH39" s="8"/>
      <c r="BI39" s="8"/>
      <c r="BJ39" s="8"/>
      <c r="BK39" s="8"/>
      <c r="BL39" s="8"/>
      <c r="BM39" s="11"/>
      <c r="BN39" s="11"/>
      <c r="BO39" s="8"/>
      <c r="BP39" s="8"/>
      <c r="BQ39" s="8"/>
      <c r="BR39" s="8"/>
      <c r="BS39" s="8"/>
      <c r="BT39" s="8"/>
      <c r="BV39" s="152"/>
      <c r="BW39" s="8"/>
      <c r="BX39" s="154"/>
      <c r="BY39" s="8"/>
      <c r="BZ39" s="154"/>
      <c r="CA39" s="154"/>
      <c r="CC39" s="152"/>
      <c r="CD39" s="8"/>
      <c r="CE39" s="154"/>
      <c r="CF39" s="8"/>
      <c r="CG39" s="8"/>
      <c r="CH39" s="154"/>
      <c r="CI39" s="154"/>
      <c r="CJ39" s="8"/>
      <c r="CK39" s="154"/>
      <c r="CL39" s="154"/>
      <c r="CN39" s="152"/>
      <c r="CO39" s="8"/>
      <c r="CP39" s="154"/>
      <c r="CQ39" s="8"/>
      <c r="CR39" s="8"/>
      <c r="CS39" s="154"/>
      <c r="CT39" s="154"/>
      <c r="CU39" s="8"/>
      <c r="CV39" s="154"/>
      <c r="CW39" s="154"/>
      <c r="CY39" s="152"/>
      <c r="CZ39" s="8"/>
      <c r="DA39" s="154"/>
      <c r="DB39" s="8"/>
      <c r="DC39" s="8"/>
      <c r="DD39" s="154"/>
      <c r="DE39" s="154"/>
      <c r="DF39" s="8"/>
      <c r="DG39" s="154"/>
      <c r="DH39" s="154"/>
      <c r="DJ39" s="152"/>
      <c r="DK39" s="8"/>
      <c r="DL39" s="154"/>
      <c r="DM39" s="8"/>
      <c r="DN39" s="8"/>
      <c r="DO39" s="154"/>
      <c r="DP39" s="21"/>
    </row>
    <row r="40" spans="1:143">
      <c r="A40" s="181"/>
      <c r="B40" s="181"/>
      <c r="C40" s="181"/>
      <c r="D40" s="18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0"/>
      <c r="Y40" s="20"/>
      <c r="Z40" s="20"/>
      <c r="AA40" s="20"/>
      <c r="AB40" s="20"/>
      <c r="AC40" s="20"/>
      <c r="AD40" s="20"/>
      <c r="AE40" s="20"/>
      <c r="AF40" s="8"/>
      <c r="AG40" s="8"/>
      <c r="AH40" s="8"/>
      <c r="AI40" s="8"/>
      <c r="AJ40" s="8"/>
      <c r="AK40" s="20"/>
      <c r="AL40" s="20"/>
      <c r="AM40" s="20"/>
      <c r="AN40" s="20"/>
      <c r="AO40" s="20"/>
      <c r="AP40" s="20"/>
      <c r="AQ40" s="20"/>
      <c r="AR40" s="20"/>
      <c r="AS40" s="8"/>
      <c r="AT40" s="8"/>
      <c r="AU40" s="8"/>
      <c r="AV40" s="8"/>
      <c r="AW40" s="8"/>
      <c r="AX40" s="20"/>
      <c r="AY40" s="20"/>
      <c r="AZ40" s="20"/>
      <c r="BA40" s="20"/>
      <c r="BB40" s="20"/>
      <c r="BC40" s="20"/>
      <c r="BD40" s="20"/>
      <c r="BE40" s="20"/>
      <c r="BF40" s="8"/>
      <c r="BG40" s="8"/>
      <c r="BH40" s="8"/>
      <c r="BI40" s="8"/>
      <c r="BJ40" s="8"/>
      <c r="BK40" s="8"/>
      <c r="BL40" s="8"/>
      <c r="BM40" s="11"/>
      <c r="BN40" s="11"/>
      <c r="BO40" s="8"/>
      <c r="BP40" s="8"/>
      <c r="BQ40" s="8"/>
      <c r="BR40" s="8"/>
      <c r="BS40" s="8"/>
      <c r="BT40" s="8"/>
      <c r="BV40" s="152"/>
      <c r="BW40" s="8"/>
      <c r="BX40" s="154"/>
      <c r="BY40" s="8"/>
      <c r="BZ40" s="154"/>
      <c r="CA40" s="154"/>
      <c r="CC40" s="152"/>
      <c r="CD40" s="8"/>
      <c r="CE40" s="154"/>
      <c r="CF40" s="8"/>
      <c r="CG40" s="8"/>
      <c r="CH40" s="154"/>
      <c r="CI40" s="154"/>
      <c r="CJ40" s="8"/>
      <c r="CK40" s="154"/>
      <c r="CL40" s="154"/>
      <c r="CN40" s="152"/>
      <c r="CO40" s="8"/>
      <c r="CP40" s="154"/>
      <c r="CQ40" s="8"/>
      <c r="CR40" s="8"/>
      <c r="CS40" s="154"/>
      <c r="CT40" s="154"/>
      <c r="CU40" s="8"/>
      <c r="CV40" s="154"/>
      <c r="CW40" s="154"/>
      <c r="CY40" s="152"/>
      <c r="CZ40" s="8"/>
      <c r="DA40" s="154"/>
      <c r="DB40" s="8"/>
      <c r="DC40" s="8"/>
      <c r="DD40" s="154"/>
      <c r="DE40" s="154"/>
      <c r="DF40" s="8"/>
      <c r="DG40" s="154"/>
      <c r="DH40" s="154"/>
      <c r="DJ40" s="152"/>
      <c r="DK40" s="8"/>
      <c r="DL40" s="154"/>
      <c r="DM40" s="8"/>
      <c r="DN40" s="8"/>
      <c r="DO40" s="154"/>
      <c r="DP40" s="21"/>
    </row>
    <row r="41" spans="1:143">
      <c r="A41" s="181"/>
      <c r="B41" s="181"/>
      <c r="C41" s="181"/>
      <c r="D41" s="18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0"/>
      <c r="Y41" s="20"/>
      <c r="Z41" s="20"/>
      <c r="AA41" s="20"/>
      <c r="AB41" s="20"/>
      <c r="AC41" s="20"/>
      <c r="AD41" s="20"/>
      <c r="AE41" s="20"/>
      <c r="AF41" s="8"/>
      <c r="AG41" s="8"/>
      <c r="AH41" s="8"/>
      <c r="AI41" s="8"/>
      <c r="AJ41" s="8"/>
      <c r="AK41" s="20"/>
      <c r="AL41" s="20"/>
      <c r="AM41" s="20"/>
      <c r="AN41" s="20"/>
      <c r="AO41" s="20"/>
      <c r="AP41" s="20"/>
      <c r="AQ41" s="20"/>
      <c r="AR41" s="20"/>
      <c r="AS41" s="8"/>
      <c r="AT41" s="8"/>
      <c r="AU41" s="8"/>
      <c r="AV41" s="8"/>
      <c r="AW41" s="8"/>
      <c r="AX41" s="20"/>
      <c r="AY41" s="20"/>
      <c r="AZ41" s="20"/>
      <c r="BA41" s="20"/>
      <c r="BB41" s="20"/>
      <c r="BC41" s="20"/>
      <c r="BD41" s="20"/>
      <c r="BE41" s="20"/>
      <c r="BF41" s="8"/>
      <c r="BG41" s="8"/>
      <c r="BH41" s="8"/>
      <c r="BI41" s="8"/>
      <c r="BJ41" s="8"/>
      <c r="BK41" s="8"/>
      <c r="BL41" s="8"/>
      <c r="BM41" s="11"/>
      <c r="BN41" s="11"/>
      <c r="BO41" s="8"/>
      <c r="BP41" s="8"/>
      <c r="BQ41" s="8"/>
      <c r="BR41" s="8"/>
      <c r="BS41" s="8"/>
      <c r="BT41" s="8"/>
      <c r="BV41" s="152"/>
      <c r="BW41" s="8"/>
      <c r="BX41" s="154"/>
      <c r="BY41" s="8"/>
      <c r="BZ41" s="154"/>
      <c r="CA41" s="154"/>
      <c r="CC41" s="152"/>
      <c r="CD41" s="8"/>
      <c r="CE41" s="154"/>
      <c r="CF41" s="8"/>
      <c r="CG41" s="8"/>
      <c r="CH41" s="154"/>
      <c r="CI41" s="154"/>
      <c r="CJ41" s="8"/>
      <c r="CK41" s="154"/>
      <c r="CL41" s="154"/>
      <c r="CN41" s="152"/>
      <c r="CO41" s="8"/>
      <c r="CP41" s="154"/>
      <c r="CQ41" s="8"/>
      <c r="CR41" s="8"/>
      <c r="CS41" s="154"/>
      <c r="CT41" s="154"/>
      <c r="CU41" s="8"/>
      <c r="CV41" s="154"/>
      <c r="CW41" s="154"/>
      <c r="CY41" s="152"/>
      <c r="CZ41" s="8"/>
      <c r="DA41" s="154"/>
      <c r="DB41" s="8"/>
      <c r="DC41" s="8"/>
      <c r="DD41" s="154"/>
      <c r="DE41" s="154"/>
      <c r="DF41" s="8"/>
      <c r="DG41" s="154"/>
      <c r="DH41" s="154"/>
      <c r="DJ41" s="152"/>
      <c r="DK41" s="8"/>
      <c r="DL41" s="154"/>
      <c r="DM41" s="8"/>
      <c r="DN41" s="8"/>
      <c r="DO41" s="154"/>
      <c r="DP41" s="21"/>
    </row>
    <row r="42" spans="1:143">
      <c r="A42" s="181"/>
      <c r="B42" s="181"/>
      <c r="C42" s="181"/>
      <c r="D42" s="18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0"/>
      <c r="Y42" s="20"/>
      <c r="Z42" s="20"/>
      <c r="AA42" s="20"/>
      <c r="AB42" s="20"/>
      <c r="AC42" s="20"/>
      <c r="AD42" s="20"/>
      <c r="AE42" s="20"/>
      <c r="AF42" s="8"/>
      <c r="AG42" s="8"/>
      <c r="AH42" s="8"/>
      <c r="AI42" s="8"/>
      <c r="AJ42" s="8"/>
      <c r="AK42" s="20"/>
      <c r="AL42" s="20"/>
      <c r="AM42" s="20"/>
      <c r="AN42" s="20"/>
      <c r="AO42" s="20"/>
      <c r="AP42" s="20"/>
      <c r="AQ42" s="20"/>
      <c r="AR42" s="20"/>
      <c r="AS42" s="8"/>
      <c r="AT42" s="8"/>
      <c r="AU42" s="8"/>
      <c r="AV42" s="8"/>
      <c r="AW42" s="8"/>
      <c r="AX42" s="20"/>
      <c r="AY42" s="20"/>
      <c r="AZ42" s="20"/>
      <c r="BA42" s="20"/>
      <c r="BB42" s="20"/>
      <c r="BC42" s="20"/>
      <c r="BD42" s="20"/>
      <c r="BE42" s="20"/>
      <c r="BF42" s="8"/>
      <c r="BG42" s="8"/>
      <c r="BH42" s="8"/>
      <c r="BI42" s="8"/>
      <c r="BJ42" s="8"/>
      <c r="BK42" s="8"/>
      <c r="BL42" s="8"/>
      <c r="BM42" s="11"/>
      <c r="BN42" s="11"/>
      <c r="BO42" s="8"/>
      <c r="BP42" s="8"/>
      <c r="BQ42" s="8"/>
      <c r="BR42" s="8"/>
      <c r="BS42" s="8"/>
      <c r="BT42" s="8"/>
      <c r="BV42" s="152"/>
      <c r="BW42" s="8"/>
      <c r="BX42" s="154"/>
      <c r="BY42" s="8"/>
      <c r="BZ42" s="154"/>
      <c r="CA42" s="154"/>
      <c r="CC42" s="152"/>
      <c r="CD42" s="8"/>
      <c r="CE42" s="154"/>
      <c r="CF42" s="8"/>
      <c r="CG42" s="8"/>
      <c r="CH42" s="154"/>
      <c r="CI42" s="154"/>
      <c r="CJ42" s="8"/>
      <c r="CK42" s="154"/>
      <c r="CL42" s="154"/>
      <c r="CN42" s="152"/>
      <c r="CO42" s="8"/>
      <c r="CP42" s="154"/>
      <c r="CQ42" s="8"/>
      <c r="CR42" s="8"/>
      <c r="CS42" s="154"/>
      <c r="CT42" s="154"/>
      <c r="CU42" s="8"/>
      <c r="CV42" s="154"/>
      <c r="CW42" s="154"/>
      <c r="CY42" s="152"/>
      <c r="CZ42" s="8"/>
      <c r="DA42" s="154"/>
      <c r="DB42" s="8"/>
      <c r="DC42" s="8"/>
      <c r="DD42" s="154"/>
      <c r="DE42" s="154"/>
      <c r="DF42" s="8"/>
      <c r="DG42" s="154"/>
      <c r="DH42" s="154"/>
      <c r="DJ42" s="152"/>
      <c r="DK42" s="8"/>
      <c r="DL42" s="154"/>
      <c r="DM42" s="8"/>
      <c r="DN42" s="8"/>
      <c r="DO42" s="154"/>
      <c r="DP42" s="21"/>
    </row>
    <row r="43" spans="1:143">
      <c r="A43" s="181"/>
      <c r="B43" s="181"/>
      <c r="C43" s="181"/>
      <c r="D43" s="18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0"/>
      <c r="Y43" s="20"/>
      <c r="Z43" s="20"/>
      <c r="AA43" s="20"/>
      <c r="AB43" s="20"/>
      <c r="AC43" s="20"/>
      <c r="AD43" s="20"/>
      <c r="AE43" s="20"/>
      <c r="AF43" s="8"/>
      <c r="AG43" s="8"/>
      <c r="AH43" s="8"/>
      <c r="AI43" s="8"/>
      <c r="AJ43" s="8"/>
      <c r="AK43" s="20"/>
      <c r="AL43" s="20"/>
      <c r="AM43" s="20"/>
      <c r="AN43" s="20"/>
      <c r="AO43" s="20"/>
      <c r="AP43" s="20"/>
      <c r="AQ43" s="20"/>
      <c r="AR43" s="20"/>
      <c r="AS43" s="8"/>
      <c r="AT43" s="8"/>
      <c r="AU43" s="8"/>
      <c r="AV43" s="8"/>
      <c r="AW43" s="8"/>
      <c r="AX43" s="20"/>
      <c r="AY43" s="20"/>
      <c r="AZ43" s="20"/>
      <c r="BA43" s="20"/>
      <c r="BB43" s="20"/>
      <c r="BC43" s="20"/>
      <c r="BD43" s="20"/>
      <c r="BE43" s="20"/>
      <c r="BF43" s="8"/>
      <c r="BG43" s="8"/>
      <c r="BH43" s="8"/>
      <c r="BI43" s="8"/>
      <c r="BJ43" s="8"/>
      <c r="BK43" s="8"/>
      <c r="BL43" s="8"/>
      <c r="BM43" s="11"/>
      <c r="BN43" s="11"/>
      <c r="BO43" s="8"/>
      <c r="BP43" s="8"/>
      <c r="BQ43" s="8"/>
      <c r="BR43" s="8"/>
      <c r="BS43" s="8"/>
      <c r="BT43" s="8"/>
      <c r="BV43" s="152"/>
      <c r="BW43" s="8"/>
      <c r="BX43" s="154"/>
      <c r="BY43" s="8"/>
      <c r="BZ43" s="154"/>
      <c r="CA43" s="154"/>
      <c r="CC43" s="152"/>
      <c r="CD43" s="8"/>
      <c r="CE43" s="154"/>
      <c r="CF43" s="8"/>
      <c r="CG43" s="8"/>
      <c r="CH43" s="154"/>
      <c r="CI43" s="154"/>
      <c r="CJ43" s="8"/>
      <c r="CK43" s="154"/>
      <c r="CL43" s="154"/>
      <c r="CN43" s="152"/>
      <c r="CO43" s="8"/>
      <c r="CP43" s="154"/>
      <c r="CQ43" s="8"/>
      <c r="CR43" s="8"/>
      <c r="CS43" s="154"/>
      <c r="CT43" s="154"/>
      <c r="CU43" s="8"/>
      <c r="CV43" s="154"/>
      <c r="CW43" s="154"/>
      <c r="CY43" s="152"/>
      <c r="CZ43" s="8"/>
      <c r="DA43" s="154"/>
      <c r="DB43" s="8"/>
      <c r="DC43" s="8"/>
      <c r="DD43" s="154"/>
      <c r="DE43" s="154"/>
      <c r="DF43" s="8"/>
      <c r="DG43" s="154"/>
      <c r="DH43" s="154"/>
      <c r="DJ43" s="152"/>
      <c r="DK43" s="8"/>
      <c r="DL43" s="154"/>
      <c r="DM43" s="8"/>
      <c r="DN43" s="8"/>
      <c r="DO43" s="154"/>
      <c r="DP43" s="21"/>
    </row>
    <row r="44" spans="1:143">
      <c r="A44" s="181"/>
      <c r="B44" s="181"/>
      <c r="C44" s="181"/>
      <c r="D44" s="18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0"/>
      <c r="Y44" s="20"/>
      <c r="Z44" s="20"/>
      <c r="AA44" s="20"/>
      <c r="AB44" s="20"/>
      <c r="AC44" s="20"/>
      <c r="AD44" s="20"/>
      <c r="AE44" s="20"/>
      <c r="AF44" s="8"/>
      <c r="AG44" s="8"/>
      <c r="AH44" s="8"/>
      <c r="AI44" s="8"/>
      <c r="AJ44" s="8"/>
      <c r="AK44" s="20"/>
      <c r="AL44" s="20"/>
      <c r="AM44" s="20"/>
      <c r="AN44" s="20"/>
      <c r="AO44" s="20"/>
      <c r="AP44" s="20"/>
      <c r="AQ44" s="20"/>
      <c r="AR44" s="20"/>
      <c r="AS44" s="8"/>
      <c r="AT44" s="8"/>
      <c r="AU44" s="8"/>
      <c r="AV44" s="8"/>
      <c r="AW44" s="8"/>
      <c r="AX44" s="20"/>
      <c r="AY44" s="20"/>
      <c r="AZ44" s="20"/>
      <c r="BA44" s="20"/>
      <c r="BB44" s="20"/>
      <c r="BC44" s="20"/>
      <c r="BD44" s="20"/>
      <c r="BE44" s="20"/>
      <c r="BF44" s="8"/>
      <c r="BG44" s="8"/>
      <c r="BH44" s="8"/>
      <c r="BI44" s="8"/>
      <c r="BJ44" s="8"/>
      <c r="BK44" s="8"/>
      <c r="BL44" s="8"/>
      <c r="BM44" s="11"/>
      <c r="BN44" s="11"/>
      <c r="BO44" s="8"/>
      <c r="BP44" s="8"/>
      <c r="BQ44" s="8"/>
      <c r="BR44" s="8"/>
      <c r="BS44" s="8"/>
      <c r="BT44" s="8"/>
      <c r="BV44" s="152"/>
      <c r="BW44" s="8"/>
      <c r="BX44" s="154"/>
      <c r="BY44" s="8"/>
      <c r="BZ44" s="154"/>
      <c r="CA44" s="154"/>
      <c r="CC44" s="152"/>
      <c r="CD44" s="8"/>
      <c r="CE44" s="154"/>
      <c r="CF44" s="8"/>
      <c r="CG44" s="8"/>
      <c r="CH44" s="154"/>
      <c r="CI44" s="154"/>
      <c r="CJ44" s="8"/>
      <c r="CK44" s="154"/>
      <c r="CL44" s="154"/>
      <c r="CN44" s="152"/>
      <c r="CO44" s="8"/>
      <c r="CP44" s="154"/>
      <c r="CQ44" s="8"/>
      <c r="CR44" s="8"/>
      <c r="CS44" s="154"/>
      <c r="CT44" s="154"/>
      <c r="CU44" s="8"/>
      <c r="CV44" s="154"/>
      <c r="CW44" s="154"/>
      <c r="CY44" s="152"/>
      <c r="CZ44" s="8"/>
      <c r="DA44" s="154"/>
      <c r="DB44" s="8"/>
      <c r="DC44" s="8"/>
      <c r="DD44" s="154"/>
      <c r="DE44" s="154"/>
      <c r="DF44" s="8"/>
      <c r="DG44" s="154"/>
      <c r="DH44" s="154"/>
      <c r="DJ44" s="152"/>
      <c r="DK44" s="8"/>
      <c r="DL44" s="154"/>
      <c r="DM44" s="8"/>
      <c r="DN44" s="8"/>
      <c r="DO44" s="154"/>
      <c r="DP44" s="21"/>
    </row>
    <row r="45" spans="1:143">
      <c r="A45" s="181"/>
      <c r="B45" s="181"/>
      <c r="C45" s="181"/>
      <c r="D45" s="181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0"/>
      <c r="Y45" s="20"/>
      <c r="Z45" s="20"/>
      <c r="AA45" s="20"/>
      <c r="AB45" s="20"/>
      <c r="AC45" s="20"/>
      <c r="AD45" s="20"/>
      <c r="AE45" s="20"/>
      <c r="AF45" s="8"/>
      <c r="AG45" s="8"/>
      <c r="AH45" s="8"/>
      <c r="AI45" s="8"/>
      <c r="AJ45" s="8"/>
      <c r="AK45" s="20"/>
      <c r="AL45" s="20"/>
      <c r="AM45" s="20"/>
      <c r="AN45" s="20"/>
      <c r="AO45" s="20"/>
      <c r="AP45" s="20"/>
      <c r="AQ45" s="20"/>
      <c r="AR45" s="20"/>
      <c r="AS45" s="8"/>
      <c r="AT45" s="8"/>
      <c r="AU45" s="8"/>
      <c r="AV45" s="8"/>
      <c r="AW45" s="8"/>
      <c r="AX45" s="20"/>
      <c r="AY45" s="20"/>
      <c r="AZ45" s="20"/>
      <c r="BA45" s="20"/>
      <c r="BB45" s="20"/>
      <c r="BC45" s="20"/>
      <c r="BD45" s="20"/>
      <c r="BE45" s="20"/>
      <c r="BF45" s="8"/>
      <c r="BG45" s="8"/>
      <c r="BH45" s="8"/>
      <c r="BI45" s="8"/>
      <c r="BJ45" s="8"/>
      <c r="BK45" s="8"/>
      <c r="BL45" s="8"/>
      <c r="BM45" s="11"/>
      <c r="BN45" s="11"/>
      <c r="BO45" s="8"/>
      <c r="BP45" s="8"/>
      <c r="BQ45" s="8"/>
      <c r="BR45" s="8"/>
      <c r="BS45" s="8"/>
      <c r="BT45" s="8"/>
      <c r="BV45" s="152"/>
      <c r="BW45" s="8"/>
      <c r="BX45" s="154"/>
      <c r="BY45" s="8"/>
      <c r="BZ45" s="154"/>
      <c r="CA45" s="154"/>
      <c r="CC45" s="152"/>
      <c r="CD45" s="8"/>
      <c r="CE45" s="154"/>
      <c r="CF45" s="8"/>
      <c r="CG45" s="8"/>
      <c r="CH45" s="154"/>
      <c r="CI45" s="154"/>
      <c r="CJ45" s="8"/>
      <c r="CK45" s="154"/>
      <c r="CL45" s="154"/>
      <c r="CN45" s="152"/>
      <c r="CO45" s="8"/>
      <c r="CP45" s="154"/>
      <c r="CQ45" s="8"/>
      <c r="CR45" s="8"/>
      <c r="CS45" s="154"/>
      <c r="CT45" s="154"/>
      <c r="CU45" s="8"/>
      <c r="CV45" s="154"/>
      <c r="CW45" s="154"/>
      <c r="CY45" s="152"/>
      <c r="CZ45" s="8"/>
      <c r="DA45" s="154"/>
      <c r="DB45" s="8"/>
      <c r="DC45" s="8"/>
      <c r="DD45" s="154"/>
      <c r="DE45" s="154"/>
      <c r="DF45" s="8"/>
      <c r="DG45" s="154"/>
      <c r="DH45" s="154"/>
      <c r="DJ45" s="152"/>
      <c r="DK45" s="8"/>
      <c r="DL45" s="154"/>
      <c r="DM45" s="8"/>
      <c r="DN45" s="8"/>
      <c r="DO45" s="154"/>
      <c r="DP45" s="21"/>
    </row>
    <row r="46" spans="1:143">
      <c r="A46" s="181"/>
      <c r="B46" s="181"/>
      <c r="C46" s="181"/>
      <c r="D46" s="18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0"/>
      <c r="Y46" s="20"/>
      <c r="Z46" s="20"/>
      <c r="AA46" s="20"/>
      <c r="AB46" s="20"/>
      <c r="AC46" s="20"/>
      <c r="AD46" s="20"/>
      <c r="AE46" s="20"/>
      <c r="AF46" s="8"/>
      <c r="AG46" s="8"/>
      <c r="AH46" s="8"/>
      <c r="AI46" s="8"/>
      <c r="AJ46" s="8"/>
      <c r="AK46" s="20"/>
      <c r="AL46" s="20"/>
      <c r="AM46" s="20"/>
      <c r="AN46" s="20"/>
      <c r="AO46" s="20"/>
      <c r="AP46" s="20"/>
      <c r="AQ46" s="20"/>
      <c r="AR46" s="20"/>
      <c r="AS46" s="8"/>
      <c r="AT46" s="8"/>
      <c r="AU46" s="8"/>
      <c r="AV46" s="8"/>
      <c r="AW46" s="8"/>
      <c r="AX46" s="20"/>
      <c r="AY46" s="20"/>
      <c r="AZ46" s="20"/>
      <c r="BA46" s="20"/>
      <c r="BB46" s="20"/>
      <c r="BC46" s="20"/>
      <c r="BD46" s="20"/>
      <c r="BE46" s="20"/>
      <c r="BF46" s="8"/>
      <c r="BG46" s="8"/>
      <c r="BH46" s="8"/>
      <c r="BI46" s="8"/>
      <c r="BJ46" s="8"/>
      <c r="BK46" s="8"/>
      <c r="BL46" s="8"/>
      <c r="BM46" s="11"/>
      <c r="BN46" s="11"/>
      <c r="BO46" s="8"/>
      <c r="BP46" s="8"/>
      <c r="BQ46" s="8"/>
      <c r="BR46" s="8"/>
      <c r="BS46" s="8"/>
      <c r="BT46" s="8"/>
      <c r="BV46" s="152"/>
      <c r="BW46" s="8"/>
      <c r="BX46" s="154"/>
      <c r="BY46" s="8"/>
      <c r="BZ46" s="154"/>
      <c r="CA46" s="154"/>
      <c r="CC46" s="152"/>
      <c r="CD46" s="8"/>
      <c r="CE46" s="154"/>
      <c r="CF46" s="8"/>
      <c r="CG46" s="8"/>
      <c r="CH46" s="154"/>
      <c r="CI46" s="154"/>
      <c r="CJ46" s="8"/>
      <c r="CK46" s="154"/>
      <c r="CL46" s="154"/>
      <c r="CN46" s="152"/>
      <c r="CO46" s="8"/>
      <c r="CP46" s="154"/>
      <c r="CQ46" s="8"/>
      <c r="CR46" s="8"/>
      <c r="CS46" s="154"/>
      <c r="CT46" s="154"/>
      <c r="CU46" s="8"/>
      <c r="CV46" s="154"/>
      <c r="CW46" s="154"/>
      <c r="CY46" s="152"/>
      <c r="CZ46" s="8"/>
      <c r="DA46" s="154"/>
      <c r="DB46" s="8"/>
      <c r="DC46" s="8"/>
      <c r="DD46" s="154"/>
      <c r="DE46" s="154"/>
      <c r="DF46" s="8"/>
      <c r="DG46" s="154"/>
      <c r="DH46" s="154"/>
      <c r="DJ46" s="152"/>
      <c r="DK46" s="8"/>
      <c r="DL46" s="154"/>
      <c r="DM46" s="8"/>
      <c r="DN46" s="8"/>
      <c r="DO46" s="154"/>
      <c r="DP46" s="21"/>
    </row>
    <row r="47" spans="1:143">
      <c r="A47" s="181"/>
      <c r="B47" s="181"/>
      <c r="C47" s="181"/>
      <c r="D47" s="18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0"/>
      <c r="Y47" s="20"/>
      <c r="Z47" s="20"/>
      <c r="AA47" s="20"/>
      <c r="AB47" s="20"/>
      <c r="AC47" s="20"/>
      <c r="AD47" s="20"/>
      <c r="AE47" s="20"/>
      <c r="AF47" s="8"/>
      <c r="AG47" s="8"/>
      <c r="AH47" s="8"/>
      <c r="AI47" s="8"/>
      <c r="AJ47" s="8"/>
      <c r="AK47" s="20"/>
      <c r="AL47" s="20"/>
      <c r="AM47" s="20"/>
      <c r="AN47" s="20"/>
      <c r="AO47" s="20"/>
      <c r="AP47" s="20"/>
      <c r="AQ47" s="20"/>
      <c r="AR47" s="20"/>
      <c r="AS47" s="8"/>
      <c r="AT47" s="8"/>
      <c r="AU47" s="8"/>
      <c r="AV47" s="8"/>
      <c r="AW47" s="8"/>
      <c r="AX47" s="20"/>
      <c r="AY47" s="20"/>
      <c r="AZ47" s="20"/>
      <c r="BA47" s="20"/>
      <c r="BB47" s="20"/>
      <c r="BC47" s="20"/>
      <c r="BD47" s="20"/>
      <c r="BE47" s="20"/>
      <c r="BF47" s="8"/>
      <c r="BG47" s="8"/>
      <c r="BH47" s="8"/>
      <c r="BI47" s="8"/>
      <c r="BJ47" s="8"/>
      <c r="BK47" s="8"/>
      <c r="BL47" s="8"/>
      <c r="BM47" s="11"/>
      <c r="BN47" s="11"/>
      <c r="BO47" s="8"/>
      <c r="BP47" s="8"/>
      <c r="BQ47" s="8"/>
      <c r="BR47" s="8"/>
      <c r="BS47" s="8"/>
      <c r="BT47" s="8"/>
      <c r="BV47" s="152"/>
      <c r="BW47" s="8"/>
      <c r="BX47" s="154"/>
      <c r="BY47" s="8"/>
      <c r="BZ47" s="154"/>
      <c r="CA47" s="154"/>
      <c r="CC47" s="152"/>
      <c r="CD47" s="8"/>
      <c r="CE47" s="154"/>
      <c r="CF47" s="8"/>
      <c r="CG47" s="8"/>
      <c r="CH47" s="154"/>
      <c r="CI47" s="154"/>
      <c r="CJ47" s="8"/>
      <c r="CK47" s="154"/>
      <c r="CL47" s="154"/>
      <c r="CN47" s="152"/>
      <c r="CO47" s="8"/>
      <c r="CP47" s="154"/>
      <c r="CQ47" s="8"/>
      <c r="CR47" s="8"/>
      <c r="CS47" s="154"/>
      <c r="CT47" s="154"/>
      <c r="CU47" s="8"/>
      <c r="CV47" s="154"/>
      <c r="CW47" s="154"/>
      <c r="CY47" s="152"/>
      <c r="CZ47" s="8"/>
      <c r="DA47" s="154"/>
      <c r="DB47" s="8"/>
      <c r="DC47" s="8"/>
      <c r="DD47" s="154"/>
      <c r="DE47" s="154"/>
      <c r="DF47" s="8"/>
      <c r="DG47" s="154"/>
      <c r="DH47" s="154"/>
      <c r="DJ47" s="152"/>
      <c r="DK47" s="8"/>
      <c r="DL47" s="154"/>
      <c r="DM47" s="8"/>
      <c r="DN47" s="8"/>
      <c r="DO47" s="154"/>
      <c r="DP47" s="21"/>
    </row>
    <row r="48" spans="1:143">
      <c r="A48" s="181"/>
      <c r="B48" s="181"/>
      <c r="C48" s="181"/>
      <c r="D48" s="181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0"/>
      <c r="Y48" s="20"/>
      <c r="Z48" s="20"/>
      <c r="AA48" s="20"/>
      <c r="AB48" s="20"/>
      <c r="AC48" s="20"/>
      <c r="AD48" s="20"/>
      <c r="AE48" s="20"/>
      <c r="AF48" s="8"/>
      <c r="AG48" s="8"/>
      <c r="AH48" s="8"/>
      <c r="AI48" s="8"/>
      <c r="AJ48" s="8"/>
      <c r="AK48" s="20"/>
      <c r="AL48" s="20"/>
      <c r="AM48" s="20"/>
      <c r="AN48" s="20"/>
      <c r="AO48" s="20"/>
      <c r="AP48" s="20"/>
      <c r="AQ48" s="20"/>
      <c r="AR48" s="20"/>
      <c r="AS48" s="8"/>
      <c r="AT48" s="8"/>
      <c r="AU48" s="8"/>
      <c r="AV48" s="8"/>
      <c r="AW48" s="8"/>
      <c r="AX48" s="20"/>
      <c r="AY48" s="20"/>
      <c r="AZ48" s="20"/>
      <c r="BA48" s="20"/>
      <c r="BB48" s="20"/>
      <c r="BC48" s="20"/>
      <c r="BD48" s="20"/>
      <c r="BE48" s="20"/>
      <c r="BF48" s="8"/>
      <c r="BG48" s="8"/>
      <c r="BH48" s="8"/>
      <c r="BI48" s="8"/>
      <c r="BJ48" s="8"/>
      <c r="BK48" s="8"/>
      <c r="BL48" s="8"/>
      <c r="BM48" s="11"/>
      <c r="BN48" s="11"/>
      <c r="BO48" s="8"/>
      <c r="BP48" s="8"/>
      <c r="BQ48" s="8"/>
      <c r="BR48" s="8"/>
      <c r="BS48" s="8"/>
      <c r="BT48" s="8"/>
      <c r="BV48" s="152"/>
      <c r="BW48" s="8"/>
      <c r="BX48" s="154"/>
      <c r="BY48" s="8"/>
      <c r="BZ48" s="154"/>
      <c r="CA48" s="154"/>
      <c r="CC48" s="152"/>
      <c r="CD48" s="8"/>
      <c r="CE48" s="154"/>
      <c r="CF48" s="8"/>
      <c r="CG48" s="8"/>
      <c r="CH48" s="154"/>
      <c r="CI48" s="154"/>
      <c r="CJ48" s="8"/>
      <c r="CK48" s="154"/>
      <c r="CL48" s="154"/>
      <c r="CN48" s="152"/>
      <c r="CO48" s="8"/>
      <c r="CP48" s="154"/>
      <c r="CQ48" s="8"/>
      <c r="CR48" s="8"/>
      <c r="CS48" s="154"/>
      <c r="CT48" s="154"/>
      <c r="CU48" s="8"/>
      <c r="CV48" s="154"/>
      <c r="CW48" s="154"/>
      <c r="CY48" s="152"/>
      <c r="CZ48" s="8"/>
      <c r="DA48" s="154"/>
      <c r="DB48" s="8"/>
      <c r="DC48" s="8"/>
      <c r="DD48" s="154"/>
      <c r="DE48" s="154"/>
      <c r="DF48" s="8"/>
      <c r="DG48" s="154"/>
      <c r="DH48" s="154"/>
      <c r="DJ48" s="152"/>
      <c r="DK48" s="8"/>
      <c r="DL48" s="154"/>
      <c r="DM48" s="8"/>
      <c r="DN48" s="8"/>
      <c r="DO48" s="154"/>
      <c r="DP48" s="21"/>
    </row>
    <row r="49" spans="1:135">
      <c r="A49" s="181"/>
      <c r="B49" s="181"/>
      <c r="C49" s="181"/>
      <c r="D49" s="18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0"/>
      <c r="Y49" s="20"/>
      <c r="Z49" s="20"/>
      <c r="AA49" s="20"/>
      <c r="AB49" s="20"/>
      <c r="AC49" s="20"/>
      <c r="AD49" s="20"/>
      <c r="AE49" s="20"/>
      <c r="AF49" s="8"/>
      <c r="AG49" s="8"/>
      <c r="AH49" s="8"/>
      <c r="AI49" s="8"/>
      <c r="AJ49" s="8"/>
      <c r="AK49" s="20"/>
      <c r="AL49" s="20"/>
      <c r="AM49" s="20"/>
      <c r="AN49" s="20"/>
      <c r="AO49" s="20"/>
      <c r="AP49" s="20"/>
      <c r="AQ49" s="20"/>
      <c r="AR49" s="20"/>
      <c r="AS49" s="8"/>
      <c r="AT49" s="8"/>
      <c r="AU49" s="8"/>
      <c r="AV49" s="8"/>
      <c r="AW49" s="8"/>
      <c r="AX49" s="20"/>
      <c r="AY49" s="20"/>
      <c r="AZ49" s="20"/>
      <c r="BA49" s="20"/>
      <c r="BB49" s="20"/>
      <c r="BC49" s="20"/>
      <c r="BD49" s="20"/>
      <c r="BE49" s="20"/>
      <c r="BF49" s="8"/>
      <c r="BG49" s="8"/>
      <c r="BH49" s="8"/>
      <c r="BI49" s="8"/>
      <c r="BJ49" s="8"/>
      <c r="BK49" s="8"/>
      <c r="BL49" s="8"/>
      <c r="BM49" s="11"/>
      <c r="BN49" s="11"/>
      <c r="BO49" s="8"/>
      <c r="BP49" s="8"/>
      <c r="BQ49" s="8"/>
      <c r="BR49" s="8"/>
      <c r="BS49" s="8"/>
      <c r="BT49" s="8"/>
      <c r="BV49" s="152"/>
      <c r="BW49" s="8"/>
      <c r="BX49" s="154"/>
      <c r="BY49" s="8"/>
      <c r="BZ49" s="154"/>
      <c r="CA49" s="154"/>
      <c r="CC49" s="152"/>
      <c r="CD49" s="8"/>
      <c r="CE49" s="154"/>
      <c r="CF49" s="8"/>
      <c r="CG49" s="8"/>
      <c r="CH49" s="154"/>
      <c r="CI49" s="154"/>
      <c r="CJ49" s="8"/>
      <c r="CK49" s="154"/>
      <c r="CL49" s="154"/>
      <c r="CN49" s="152"/>
      <c r="CO49" s="8"/>
      <c r="CP49" s="154"/>
      <c r="CQ49" s="8"/>
      <c r="CR49" s="8"/>
      <c r="CS49" s="154"/>
      <c r="CT49" s="154"/>
      <c r="CU49" s="8"/>
      <c r="CV49" s="154"/>
      <c r="CW49" s="154"/>
      <c r="CY49" s="152"/>
      <c r="CZ49" s="8"/>
      <c r="DA49" s="154"/>
      <c r="DB49" s="8"/>
      <c r="DC49" s="8"/>
      <c r="DD49" s="154"/>
      <c r="DE49" s="154"/>
      <c r="DF49" s="8"/>
      <c r="DG49" s="154"/>
      <c r="DH49" s="154"/>
      <c r="DJ49" s="152"/>
      <c r="DK49" s="8"/>
      <c r="DL49" s="154"/>
      <c r="DM49" s="8"/>
      <c r="DN49" s="8"/>
      <c r="DO49" s="154"/>
      <c r="DP49" s="21"/>
      <c r="DQ49" s="124"/>
      <c r="DR49" s="124"/>
      <c r="DS49" s="110"/>
      <c r="DT49" s="110"/>
      <c r="DU49" s="124"/>
      <c r="DV49" s="124"/>
      <c r="DW49" s="124"/>
      <c r="DX49" s="124"/>
      <c r="DY49" s="124"/>
      <c r="DZ49" s="124"/>
      <c r="EA49" s="124"/>
      <c r="EB49" s="124"/>
      <c r="EC49" s="124"/>
      <c r="ED49" s="124"/>
      <c r="EE49" s="124"/>
    </row>
    <row r="50" spans="1:135">
      <c r="A50" s="181"/>
      <c r="B50" s="181"/>
      <c r="C50" s="181"/>
      <c r="D50" s="181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0"/>
      <c r="Y50" s="20"/>
      <c r="Z50" s="20"/>
      <c r="AA50" s="20"/>
      <c r="AB50" s="20"/>
      <c r="AC50" s="20"/>
      <c r="AD50" s="20"/>
      <c r="AE50" s="20"/>
      <c r="AF50" s="8"/>
      <c r="AG50" s="8"/>
      <c r="AH50" s="8"/>
      <c r="AI50" s="8"/>
      <c r="AJ50" s="8"/>
      <c r="AK50" s="20"/>
      <c r="AL50" s="20"/>
      <c r="AM50" s="20"/>
      <c r="AN50" s="20"/>
      <c r="AO50" s="20"/>
      <c r="AP50" s="20"/>
      <c r="AQ50" s="20"/>
      <c r="AR50" s="20"/>
      <c r="AS50" s="8"/>
      <c r="AT50" s="8"/>
      <c r="AU50" s="8"/>
      <c r="AV50" s="8"/>
      <c r="AW50" s="8"/>
      <c r="AX50" s="20"/>
      <c r="AY50" s="20"/>
      <c r="AZ50" s="20"/>
      <c r="BA50" s="20"/>
      <c r="BB50" s="20"/>
      <c r="BC50" s="20"/>
      <c r="BD50" s="20"/>
      <c r="BE50" s="20"/>
      <c r="BF50" s="8"/>
      <c r="BG50" s="8"/>
      <c r="BH50" s="8"/>
      <c r="BI50" s="8"/>
      <c r="BJ50" s="8"/>
      <c r="BK50" s="8"/>
      <c r="BL50" s="8"/>
      <c r="BM50" s="11"/>
      <c r="BN50" s="11"/>
      <c r="BO50" s="8"/>
      <c r="BP50" s="8"/>
      <c r="BQ50" s="8"/>
      <c r="BR50" s="8"/>
      <c r="BS50" s="8"/>
      <c r="BT50" s="8"/>
      <c r="BV50" s="152"/>
      <c r="BW50" s="8"/>
      <c r="BX50" s="154"/>
      <c r="BY50" s="8"/>
      <c r="BZ50" s="154"/>
      <c r="CA50" s="154"/>
      <c r="CC50" s="152"/>
      <c r="CD50" s="8"/>
      <c r="CE50" s="154"/>
      <c r="CF50" s="8"/>
      <c r="CG50" s="8"/>
      <c r="CH50" s="154"/>
      <c r="CI50" s="154"/>
      <c r="CJ50" s="8"/>
      <c r="CK50" s="154"/>
      <c r="CL50" s="154"/>
      <c r="CN50" s="152"/>
      <c r="CO50" s="8"/>
      <c r="CP50" s="154"/>
      <c r="CQ50" s="8"/>
      <c r="CR50" s="8"/>
      <c r="CS50" s="154"/>
      <c r="CT50" s="154"/>
      <c r="CU50" s="8"/>
      <c r="CV50" s="154"/>
      <c r="CW50" s="154"/>
      <c r="CY50" s="152"/>
      <c r="CZ50" s="8"/>
      <c r="DA50" s="154"/>
      <c r="DB50" s="8"/>
      <c r="DC50" s="8"/>
      <c r="DD50" s="154"/>
      <c r="DE50" s="154"/>
      <c r="DF50" s="8"/>
      <c r="DG50" s="154"/>
      <c r="DH50" s="154"/>
      <c r="DJ50" s="152"/>
      <c r="DK50" s="8"/>
      <c r="DL50" s="154"/>
      <c r="DM50" s="8"/>
      <c r="DN50" s="8"/>
      <c r="DO50" s="154"/>
      <c r="DP50" s="21"/>
      <c r="DQ50" s="124"/>
      <c r="DR50" s="124"/>
      <c r="DS50" s="110"/>
      <c r="DT50" s="110"/>
      <c r="DU50" s="124"/>
      <c r="DV50" s="124"/>
      <c r="DW50" s="124"/>
      <c r="DX50" s="124"/>
      <c r="DY50" s="124"/>
      <c r="DZ50" s="124"/>
      <c r="EA50" s="124"/>
      <c r="EB50" s="124"/>
      <c r="EC50" s="124"/>
      <c r="ED50" s="124"/>
      <c r="EE50" s="124"/>
    </row>
    <row r="51" spans="1:135">
      <c r="A51" s="181"/>
      <c r="B51" s="181"/>
      <c r="C51" s="181"/>
      <c r="D51" s="18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0"/>
      <c r="Y51" s="20"/>
      <c r="Z51" s="20"/>
      <c r="AA51" s="20"/>
      <c r="AB51" s="20"/>
      <c r="AC51" s="20"/>
      <c r="AD51" s="20"/>
      <c r="AE51" s="20"/>
      <c r="AF51" s="8"/>
      <c r="AG51" s="8"/>
      <c r="AH51" s="8"/>
      <c r="AI51" s="8"/>
      <c r="AJ51" s="8"/>
      <c r="AK51" s="20"/>
      <c r="AL51" s="20"/>
      <c r="AM51" s="20"/>
      <c r="AN51" s="20"/>
      <c r="AO51" s="20"/>
      <c r="AP51" s="20"/>
      <c r="AQ51" s="20"/>
      <c r="AR51" s="20"/>
      <c r="AS51" s="8"/>
      <c r="AT51" s="8"/>
      <c r="AU51" s="8"/>
      <c r="AV51" s="8"/>
      <c r="AW51" s="8"/>
      <c r="AX51" s="20"/>
      <c r="AY51" s="20"/>
      <c r="AZ51" s="20"/>
      <c r="BA51" s="20"/>
      <c r="BB51" s="20"/>
      <c r="BC51" s="20"/>
      <c r="BD51" s="20"/>
      <c r="BE51" s="20"/>
      <c r="BF51" s="8"/>
      <c r="BG51" s="8"/>
      <c r="BH51" s="8"/>
      <c r="BI51" s="8"/>
      <c r="BJ51" s="8"/>
      <c r="BK51" s="8"/>
      <c r="BL51" s="8"/>
      <c r="BM51" s="11"/>
      <c r="BN51" s="11"/>
      <c r="BO51" s="8"/>
      <c r="BP51" s="8"/>
      <c r="BQ51" s="8"/>
      <c r="BR51" s="8"/>
      <c r="BS51" s="8"/>
      <c r="BT51" s="8"/>
      <c r="BV51" s="152"/>
      <c r="BW51" s="8"/>
      <c r="BX51" s="154"/>
      <c r="BY51" s="8"/>
      <c r="BZ51" s="154"/>
      <c r="CA51" s="154"/>
      <c r="CC51" s="152"/>
      <c r="CD51" s="8"/>
      <c r="CE51" s="154"/>
      <c r="CF51" s="8"/>
      <c r="CG51" s="8"/>
      <c r="CH51" s="154"/>
      <c r="CI51" s="154"/>
      <c r="CJ51" s="8"/>
      <c r="CK51" s="154"/>
      <c r="CL51" s="154"/>
      <c r="CN51" s="152"/>
      <c r="CO51" s="8"/>
      <c r="CP51" s="154"/>
      <c r="CQ51" s="8"/>
      <c r="CR51" s="8"/>
      <c r="CS51" s="154"/>
      <c r="CT51" s="154"/>
      <c r="CU51" s="8"/>
      <c r="CV51" s="154"/>
      <c r="CW51" s="154"/>
      <c r="CY51" s="152"/>
      <c r="CZ51" s="8"/>
      <c r="DA51" s="154"/>
      <c r="DB51" s="8"/>
      <c r="DC51" s="8"/>
      <c r="DD51" s="154"/>
      <c r="DE51" s="154"/>
      <c r="DF51" s="8"/>
      <c r="DG51" s="154"/>
      <c r="DH51" s="154"/>
      <c r="DJ51" s="152"/>
      <c r="DK51" s="8"/>
      <c r="DL51" s="154"/>
      <c r="DM51" s="8"/>
      <c r="DN51" s="8"/>
      <c r="DO51" s="154"/>
      <c r="DP51" s="21"/>
      <c r="DQ51" s="124"/>
      <c r="DR51" s="124"/>
      <c r="DS51" s="110"/>
      <c r="DT51" s="110"/>
      <c r="DU51" s="124"/>
      <c r="DV51" s="124"/>
      <c r="DW51" s="124"/>
      <c r="DX51" s="124"/>
      <c r="DY51" s="124"/>
      <c r="DZ51" s="124"/>
      <c r="EA51" s="124"/>
      <c r="EB51" s="124"/>
      <c r="EC51" s="124"/>
      <c r="ED51" s="124"/>
      <c r="EE51" s="124"/>
    </row>
    <row r="52" spans="1:135">
      <c r="A52" s="181"/>
      <c r="B52" s="181"/>
      <c r="C52" s="181"/>
      <c r="D52" s="181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0"/>
      <c r="Y52" s="20"/>
      <c r="Z52" s="20"/>
      <c r="AA52" s="20"/>
      <c r="AB52" s="20"/>
      <c r="AC52" s="20"/>
      <c r="AD52" s="20"/>
      <c r="AE52" s="20"/>
      <c r="AF52" s="8"/>
      <c r="AG52" s="8"/>
      <c r="AH52" s="8"/>
      <c r="AI52" s="8"/>
      <c r="AJ52" s="8"/>
      <c r="AK52" s="20"/>
      <c r="AL52" s="20"/>
      <c r="AM52" s="20"/>
      <c r="AN52" s="20"/>
      <c r="AO52" s="20"/>
      <c r="AP52" s="20"/>
      <c r="AQ52" s="20"/>
      <c r="AR52" s="20"/>
      <c r="AS52" s="8"/>
      <c r="AT52" s="8"/>
      <c r="AU52" s="8"/>
      <c r="AV52" s="8"/>
      <c r="AW52" s="8"/>
      <c r="AX52" s="20"/>
      <c r="AY52" s="20"/>
      <c r="AZ52" s="20"/>
      <c r="BA52" s="20"/>
      <c r="BB52" s="20"/>
      <c r="BC52" s="20"/>
      <c r="BD52" s="20"/>
      <c r="BE52" s="20"/>
      <c r="BF52" s="8"/>
      <c r="BG52" s="8"/>
      <c r="BH52" s="8"/>
      <c r="BI52" s="8"/>
      <c r="BJ52" s="8"/>
      <c r="BK52" s="8"/>
      <c r="BL52" s="8"/>
      <c r="BM52" s="11"/>
      <c r="BN52" s="11"/>
      <c r="BO52" s="8"/>
      <c r="BP52" s="8"/>
      <c r="BQ52" s="8"/>
      <c r="BR52" s="8"/>
      <c r="BS52" s="8"/>
      <c r="BT52" s="8"/>
      <c r="BV52" s="152"/>
      <c r="BW52" s="8"/>
      <c r="BX52" s="154"/>
      <c r="BY52" s="8"/>
      <c r="BZ52" s="154"/>
      <c r="CA52" s="154"/>
      <c r="CC52" s="152"/>
      <c r="CD52" s="8"/>
      <c r="CE52" s="154"/>
      <c r="CF52" s="8"/>
      <c r="CG52" s="8"/>
      <c r="CH52" s="154"/>
      <c r="CI52" s="154"/>
      <c r="CJ52" s="8"/>
      <c r="CK52" s="154"/>
      <c r="CL52" s="154"/>
      <c r="CN52" s="152"/>
      <c r="CO52" s="8"/>
      <c r="CP52" s="154"/>
      <c r="CQ52" s="8"/>
      <c r="CR52" s="8"/>
      <c r="CS52" s="154"/>
      <c r="CT52" s="154"/>
      <c r="CU52" s="8"/>
      <c r="CV52" s="154"/>
      <c r="CW52" s="154"/>
      <c r="CY52" s="152"/>
      <c r="CZ52" s="8"/>
      <c r="DA52" s="154"/>
      <c r="DB52" s="8"/>
      <c r="DC52" s="8"/>
      <c r="DD52" s="154"/>
      <c r="DE52" s="154"/>
      <c r="DF52" s="8"/>
      <c r="DG52" s="154"/>
      <c r="DH52" s="154"/>
      <c r="DJ52" s="152"/>
      <c r="DK52" s="8"/>
      <c r="DL52" s="154"/>
      <c r="DM52" s="8"/>
      <c r="DN52" s="8"/>
      <c r="DO52" s="154"/>
      <c r="DP52" s="21"/>
      <c r="DQ52" s="124"/>
      <c r="DR52" s="124"/>
      <c r="DS52" s="110"/>
      <c r="DT52" s="110"/>
      <c r="DU52" s="124"/>
      <c r="DV52" s="124"/>
      <c r="DW52" s="124"/>
      <c r="DX52" s="124"/>
      <c r="DY52" s="124"/>
      <c r="DZ52" s="124"/>
      <c r="EA52" s="124"/>
      <c r="EB52" s="124"/>
      <c r="EC52" s="124"/>
      <c r="ED52" s="124"/>
      <c r="EE52" s="124"/>
    </row>
    <row r="53" spans="1:135">
      <c r="A53" s="181"/>
      <c r="B53" s="181"/>
      <c r="C53" s="181"/>
      <c r="D53" s="181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0"/>
      <c r="Y53" s="20"/>
      <c r="Z53" s="20"/>
      <c r="AA53" s="20"/>
      <c r="AB53" s="20"/>
      <c r="AC53" s="20"/>
      <c r="AD53" s="20"/>
      <c r="AE53" s="20"/>
      <c r="AF53" s="8"/>
      <c r="AG53" s="8"/>
      <c r="AH53" s="8"/>
      <c r="AI53" s="8"/>
      <c r="AJ53" s="8"/>
      <c r="AK53" s="20"/>
      <c r="AL53" s="20"/>
      <c r="AM53" s="20"/>
      <c r="AN53" s="20"/>
      <c r="AO53" s="20"/>
      <c r="AP53" s="20"/>
      <c r="AQ53" s="20"/>
      <c r="AR53" s="20"/>
      <c r="AS53" s="8"/>
      <c r="AT53" s="8"/>
      <c r="AU53" s="8"/>
      <c r="AV53" s="8"/>
      <c r="AW53" s="8"/>
      <c r="AX53" s="20"/>
      <c r="AY53" s="20"/>
      <c r="AZ53" s="20"/>
      <c r="BA53" s="20"/>
      <c r="BB53" s="20"/>
      <c r="BC53" s="20"/>
      <c r="BD53" s="20"/>
      <c r="BE53" s="20"/>
      <c r="BF53" s="8"/>
      <c r="BG53" s="8"/>
      <c r="BH53" s="8"/>
      <c r="BI53" s="8"/>
      <c r="BJ53" s="8"/>
      <c r="BK53" s="8"/>
      <c r="BL53" s="8"/>
      <c r="BM53" s="11"/>
      <c r="BN53" s="11"/>
      <c r="BO53" s="8"/>
      <c r="BP53" s="8"/>
      <c r="BQ53" s="8"/>
      <c r="BR53" s="8"/>
      <c r="BS53" s="8"/>
      <c r="BT53" s="8"/>
      <c r="BV53" s="152"/>
      <c r="BW53" s="8"/>
      <c r="BX53" s="154"/>
      <c r="BY53" s="8"/>
      <c r="BZ53" s="154"/>
      <c r="CA53" s="154"/>
      <c r="CC53" s="152"/>
      <c r="CD53" s="8"/>
      <c r="CE53" s="154"/>
      <c r="CF53" s="8"/>
      <c r="CG53" s="8"/>
      <c r="CH53" s="154"/>
      <c r="CI53" s="154"/>
      <c r="CJ53" s="8"/>
      <c r="CK53" s="154"/>
      <c r="CL53" s="154"/>
      <c r="CN53" s="152"/>
      <c r="CO53" s="8"/>
      <c r="CP53" s="154"/>
      <c r="CQ53" s="8"/>
      <c r="CR53" s="8"/>
      <c r="CS53" s="154"/>
      <c r="CT53" s="154"/>
      <c r="CU53" s="8"/>
      <c r="CV53" s="154"/>
      <c r="CW53" s="154"/>
      <c r="CY53" s="152"/>
      <c r="CZ53" s="8"/>
      <c r="DA53" s="154"/>
      <c r="DB53" s="8"/>
      <c r="DC53" s="8"/>
      <c r="DD53" s="154"/>
      <c r="DE53" s="154"/>
      <c r="DF53" s="8"/>
      <c r="DG53" s="154"/>
      <c r="DH53" s="154"/>
      <c r="DJ53" s="152"/>
      <c r="DK53" s="8"/>
      <c r="DL53" s="154"/>
      <c r="DM53" s="8"/>
      <c r="DN53" s="8"/>
      <c r="DO53" s="154"/>
      <c r="DP53" s="21"/>
      <c r="DQ53" s="124"/>
      <c r="DR53" s="124"/>
      <c r="DS53" s="110"/>
      <c r="DT53" s="110"/>
      <c r="DU53" s="124"/>
      <c r="DV53" s="124"/>
      <c r="DW53" s="124"/>
      <c r="DX53" s="124"/>
      <c r="DY53" s="124"/>
      <c r="DZ53" s="124"/>
      <c r="EA53" s="124"/>
      <c r="EB53" s="124"/>
      <c r="EC53" s="124"/>
      <c r="ED53" s="124"/>
      <c r="EE53" s="124"/>
    </row>
    <row r="54" spans="1:135">
      <c r="A54" s="181"/>
      <c r="B54" s="181"/>
      <c r="C54" s="181"/>
      <c r="D54" s="18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0"/>
      <c r="Y54" s="20"/>
      <c r="Z54" s="20"/>
      <c r="AA54" s="20"/>
      <c r="AB54" s="20"/>
      <c r="AC54" s="20"/>
      <c r="AD54" s="20"/>
      <c r="AE54" s="20"/>
      <c r="AF54" s="8"/>
      <c r="AG54" s="8"/>
      <c r="AH54" s="8"/>
      <c r="AI54" s="8"/>
      <c r="AJ54" s="8"/>
      <c r="AK54" s="20"/>
      <c r="AL54" s="20"/>
      <c r="AM54" s="20"/>
      <c r="AN54" s="20"/>
      <c r="AO54" s="20"/>
      <c r="AP54" s="20"/>
      <c r="AQ54" s="20"/>
      <c r="AR54" s="20"/>
      <c r="AS54" s="8"/>
      <c r="AT54" s="8"/>
      <c r="AU54" s="8"/>
      <c r="AV54" s="8"/>
      <c r="AW54" s="8"/>
      <c r="AX54" s="20"/>
      <c r="AY54" s="20"/>
      <c r="AZ54" s="20"/>
      <c r="BA54" s="20"/>
      <c r="BB54" s="20"/>
      <c r="BC54" s="20"/>
      <c r="BD54" s="20"/>
      <c r="BE54" s="20"/>
      <c r="BF54" s="8"/>
      <c r="BG54" s="8"/>
      <c r="BH54" s="8"/>
      <c r="BI54" s="8"/>
      <c r="BJ54" s="8"/>
      <c r="BK54" s="8"/>
      <c r="BL54" s="8"/>
      <c r="BM54" s="11"/>
      <c r="BN54" s="11"/>
      <c r="BO54" s="8"/>
      <c r="BP54" s="8"/>
      <c r="BQ54" s="8"/>
      <c r="BR54" s="8"/>
      <c r="BS54" s="8"/>
      <c r="BT54" s="8"/>
      <c r="BV54" s="152"/>
      <c r="BW54" s="8"/>
      <c r="BX54" s="154"/>
      <c r="BY54" s="8"/>
      <c r="BZ54" s="154"/>
      <c r="CA54" s="154"/>
      <c r="CC54" s="152"/>
      <c r="CD54" s="8"/>
      <c r="CE54" s="154"/>
      <c r="CF54" s="8"/>
      <c r="CG54" s="8"/>
      <c r="CH54" s="154"/>
      <c r="CI54" s="154"/>
      <c r="CJ54" s="8"/>
      <c r="CK54" s="154"/>
      <c r="CL54" s="154"/>
      <c r="CN54" s="152"/>
      <c r="CO54" s="8"/>
      <c r="CP54" s="154"/>
      <c r="CQ54" s="8"/>
      <c r="CR54" s="8"/>
      <c r="CS54" s="154"/>
      <c r="CT54" s="154"/>
      <c r="CU54" s="8"/>
      <c r="CV54" s="154"/>
      <c r="CW54" s="154"/>
      <c r="CY54" s="152"/>
      <c r="CZ54" s="8"/>
      <c r="DA54" s="154"/>
      <c r="DB54" s="8"/>
      <c r="DC54" s="8"/>
      <c r="DD54" s="154"/>
      <c r="DE54" s="154"/>
      <c r="DF54" s="8"/>
      <c r="DG54" s="154"/>
      <c r="DH54" s="154"/>
      <c r="DJ54" s="152"/>
      <c r="DK54" s="8"/>
      <c r="DL54" s="154"/>
      <c r="DM54" s="8"/>
      <c r="DN54" s="8"/>
      <c r="DO54" s="154"/>
      <c r="DP54" s="21"/>
      <c r="DQ54" s="124"/>
      <c r="DR54" s="124"/>
      <c r="DS54" s="110"/>
      <c r="DT54" s="110"/>
      <c r="DU54" s="124"/>
      <c r="DV54" s="124"/>
      <c r="DW54" s="124"/>
      <c r="DX54" s="124"/>
      <c r="DY54" s="124"/>
      <c r="DZ54" s="124"/>
      <c r="EA54" s="124"/>
      <c r="EB54" s="124"/>
      <c r="EC54" s="124"/>
      <c r="ED54" s="124"/>
      <c r="EE54" s="124"/>
    </row>
    <row r="55" spans="1:135">
      <c r="A55" s="181"/>
      <c r="B55" s="181"/>
      <c r="C55" s="181"/>
      <c r="D55" s="18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0"/>
      <c r="Y55" s="20"/>
      <c r="Z55" s="20"/>
      <c r="AA55" s="20"/>
      <c r="AB55" s="20"/>
      <c r="AC55" s="20"/>
      <c r="AD55" s="20"/>
      <c r="AE55" s="20"/>
      <c r="AF55" s="8"/>
      <c r="AG55" s="8"/>
      <c r="AH55" s="8"/>
      <c r="AI55" s="8"/>
      <c r="AJ55" s="8"/>
      <c r="AK55" s="20"/>
      <c r="AL55" s="20"/>
      <c r="AM55" s="20"/>
      <c r="AN55" s="20"/>
      <c r="AO55" s="20"/>
      <c r="AP55" s="20"/>
      <c r="AQ55" s="20"/>
      <c r="AR55" s="20"/>
      <c r="AS55" s="8"/>
      <c r="AT55" s="8"/>
      <c r="AU55" s="8"/>
      <c r="AV55" s="8"/>
      <c r="AW55" s="8"/>
      <c r="AX55" s="20"/>
      <c r="AY55" s="20"/>
      <c r="AZ55" s="20"/>
      <c r="BA55" s="20"/>
      <c r="BB55" s="20"/>
      <c r="BC55" s="20"/>
      <c r="BD55" s="20"/>
      <c r="BE55" s="20"/>
      <c r="BF55" s="8"/>
      <c r="BG55" s="8"/>
      <c r="BH55" s="8"/>
      <c r="BI55" s="8"/>
      <c r="BJ55" s="8"/>
      <c r="BK55" s="8"/>
      <c r="BL55" s="8"/>
      <c r="BM55" s="11"/>
      <c r="BN55" s="11"/>
      <c r="BO55" s="8"/>
      <c r="BP55" s="8"/>
      <c r="BQ55" s="8"/>
      <c r="BR55" s="8"/>
      <c r="BS55" s="8"/>
      <c r="BT55" s="8"/>
      <c r="BV55" s="152"/>
      <c r="BW55" s="8"/>
      <c r="BX55" s="154"/>
      <c r="BY55" s="8"/>
      <c r="BZ55" s="154"/>
      <c r="CA55" s="154"/>
      <c r="CC55" s="152"/>
      <c r="CD55" s="8"/>
      <c r="CE55" s="154"/>
      <c r="CF55" s="8"/>
      <c r="CG55" s="8"/>
      <c r="CH55" s="154"/>
      <c r="CI55" s="154"/>
      <c r="CJ55" s="8"/>
      <c r="CK55" s="154"/>
      <c r="CL55" s="154"/>
      <c r="CN55" s="152"/>
      <c r="CO55" s="8"/>
      <c r="CP55" s="154"/>
      <c r="CQ55" s="8"/>
      <c r="CR55" s="8"/>
      <c r="CS55" s="154"/>
      <c r="CT55" s="154"/>
      <c r="CU55" s="8"/>
      <c r="CV55" s="154"/>
      <c r="CW55" s="154"/>
      <c r="CY55" s="152"/>
      <c r="CZ55" s="8"/>
      <c r="DA55" s="154"/>
      <c r="DB55" s="8"/>
      <c r="DC55" s="8"/>
      <c r="DD55" s="154"/>
      <c r="DE55" s="154"/>
      <c r="DF55" s="8"/>
      <c r="DG55" s="154"/>
      <c r="DH55" s="154"/>
      <c r="DJ55" s="152"/>
      <c r="DK55" s="8"/>
      <c r="DL55" s="154"/>
      <c r="DM55" s="8"/>
      <c r="DN55" s="8"/>
      <c r="DO55" s="154"/>
      <c r="DP55" s="21"/>
      <c r="DQ55" s="124"/>
      <c r="DR55" s="124"/>
      <c r="DS55" s="110"/>
      <c r="DT55" s="110"/>
      <c r="DU55" s="124"/>
      <c r="DV55" s="124"/>
      <c r="DW55" s="124"/>
      <c r="DX55" s="124"/>
      <c r="DY55" s="124"/>
      <c r="DZ55" s="124"/>
      <c r="EA55" s="124"/>
      <c r="EB55" s="124"/>
      <c r="EC55" s="124"/>
      <c r="ED55" s="124"/>
      <c r="EE55" s="124"/>
    </row>
    <row r="56" spans="1:135">
      <c r="A56" s="181"/>
      <c r="B56" s="181"/>
      <c r="C56" s="181"/>
      <c r="D56" s="18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0"/>
      <c r="Y56" s="20"/>
      <c r="Z56" s="20"/>
      <c r="AA56" s="20"/>
      <c r="AB56" s="20"/>
      <c r="AC56" s="20"/>
      <c r="AD56" s="20"/>
      <c r="AE56" s="20"/>
      <c r="AF56" s="8"/>
      <c r="AG56" s="8"/>
      <c r="AH56" s="8"/>
      <c r="AI56" s="8"/>
      <c r="AJ56" s="8"/>
      <c r="AK56" s="20"/>
      <c r="AL56" s="20"/>
      <c r="AM56" s="20"/>
      <c r="AN56" s="20"/>
      <c r="AO56" s="20"/>
      <c r="AP56" s="20"/>
      <c r="AQ56" s="20"/>
      <c r="AR56" s="20"/>
      <c r="AS56" s="8"/>
      <c r="AT56" s="8"/>
      <c r="AU56" s="8"/>
      <c r="AV56" s="8"/>
      <c r="AW56" s="8"/>
      <c r="AX56" s="20"/>
      <c r="AY56" s="20"/>
      <c r="AZ56" s="20"/>
      <c r="BA56" s="20"/>
      <c r="BB56" s="20"/>
      <c r="BC56" s="20"/>
      <c r="BD56" s="20"/>
      <c r="BE56" s="20"/>
      <c r="BF56" s="8"/>
      <c r="BG56" s="8"/>
      <c r="BH56" s="8"/>
      <c r="BI56" s="8"/>
      <c r="BJ56" s="8"/>
      <c r="BK56" s="8"/>
      <c r="BL56" s="8"/>
      <c r="BM56" s="11"/>
      <c r="BN56" s="11"/>
      <c r="BO56" s="8"/>
      <c r="BP56" s="8"/>
      <c r="BQ56" s="8"/>
      <c r="BR56" s="8"/>
      <c r="BS56" s="8"/>
      <c r="BT56" s="8"/>
      <c r="BV56" s="152"/>
      <c r="BW56" s="8"/>
      <c r="BX56" s="154"/>
      <c r="BY56" s="8"/>
      <c r="BZ56" s="154"/>
      <c r="CA56" s="154"/>
      <c r="CC56" s="152"/>
      <c r="CD56" s="8"/>
      <c r="CE56" s="154"/>
      <c r="CF56" s="8"/>
      <c r="CG56" s="8"/>
      <c r="CH56" s="154"/>
      <c r="CI56" s="154"/>
      <c r="CJ56" s="8"/>
      <c r="CK56" s="154"/>
      <c r="CL56" s="154"/>
      <c r="CN56" s="152"/>
      <c r="CO56" s="8"/>
      <c r="CP56" s="154"/>
      <c r="CQ56" s="8"/>
      <c r="CR56" s="8"/>
      <c r="CS56" s="154"/>
      <c r="CT56" s="154"/>
      <c r="CU56" s="8"/>
      <c r="CV56" s="154"/>
      <c r="CW56" s="154"/>
      <c r="CY56" s="152"/>
      <c r="CZ56" s="8"/>
      <c r="DA56" s="154"/>
      <c r="DB56" s="8"/>
      <c r="DC56" s="8"/>
      <c r="DD56" s="154"/>
      <c r="DE56" s="154"/>
      <c r="DF56" s="8"/>
      <c r="DG56" s="154"/>
      <c r="DH56" s="154"/>
      <c r="DJ56" s="152"/>
      <c r="DK56" s="8"/>
      <c r="DL56" s="154"/>
      <c r="DM56" s="8"/>
      <c r="DN56" s="8"/>
      <c r="DO56" s="154"/>
      <c r="DP56" s="21"/>
      <c r="DQ56" s="124"/>
      <c r="DR56" s="124"/>
      <c r="DS56" s="110"/>
      <c r="DT56" s="110"/>
      <c r="DU56" s="124"/>
      <c r="DV56" s="124"/>
      <c r="DW56" s="124"/>
      <c r="DX56" s="124"/>
      <c r="DY56" s="124"/>
      <c r="DZ56" s="124"/>
      <c r="EA56" s="124"/>
      <c r="EB56" s="124"/>
      <c r="EC56" s="124"/>
      <c r="ED56" s="124"/>
      <c r="EE56" s="124"/>
    </row>
    <row r="57" spans="1:135">
      <c r="A57" s="181"/>
      <c r="B57" s="181"/>
      <c r="C57" s="181"/>
      <c r="D57" s="18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0"/>
      <c r="Y57" s="20"/>
      <c r="Z57" s="20"/>
      <c r="AA57" s="20"/>
      <c r="AB57" s="20"/>
      <c r="AC57" s="20"/>
      <c r="AD57" s="20"/>
      <c r="AE57" s="20"/>
      <c r="AF57" s="8"/>
      <c r="AG57" s="8"/>
      <c r="AH57" s="8"/>
      <c r="AI57" s="8"/>
      <c r="AJ57" s="8"/>
      <c r="AK57" s="20"/>
      <c r="AL57" s="20"/>
      <c r="AM57" s="20"/>
      <c r="AN57" s="20"/>
      <c r="AO57" s="20"/>
      <c r="AP57" s="20"/>
      <c r="AQ57" s="20"/>
      <c r="AR57" s="20"/>
      <c r="AS57" s="8"/>
      <c r="AT57" s="8"/>
      <c r="AU57" s="8"/>
      <c r="AV57" s="8"/>
      <c r="AW57" s="8"/>
      <c r="AX57" s="20"/>
      <c r="AY57" s="20"/>
      <c r="AZ57" s="20"/>
      <c r="BA57" s="20"/>
      <c r="BB57" s="20"/>
      <c r="BC57" s="20"/>
      <c r="BD57" s="20"/>
      <c r="BE57" s="20"/>
      <c r="BF57" s="8"/>
      <c r="BG57" s="8"/>
      <c r="BH57" s="8"/>
      <c r="BI57" s="8"/>
      <c r="BJ57" s="8"/>
      <c r="BK57" s="8"/>
      <c r="BL57" s="8"/>
      <c r="BM57" s="11"/>
      <c r="BN57" s="11"/>
      <c r="BO57" s="8"/>
      <c r="BP57" s="8"/>
      <c r="BQ57" s="8"/>
      <c r="BR57" s="8"/>
      <c r="BS57" s="8"/>
      <c r="BT57" s="8"/>
      <c r="BV57" s="152"/>
      <c r="BW57" s="8"/>
      <c r="BX57" s="154"/>
      <c r="BY57" s="8"/>
      <c r="BZ57" s="154"/>
      <c r="CA57" s="154"/>
      <c r="CC57" s="152"/>
      <c r="CD57" s="8"/>
      <c r="CE57" s="154"/>
      <c r="CF57" s="8"/>
      <c r="CG57" s="8"/>
      <c r="CH57" s="154"/>
      <c r="CI57" s="154"/>
      <c r="CJ57" s="8"/>
      <c r="CK57" s="154"/>
      <c r="CL57" s="154"/>
      <c r="CN57" s="152"/>
      <c r="CO57" s="8"/>
      <c r="CP57" s="154"/>
      <c r="CQ57" s="8"/>
      <c r="CR57" s="8"/>
      <c r="CS57" s="154"/>
      <c r="CT57" s="154"/>
      <c r="CU57" s="8"/>
      <c r="CV57" s="154"/>
      <c r="CW57" s="154"/>
      <c r="CY57" s="152"/>
      <c r="CZ57" s="8"/>
      <c r="DA57" s="154"/>
      <c r="DB57" s="8"/>
      <c r="DC57" s="8"/>
      <c r="DD57" s="154"/>
      <c r="DE57" s="154"/>
      <c r="DF57" s="8"/>
      <c r="DG57" s="154"/>
      <c r="DH57" s="154"/>
      <c r="DJ57" s="152"/>
      <c r="DK57" s="8"/>
      <c r="DL57" s="154"/>
      <c r="DM57" s="8"/>
      <c r="DN57" s="8"/>
      <c r="DO57" s="154"/>
      <c r="DP57" s="21"/>
      <c r="DQ57" s="124"/>
      <c r="DR57" s="124"/>
      <c r="DS57" s="110"/>
      <c r="DT57" s="110"/>
      <c r="DU57" s="124"/>
      <c r="DV57" s="124"/>
      <c r="DW57" s="124"/>
      <c r="DX57" s="124"/>
      <c r="DY57" s="124"/>
      <c r="DZ57" s="124"/>
      <c r="EA57" s="124"/>
      <c r="EB57" s="124"/>
      <c r="EC57" s="124"/>
      <c r="ED57" s="124"/>
      <c r="EE57" s="124"/>
    </row>
    <row r="58" spans="1:135">
      <c r="A58" s="181"/>
      <c r="B58" s="181"/>
      <c r="C58" s="181"/>
      <c r="D58" s="18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0"/>
      <c r="Y58" s="20"/>
      <c r="Z58" s="20"/>
      <c r="AA58" s="20"/>
      <c r="AB58" s="20"/>
      <c r="AC58" s="20"/>
      <c r="AD58" s="20"/>
      <c r="AE58" s="20"/>
      <c r="AF58" s="8"/>
      <c r="AG58" s="8"/>
      <c r="AH58" s="8"/>
      <c r="AI58" s="8"/>
      <c r="AJ58" s="8"/>
      <c r="AK58" s="20"/>
      <c r="AL58" s="20"/>
      <c r="AM58" s="20"/>
      <c r="AN58" s="20"/>
      <c r="AO58" s="20"/>
      <c r="AP58" s="20"/>
      <c r="AQ58" s="20"/>
      <c r="AR58" s="20"/>
      <c r="AS58" s="8"/>
      <c r="AT58" s="8"/>
      <c r="AU58" s="8"/>
      <c r="AV58" s="8"/>
      <c r="AW58" s="8"/>
      <c r="AX58" s="20"/>
      <c r="AY58" s="20"/>
      <c r="AZ58" s="20"/>
      <c r="BA58" s="20"/>
      <c r="BB58" s="20"/>
      <c r="BC58" s="20"/>
      <c r="BD58" s="20"/>
      <c r="BE58" s="20"/>
      <c r="BF58" s="8"/>
      <c r="BG58" s="8"/>
      <c r="BH58" s="8"/>
      <c r="BI58" s="8"/>
      <c r="BJ58" s="8"/>
      <c r="BK58" s="8"/>
      <c r="BL58" s="8"/>
      <c r="BM58" s="11"/>
      <c r="BN58" s="11"/>
      <c r="BO58" s="8"/>
      <c r="BP58" s="8"/>
      <c r="BQ58" s="8"/>
      <c r="BR58" s="8"/>
      <c r="BS58" s="8"/>
      <c r="BT58" s="8"/>
      <c r="BV58" s="152"/>
      <c r="BW58" s="8"/>
      <c r="BX58" s="154"/>
      <c r="BY58" s="8"/>
      <c r="BZ58" s="154"/>
      <c r="CA58" s="154"/>
      <c r="CC58" s="152"/>
      <c r="CD58" s="8"/>
      <c r="CE58" s="154"/>
      <c r="CF58" s="8"/>
      <c r="CG58" s="8"/>
      <c r="CH58" s="154"/>
      <c r="CI58" s="154"/>
      <c r="CJ58" s="8"/>
      <c r="CK58" s="154"/>
      <c r="CL58" s="154"/>
      <c r="CN58" s="152"/>
      <c r="CO58" s="8"/>
      <c r="CP58" s="154"/>
      <c r="CQ58" s="8"/>
      <c r="CR58" s="8"/>
      <c r="CS58" s="154"/>
      <c r="CT58" s="154"/>
      <c r="CU58" s="8"/>
      <c r="CV58" s="154"/>
      <c r="CW58" s="154"/>
      <c r="CY58" s="152"/>
      <c r="CZ58" s="8"/>
      <c r="DA58" s="154"/>
      <c r="DB58" s="8"/>
      <c r="DC58" s="8"/>
      <c r="DD58" s="154"/>
      <c r="DE58" s="154"/>
      <c r="DF58" s="8"/>
      <c r="DG58" s="154"/>
      <c r="DH58" s="154"/>
      <c r="DJ58" s="152"/>
      <c r="DK58" s="8"/>
      <c r="DL58" s="154"/>
      <c r="DM58" s="8"/>
      <c r="DN58" s="8"/>
      <c r="DO58" s="154"/>
      <c r="DP58" s="21"/>
      <c r="DQ58" s="124"/>
      <c r="DR58" s="124"/>
      <c r="DS58" s="110"/>
      <c r="DT58" s="110"/>
      <c r="DU58" s="124"/>
      <c r="DV58" s="124"/>
      <c r="DW58" s="124"/>
      <c r="DX58" s="124"/>
      <c r="DY58" s="124"/>
      <c r="DZ58" s="124"/>
      <c r="EA58" s="124"/>
      <c r="EB58" s="124"/>
      <c r="EC58" s="124"/>
      <c r="ED58" s="124"/>
      <c r="EE58" s="124"/>
    </row>
    <row r="59" spans="1:135">
      <c r="A59" s="181"/>
      <c r="B59" s="181"/>
      <c r="C59" s="181"/>
      <c r="D59" s="181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0"/>
      <c r="Y59" s="20"/>
      <c r="Z59" s="20"/>
      <c r="AA59" s="20"/>
      <c r="AB59" s="20"/>
      <c r="AC59" s="20"/>
      <c r="AD59" s="20"/>
      <c r="AE59" s="20"/>
      <c r="AF59" s="8"/>
      <c r="AG59" s="8"/>
      <c r="AH59" s="8"/>
      <c r="AI59" s="8"/>
      <c r="AJ59" s="8"/>
      <c r="AK59" s="20"/>
      <c r="AL59" s="20"/>
      <c r="AM59" s="20"/>
      <c r="AN59" s="20"/>
      <c r="AO59" s="20"/>
      <c r="AP59" s="20"/>
      <c r="AQ59" s="20"/>
      <c r="AR59" s="20"/>
      <c r="AS59" s="8"/>
      <c r="AT59" s="8"/>
      <c r="AU59" s="8"/>
      <c r="AV59" s="8"/>
      <c r="AW59" s="8"/>
      <c r="AX59" s="20"/>
      <c r="AY59" s="20"/>
      <c r="AZ59" s="20"/>
      <c r="BA59" s="20"/>
      <c r="BB59" s="20"/>
      <c r="BC59" s="20"/>
      <c r="BD59" s="20"/>
      <c r="BE59" s="20"/>
      <c r="BF59" s="8"/>
      <c r="BG59" s="8"/>
      <c r="BH59" s="8"/>
      <c r="BI59" s="8"/>
      <c r="BJ59" s="8"/>
      <c r="BK59" s="8"/>
      <c r="BL59" s="8"/>
      <c r="BM59" s="11"/>
      <c r="BN59" s="11"/>
      <c r="BO59" s="8"/>
      <c r="BP59" s="8"/>
      <c r="BQ59" s="8"/>
      <c r="BR59" s="8"/>
      <c r="BS59" s="8"/>
      <c r="BT59" s="8"/>
      <c r="BV59" s="152"/>
      <c r="BW59" s="8"/>
      <c r="BX59" s="154"/>
      <c r="BY59" s="8"/>
      <c r="BZ59" s="154"/>
      <c r="CA59" s="154"/>
      <c r="CC59" s="152"/>
      <c r="CD59" s="8"/>
      <c r="CE59" s="154"/>
      <c r="CF59" s="8"/>
      <c r="CG59" s="8"/>
      <c r="CH59" s="154"/>
      <c r="CI59" s="154"/>
      <c r="CJ59" s="8"/>
      <c r="CK59" s="154"/>
      <c r="CL59" s="154"/>
      <c r="CN59" s="152"/>
      <c r="CO59" s="8"/>
      <c r="CP59" s="154"/>
      <c r="CQ59" s="8"/>
      <c r="CR59" s="8"/>
      <c r="CS59" s="154"/>
      <c r="CT59" s="154"/>
      <c r="CU59" s="8"/>
      <c r="CV59" s="154"/>
      <c r="CW59" s="154"/>
      <c r="CY59" s="152"/>
      <c r="CZ59" s="8"/>
      <c r="DA59" s="154"/>
      <c r="DB59" s="8"/>
      <c r="DC59" s="8"/>
      <c r="DD59" s="154"/>
      <c r="DE59" s="154"/>
      <c r="DF59" s="8"/>
      <c r="DG59" s="154"/>
      <c r="DH59" s="154"/>
      <c r="DJ59" s="152"/>
      <c r="DK59" s="8"/>
      <c r="DL59" s="154"/>
      <c r="DM59" s="8"/>
      <c r="DN59" s="8"/>
      <c r="DO59" s="154"/>
      <c r="DP59" s="21"/>
      <c r="DQ59" s="124"/>
      <c r="DR59" s="124"/>
      <c r="DS59" s="110"/>
      <c r="DT59" s="110"/>
      <c r="DU59" s="124"/>
      <c r="DV59" s="124"/>
      <c r="DW59" s="124"/>
      <c r="DX59" s="124"/>
      <c r="DY59" s="124"/>
      <c r="DZ59" s="124"/>
      <c r="EA59" s="124"/>
      <c r="EB59" s="124"/>
      <c r="EC59" s="124"/>
      <c r="ED59" s="124"/>
      <c r="EE59" s="124"/>
    </row>
    <row r="60" spans="1:135">
      <c r="A60" s="181"/>
      <c r="B60" s="181"/>
      <c r="C60" s="181"/>
      <c r="D60" s="181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0"/>
      <c r="Y60" s="20"/>
      <c r="Z60" s="20"/>
      <c r="AA60" s="20"/>
      <c r="AB60" s="20"/>
      <c r="AC60" s="20"/>
      <c r="AD60" s="20"/>
      <c r="AE60" s="20"/>
      <c r="AF60" s="8"/>
      <c r="AG60" s="8"/>
      <c r="AH60" s="8"/>
      <c r="AI60" s="8"/>
      <c r="AJ60" s="8"/>
      <c r="AK60" s="20"/>
      <c r="AL60" s="20"/>
      <c r="AM60" s="20"/>
      <c r="AN60" s="20"/>
      <c r="AO60" s="20"/>
      <c r="AP60" s="20"/>
      <c r="AQ60" s="20"/>
      <c r="AR60" s="20"/>
      <c r="AS60" s="8"/>
      <c r="AT60" s="8"/>
      <c r="AU60" s="8"/>
      <c r="AV60" s="8"/>
      <c r="AW60" s="8"/>
      <c r="AX60" s="20"/>
      <c r="AY60" s="20"/>
      <c r="AZ60" s="20"/>
      <c r="BA60" s="20"/>
      <c r="BB60" s="20"/>
      <c r="BC60" s="20"/>
      <c r="BD60" s="20"/>
      <c r="BE60" s="20"/>
      <c r="BF60" s="8"/>
      <c r="BG60" s="8"/>
      <c r="BH60" s="8"/>
      <c r="BI60" s="8"/>
      <c r="BJ60" s="8"/>
      <c r="BK60" s="8"/>
      <c r="BL60" s="8"/>
      <c r="BM60" s="11"/>
      <c r="BN60" s="11"/>
      <c r="BO60" s="8"/>
      <c r="BP60" s="8"/>
      <c r="BQ60" s="8"/>
      <c r="BR60" s="8"/>
      <c r="BS60" s="8"/>
      <c r="BT60" s="8"/>
      <c r="BV60" s="152"/>
      <c r="BW60" s="8"/>
      <c r="BX60" s="154"/>
      <c r="BY60" s="8"/>
      <c r="BZ60" s="154"/>
      <c r="CA60" s="154"/>
      <c r="CC60" s="152"/>
      <c r="CD60" s="8"/>
      <c r="CE60" s="154"/>
      <c r="CF60" s="8"/>
      <c r="CG60" s="8"/>
      <c r="CH60" s="154"/>
      <c r="CI60" s="154"/>
      <c r="CJ60" s="8"/>
      <c r="CK60" s="154"/>
      <c r="CL60" s="154"/>
      <c r="CN60" s="152"/>
      <c r="CO60" s="8"/>
      <c r="CP60" s="154"/>
      <c r="CQ60" s="8"/>
      <c r="CR60" s="8"/>
      <c r="CS60" s="154"/>
      <c r="CT60" s="154"/>
      <c r="CU60" s="8"/>
      <c r="CV60" s="154"/>
      <c r="CW60" s="154"/>
      <c r="CY60" s="152"/>
      <c r="CZ60" s="8"/>
      <c r="DA60" s="154"/>
      <c r="DB60" s="8"/>
      <c r="DC60" s="8"/>
      <c r="DD60" s="154"/>
      <c r="DE60" s="154"/>
      <c r="DF60" s="8"/>
      <c r="DG60" s="154"/>
      <c r="DH60" s="154"/>
      <c r="DJ60" s="152"/>
      <c r="DK60" s="8"/>
      <c r="DL60" s="154"/>
      <c r="DM60" s="8"/>
      <c r="DN60" s="8"/>
      <c r="DO60" s="154"/>
      <c r="DP60" s="21"/>
      <c r="DQ60" s="124"/>
      <c r="DR60" s="124"/>
      <c r="DS60" s="110"/>
      <c r="DT60" s="110"/>
      <c r="DU60" s="124"/>
      <c r="DV60" s="124"/>
      <c r="DW60" s="124"/>
      <c r="DX60" s="124"/>
      <c r="DY60" s="124"/>
      <c r="DZ60" s="124"/>
      <c r="EA60" s="124"/>
      <c r="EB60" s="124"/>
      <c r="EC60" s="124"/>
      <c r="ED60" s="124"/>
      <c r="EE60" s="124"/>
    </row>
    <row r="61" spans="1:135">
      <c r="A61" s="181"/>
      <c r="B61" s="181"/>
      <c r="C61" s="181"/>
      <c r="D61" s="18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0"/>
      <c r="Y61" s="20"/>
      <c r="Z61" s="20"/>
      <c r="AA61" s="20"/>
      <c r="AB61" s="20"/>
      <c r="AC61" s="20"/>
      <c r="AD61" s="20"/>
      <c r="AE61" s="20"/>
      <c r="AF61" s="8"/>
      <c r="AG61" s="8"/>
      <c r="AH61" s="8"/>
      <c r="AI61" s="8"/>
      <c r="AJ61" s="8"/>
      <c r="AK61" s="20"/>
      <c r="AL61" s="20"/>
      <c r="AM61" s="20"/>
      <c r="AN61" s="20"/>
      <c r="AO61" s="20"/>
      <c r="AP61" s="20"/>
      <c r="AQ61" s="20"/>
      <c r="AR61" s="20"/>
      <c r="AS61" s="8"/>
      <c r="AT61" s="8"/>
      <c r="AU61" s="8"/>
      <c r="AV61" s="8"/>
      <c r="AW61" s="8"/>
      <c r="AX61" s="20"/>
      <c r="AY61" s="20"/>
      <c r="AZ61" s="20"/>
      <c r="BA61" s="20"/>
      <c r="BB61" s="20"/>
      <c r="BC61" s="20"/>
      <c r="BD61" s="20"/>
      <c r="BE61" s="20"/>
      <c r="BF61" s="8"/>
      <c r="BG61" s="8"/>
      <c r="BH61" s="8"/>
      <c r="BI61" s="8"/>
      <c r="BJ61" s="8"/>
      <c r="BK61" s="8"/>
      <c r="BL61" s="8"/>
      <c r="BM61" s="11"/>
      <c r="BN61" s="11"/>
      <c r="BO61" s="8"/>
      <c r="BP61" s="8"/>
      <c r="BQ61" s="8"/>
      <c r="BR61" s="8"/>
      <c r="BS61" s="8"/>
      <c r="BT61" s="8"/>
      <c r="BV61" s="152"/>
      <c r="BW61" s="8"/>
      <c r="BX61" s="154"/>
      <c r="BY61" s="8"/>
      <c r="BZ61" s="154"/>
      <c r="CA61" s="154"/>
      <c r="CC61" s="152"/>
      <c r="CD61" s="8"/>
      <c r="CE61" s="154"/>
      <c r="CF61" s="8"/>
      <c r="CG61" s="8"/>
      <c r="CH61" s="154"/>
      <c r="CI61" s="154"/>
      <c r="CJ61" s="8"/>
      <c r="CK61" s="154"/>
      <c r="CL61" s="154"/>
      <c r="CN61" s="152"/>
      <c r="CO61" s="8"/>
      <c r="CP61" s="154"/>
      <c r="CQ61" s="8"/>
      <c r="CR61" s="8"/>
      <c r="CS61" s="154"/>
      <c r="CT61" s="154"/>
      <c r="CU61" s="8"/>
      <c r="CV61" s="154"/>
      <c r="CW61" s="154"/>
      <c r="CY61" s="152"/>
      <c r="CZ61" s="8"/>
      <c r="DA61" s="154"/>
      <c r="DB61" s="8"/>
      <c r="DC61" s="8"/>
      <c r="DD61" s="154"/>
      <c r="DE61" s="154"/>
      <c r="DF61" s="8"/>
      <c r="DG61" s="154"/>
      <c r="DH61" s="154"/>
      <c r="DJ61" s="152"/>
      <c r="DK61" s="8"/>
      <c r="DL61" s="154"/>
      <c r="DM61" s="8"/>
      <c r="DN61" s="8"/>
      <c r="DO61" s="154"/>
      <c r="DP61" s="21"/>
      <c r="DQ61" s="124"/>
      <c r="DR61" s="124"/>
      <c r="DS61" s="110"/>
      <c r="DT61" s="110"/>
      <c r="DU61" s="124"/>
      <c r="DV61" s="124"/>
      <c r="DW61" s="124"/>
      <c r="DX61" s="124"/>
      <c r="DY61" s="124"/>
      <c r="DZ61" s="124"/>
      <c r="EA61" s="124"/>
      <c r="EB61" s="124"/>
      <c r="EC61" s="124"/>
      <c r="ED61" s="124"/>
      <c r="EE61" s="124"/>
    </row>
    <row r="62" spans="1:135">
      <c r="A62" s="181"/>
      <c r="B62" s="181"/>
      <c r="C62" s="181"/>
      <c r="D62" s="18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0"/>
      <c r="Y62" s="20"/>
      <c r="Z62" s="20"/>
      <c r="AA62" s="20"/>
      <c r="AB62" s="20"/>
      <c r="AC62" s="20"/>
      <c r="AD62" s="20"/>
      <c r="AE62" s="20"/>
      <c r="AF62" s="8"/>
      <c r="AG62" s="8"/>
      <c r="AH62" s="8"/>
      <c r="AI62" s="8"/>
      <c r="AJ62" s="8"/>
      <c r="AK62" s="20"/>
      <c r="AL62" s="20"/>
      <c r="AM62" s="20"/>
      <c r="AN62" s="20"/>
      <c r="AO62" s="20"/>
      <c r="AP62" s="20"/>
      <c r="AQ62" s="20"/>
      <c r="AR62" s="20"/>
      <c r="AS62" s="8"/>
      <c r="AT62" s="8"/>
      <c r="AU62" s="8"/>
      <c r="AV62" s="8"/>
      <c r="AW62" s="8"/>
      <c r="AX62" s="20"/>
      <c r="AY62" s="20"/>
      <c r="AZ62" s="20"/>
      <c r="BA62" s="20"/>
      <c r="BB62" s="20"/>
      <c r="BC62" s="20"/>
      <c r="BD62" s="20"/>
      <c r="BE62" s="20"/>
      <c r="BF62" s="8"/>
      <c r="BG62" s="8"/>
      <c r="BH62" s="8"/>
      <c r="BI62" s="8"/>
      <c r="BJ62" s="8"/>
      <c r="BK62" s="8"/>
      <c r="BL62" s="8"/>
      <c r="BM62" s="11"/>
      <c r="BN62" s="11"/>
      <c r="BO62" s="8"/>
      <c r="BP62" s="8"/>
      <c r="BQ62" s="8"/>
      <c r="BR62" s="8"/>
      <c r="BS62" s="8"/>
      <c r="BT62" s="8"/>
      <c r="BV62" s="152"/>
      <c r="BW62" s="8"/>
      <c r="BX62" s="154"/>
      <c r="BY62" s="8"/>
      <c r="BZ62" s="154"/>
      <c r="CA62" s="154"/>
      <c r="CC62" s="152"/>
      <c r="CD62" s="8"/>
      <c r="CE62" s="154"/>
      <c r="CF62" s="8"/>
      <c r="CG62" s="8"/>
      <c r="CH62" s="154"/>
      <c r="CI62" s="154"/>
      <c r="CJ62" s="8"/>
      <c r="CK62" s="154"/>
      <c r="CL62" s="154"/>
      <c r="CN62" s="152"/>
      <c r="CO62" s="8"/>
      <c r="CP62" s="154"/>
      <c r="CQ62" s="8"/>
      <c r="CR62" s="8"/>
      <c r="CS62" s="154"/>
      <c r="CT62" s="154"/>
      <c r="CU62" s="8"/>
      <c r="CV62" s="154"/>
      <c r="CW62" s="154"/>
      <c r="CY62" s="152"/>
      <c r="CZ62" s="8"/>
      <c r="DA62" s="154"/>
      <c r="DB62" s="8"/>
      <c r="DC62" s="8"/>
      <c r="DD62" s="154"/>
      <c r="DE62" s="154"/>
      <c r="DF62" s="8"/>
      <c r="DG62" s="154"/>
      <c r="DH62" s="154"/>
      <c r="DJ62" s="152"/>
      <c r="DK62" s="8"/>
      <c r="DL62" s="154"/>
      <c r="DM62" s="8"/>
      <c r="DN62" s="8"/>
      <c r="DO62" s="154"/>
      <c r="DP62" s="21"/>
      <c r="DQ62" s="124"/>
      <c r="DR62" s="124"/>
      <c r="DS62" s="110"/>
      <c r="DT62" s="110"/>
      <c r="DU62" s="124"/>
      <c r="DV62" s="124"/>
      <c r="DW62" s="124"/>
      <c r="DX62" s="124"/>
      <c r="DY62" s="124"/>
      <c r="DZ62" s="124"/>
      <c r="EA62" s="124"/>
      <c r="EB62" s="124"/>
      <c r="EC62" s="124"/>
      <c r="ED62" s="124"/>
      <c r="EE62" s="124"/>
    </row>
    <row r="63" spans="1:135">
      <c r="A63" s="181"/>
      <c r="B63" s="181"/>
      <c r="C63" s="181"/>
      <c r="D63" s="18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0"/>
      <c r="Y63" s="20"/>
      <c r="Z63" s="20"/>
      <c r="AA63" s="20"/>
      <c r="AB63" s="20"/>
      <c r="AC63" s="20"/>
      <c r="AD63" s="20"/>
      <c r="AE63" s="20"/>
      <c r="AF63" s="8"/>
      <c r="AG63" s="8"/>
      <c r="AH63" s="8"/>
      <c r="AI63" s="8"/>
      <c r="AJ63" s="8"/>
      <c r="AK63" s="20"/>
      <c r="AL63" s="20"/>
      <c r="AM63" s="20"/>
      <c r="AN63" s="20"/>
      <c r="AO63" s="20"/>
      <c r="AP63" s="20"/>
      <c r="AQ63" s="20"/>
      <c r="AR63" s="20"/>
      <c r="AS63" s="8"/>
      <c r="AT63" s="8"/>
      <c r="AU63" s="8"/>
      <c r="AV63" s="8"/>
      <c r="AW63" s="8"/>
      <c r="AX63" s="20"/>
      <c r="AY63" s="20"/>
      <c r="AZ63" s="20"/>
      <c r="BA63" s="20"/>
      <c r="BB63" s="20"/>
      <c r="BC63" s="20"/>
      <c r="BD63" s="20"/>
      <c r="BE63" s="20"/>
      <c r="BF63" s="8"/>
      <c r="BG63" s="8"/>
      <c r="BH63" s="8"/>
      <c r="BI63" s="8"/>
      <c r="BJ63" s="8"/>
      <c r="BK63" s="8"/>
      <c r="BL63" s="8"/>
      <c r="BM63" s="11"/>
      <c r="BN63" s="11"/>
      <c r="BO63" s="8"/>
      <c r="BP63" s="8"/>
      <c r="BQ63" s="8"/>
      <c r="BR63" s="8"/>
      <c r="BS63" s="8"/>
      <c r="BT63" s="8"/>
      <c r="BV63" s="152"/>
      <c r="BW63" s="8"/>
      <c r="BX63" s="154"/>
      <c r="BY63" s="8"/>
      <c r="BZ63" s="154"/>
      <c r="CA63" s="154"/>
      <c r="CC63" s="152"/>
      <c r="CD63" s="8"/>
      <c r="CE63" s="154"/>
      <c r="CF63" s="8"/>
      <c r="CG63" s="8"/>
      <c r="CH63" s="154"/>
      <c r="CI63" s="154"/>
      <c r="CJ63" s="8"/>
      <c r="CK63" s="154"/>
      <c r="CL63" s="154"/>
      <c r="CN63" s="152"/>
      <c r="CO63" s="8"/>
      <c r="CP63" s="154"/>
      <c r="CQ63" s="8"/>
      <c r="CR63" s="8"/>
      <c r="CS63" s="154"/>
      <c r="CT63" s="154"/>
      <c r="CU63" s="8"/>
      <c r="CV63" s="154"/>
      <c r="CW63" s="154"/>
      <c r="CY63" s="152"/>
      <c r="CZ63" s="8"/>
      <c r="DA63" s="154"/>
      <c r="DB63" s="8"/>
      <c r="DC63" s="8"/>
      <c r="DD63" s="154"/>
      <c r="DE63" s="154"/>
      <c r="DF63" s="8"/>
      <c r="DG63" s="154"/>
      <c r="DH63" s="154"/>
      <c r="DJ63" s="152"/>
      <c r="DK63" s="8"/>
      <c r="DL63" s="154"/>
      <c r="DM63" s="8"/>
      <c r="DN63" s="8"/>
      <c r="DO63" s="154"/>
      <c r="DP63" s="21"/>
      <c r="DQ63" s="124"/>
      <c r="DR63" s="124"/>
      <c r="DS63" s="110"/>
      <c r="DT63" s="110"/>
      <c r="DU63" s="124"/>
      <c r="DV63" s="124"/>
      <c r="DW63" s="124"/>
      <c r="DX63" s="124"/>
      <c r="DY63" s="124"/>
      <c r="DZ63" s="124"/>
      <c r="EA63" s="124"/>
      <c r="EB63" s="124"/>
      <c r="EC63" s="124"/>
      <c r="ED63" s="124"/>
      <c r="EE63" s="124"/>
    </row>
    <row r="64" spans="1:135">
      <c r="A64" s="181"/>
      <c r="B64" s="181"/>
      <c r="C64" s="181"/>
      <c r="D64" s="18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0"/>
      <c r="Y64" s="20"/>
      <c r="Z64" s="20"/>
      <c r="AA64" s="20"/>
      <c r="AB64" s="20"/>
      <c r="AC64" s="20"/>
      <c r="AD64" s="20"/>
      <c r="AE64" s="20"/>
      <c r="AF64" s="8"/>
      <c r="AG64" s="8"/>
      <c r="AH64" s="8"/>
      <c r="AI64" s="8"/>
      <c r="AJ64" s="8"/>
      <c r="AK64" s="20"/>
      <c r="AL64" s="20"/>
      <c r="AM64" s="20"/>
      <c r="AN64" s="20"/>
      <c r="AO64" s="20"/>
      <c r="AP64" s="20"/>
      <c r="AQ64" s="20"/>
      <c r="AR64" s="20"/>
      <c r="AS64" s="8"/>
      <c r="AT64" s="8"/>
      <c r="AU64" s="8"/>
      <c r="AV64" s="8"/>
      <c r="AW64" s="8"/>
      <c r="AX64" s="20"/>
      <c r="AY64" s="20"/>
      <c r="AZ64" s="20"/>
      <c r="BA64" s="20"/>
      <c r="BB64" s="20"/>
      <c r="BC64" s="20"/>
      <c r="BD64" s="20"/>
      <c r="BE64" s="20"/>
      <c r="BF64" s="8"/>
      <c r="BG64" s="8"/>
      <c r="BH64" s="8"/>
      <c r="BI64" s="8"/>
      <c r="BJ64" s="8"/>
      <c r="BK64" s="8"/>
      <c r="BL64" s="8"/>
      <c r="BM64" s="11"/>
      <c r="BN64" s="11"/>
      <c r="BO64" s="8"/>
      <c r="BP64" s="8"/>
      <c r="BQ64" s="8"/>
      <c r="BR64" s="8"/>
      <c r="BS64" s="8"/>
      <c r="BT64" s="8"/>
      <c r="BV64" s="152"/>
      <c r="BW64" s="8"/>
      <c r="BX64" s="154"/>
      <c r="BY64" s="8"/>
      <c r="BZ64" s="154"/>
      <c r="CA64" s="154"/>
      <c r="CC64" s="152"/>
      <c r="CD64" s="8"/>
      <c r="CE64" s="154"/>
      <c r="CF64" s="8"/>
      <c r="CG64" s="8"/>
      <c r="CH64" s="154"/>
      <c r="CI64" s="154"/>
      <c r="CJ64" s="8"/>
      <c r="CK64" s="154"/>
      <c r="CL64" s="154"/>
      <c r="CN64" s="152"/>
      <c r="CO64" s="8"/>
      <c r="CP64" s="154"/>
      <c r="CQ64" s="8"/>
      <c r="CR64" s="8"/>
      <c r="CS64" s="154"/>
      <c r="CT64" s="154"/>
      <c r="CU64" s="8"/>
      <c r="CV64" s="154"/>
      <c r="CW64" s="154"/>
      <c r="CY64" s="152"/>
      <c r="CZ64" s="8"/>
      <c r="DA64" s="154"/>
      <c r="DB64" s="8"/>
      <c r="DC64" s="8"/>
      <c r="DD64" s="154"/>
      <c r="DE64" s="154"/>
      <c r="DF64" s="8"/>
      <c r="DG64" s="154"/>
      <c r="DH64" s="154"/>
      <c r="DJ64" s="152"/>
      <c r="DK64" s="8"/>
      <c r="DL64" s="154"/>
      <c r="DM64" s="8"/>
      <c r="DN64" s="8"/>
      <c r="DO64" s="154"/>
      <c r="DP64" s="21"/>
      <c r="DQ64" s="124"/>
      <c r="DR64" s="124"/>
      <c r="DS64" s="110"/>
      <c r="DT64" s="110"/>
      <c r="DU64" s="124"/>
      <c r="DV64" s="124"/>
      <c r="DW64" s="124"/>
      <c r="DX64" s="124"/>
      <c r="DY64" s="124"/>
      <c r="DZ64" s="124"/>
      <c r="EA64" s="124"/>
      <c r="EB64" s="124"/>
      <c r="EC64" s="124"/>
      <c r="ED64" s="124"/>
      <c r="EE64" s="124"/>
    </row>
    <row r="65" spans="1:135">
      <c r="A65" s="181"/>
      <c r="B65" s="181"/>
      <c r="C65" s="181"/>
      <c r="D65" s="181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0"/>
      <c r="Y65" s="20"/>
      <c r="Z65" s="20"/>
      <c r="AA65" s="20"/>
      <c r="AB65" s="20"/>
      <c r="AC65" s="20"/>
      <c r="AD65" s="20"/>
      <c r="AE65" s="20"/>
      <c r="AF65" s="8"/>
      <c r="AG65" s="8"/>
      <c r="AH65" s="8"/>
      <c r="AI65" s="8"/>
      <c r="AJ65" s="8"/>
      <c r="AK65" s="20"/>
      <c r="AL65" s="20"/>
      <c r="AM65" s="20"/>
      <c r="AN65" s="20"/>
      <c r="AO65" s="20"/>
      <c r="AP65" s="20"/>
      <c r="AQ65" s="20"/>
      <c r="AR65" s="20"/>
      <c r="AS65" s="8"/>
      <c r="AT65" s="8"/>
      <c r="AU65" s="8"/>
      <c r="AV65" s="8"/>
      <c r="AW65" s="8"/>
      <c r="AX65" s="20"/>
      <c r="AY65" s="20"/>
      <c r="AZ65" s="20"/>
      <c r="BA65" s="20"/>
      <c r="BB65" s="20"/>
      <c r="BC65" s="20"/>
      <c r="BD65" s="20"/>
      <c r="BE65" s="20"/>
      <c r="BF65" s="8"/>
      <c r="BG65" s="8"/>
      <c r="BH65" s="8"/>
      <c r="BI65" s="8"/>
      <c r="BJ65" s="8"/>
      <c r="BK65" s="8"/>
      <c r="BL65" s="8"/>
      <c r="BM65" s="11"/>
      <c r="BN65" s="11"/>
      <c r="BO65" s="8"/>
      <c r="BP65" s="8"/>
      <c r="BQ65" s="8"/>
      <c r="BR65" s="8"/>
      <c r="BS65" s="8"/>
      <c r="BT65" s="8"/>
      <c r="BV65" s="152"/>
      <c r="BW65" s="8"/>
      <c r="BX65" s="154"/>
      <c r="BY65" s="8"/>
      <c r="BZ65" s="154"/>
      <c r="CA65" s="154"/>
      <c r="CC65" s="152"/>
      <c r="CD65" s="8"/>
      <c r="CE65" s="154"/>
      <c r="CF65" s="8"/>
      <c r="CG65" s="8"/>
      <c r="CH65" s="154"/>
      <c r="CI65" s="154"/>
      <c r="CJ65" s="8"/>
      <c r="CK65" s="154"/>
      <c r="CL65" s="154"/>
      <c r="CN65" s="152"/>
      <c r="CO65" s="8"/>
      <c r="CP65" s="154"/>
      <c r="CQ65" s="8"/>
      <c r="CR65" s="8"/>
      <c r="CS65" s="154"/>
      <c r="CT65" s="154"/>
      <c r="CU65" s="8"/>
      <c r="CV65" s="154"/>
      <c r="CW65" s="154"/>
      <c r="CY65" s="152"/>
      <c r="CZ65" s="8"/>
      <c r="DA65" s="154"/>
      <c r="DB65" s="8"/>
      <c r="DC65" s="8"/>
      <c r="DD65" s="154"/>
      <c r="DE65" s="154"/>
      <c r="DF65" s="8"/>
      <c r="DG65" s="154"/>
      <c r="DH65" s="154"/>
      <c r="DJ65" s="152"/>
      <c r="DK65" s="8"/>
      <c r="DL65" s="154"/>
      <c r="DM65" s="8"/>
      <c r="DN65" s="8"/>
      <c r="DO65" s="154"/>
      <c r="DP65" s="21"/>
      <c r="DQ65" s="124"/>
      <c r="DR65" s="124"/>
      <c r="DS65" s="110"/>
      <c r="DT65" s="110"/>
      <c r="DU65" s="124"/>
      <c r="DV65" s="124"/>
      <c r="DW65" s="124"/>
      <c r="DX65" s="124"/>
      <c r="DY65" s="124"/>
      <c r="DZ65" s="124"/>
      <c r="EA65" s="124"/>
      <c r="EB65" s="124"/>
      <c r="EC65" s="124"/>
      <c r="ED65" s="124"/>
      <c r="EE65" s="124"/>
    </row>
    <row r="66" spans="1:135">
      <c r="A66" s="181"/>
      <c r="B66" s="181"/>
      <c r="C66" s="181"/>
      <c r="D66" s="18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0"/>
      <c r="Y66" s="20"/>
      <c r="Z66" s="20"/>
      <c r="AA66" s="20"/>
      <c r="AB66" s="20"/>
      <c r="AC66" s="20"/>
      <c r="AD66" s="20"/>
      <c r="AE66" s="20"/>
      <c r="AF66" s="8"/>
      <c r="AG66" s="8"/>
      <c r="AH66" s="8"/>
      <c r="AI66" s="8"/>
      <c r="AJ66" s="8"/>
      <c r="AK66" s="20"/>
      <c r="AL66" s="20"/>
      <c r="AM66" s="20"/>
      <c r="AN66" s="20"/>
      <c r="AO66" s="20"/>
      <c r="AP66" s="20"/>
      <c r="AQ66" s="20"/>
      <c r="AR66" s="20"/>
      <c r="AS66" s="8"/>
      <c r="AT66" s="8"/>
      <c r="AU66" s="8"/>
      <c r="AV66" s="8"/>
      <c r="AW66" s="8"/>
      <c r="AX66" s="20"/>
      <c r="AY66" s="20"/>
      <c r="AZ66" s="20"/>
      <c r="BA66" s="20"/>
      <c r="BB66" s="20"/>
      <c r="BC66" s="20"/>
      <c r="BD66" s="20"/>
      <c r="BE66" s="20"/>
      <c r="BF66" s="8"/>
      <c r="BG66" s="8"/>
      <c r="BH66" s="8"/>
      <c r="BI66" s="8"/>
      <c r="BJ66" s="8"/>
      <c r="BK66" s="8"/>
      <c r="BL66" s="8"/>
      <c r="BM66" s="11"/>
      <c r="BN66" s="11"/>
      <c r="BO66" s="8"/>
      <c r="BP66" s="8"/>
      <c r="BQ66" s="8"/>
      <c r="BR66" s="8"/>
      <c r="BS66" s="8"/>
      <c r="BT66" s="8"/>
      <c r="BV66" s="152"/>
      <c r="BW66" s="8"/>
      <c r="BX66" s="154"/>
      <c r="BY66" s="8"/>
      <c r="BZ66" s="154"/>
      <c r="CA66" s="154"/>
      <c r="CC66" s="152"/>
      <c r="CD66" s="8"/>
      <c r="CE66" s="154"/>
      <c r="CF66" s="8"/>
      <c r="CG66" s="8"/>
      <c r="CH66" s="154"/>
      <c r="CI66" s="154"/>
      <c r="CJ66" s="8"/>
      <c r="CK66" s="154"/>
      <c r="CL66" s="154"/>
      <c r="CN66" s="152"/>
      <c r="CO66" s="8"/>
      <c r="CP66" s="154"/>
      <c r="CQ66" s="8"/>
      <c r="CR66" s="8"/>
      <c r="CS66" s="154"/>
      <c r="CT66" s="154"/>
      <c r="CU66" s="8"/>
      <c r="CV66" s="154"/>
      <c r="CW66" s="154"/>
      <c r="CY66" s="152"/>
      <c r="CZ66" s="8"/>
      <c r="DA66" s="154"/>
      <c r="DB66" s="8"/>
      <c r="DC66" s="8"/>
      <c r="DD66" s="154"/>
      <c r="DE66" s="154"/>
      <c r="DF66" s="8"/>
      <c r="DG66" s="154"/>
      <c r="DH66" s="154"/>
      <c r="DJ66" s="152"/>
      <c r="DK66" s="8"/>
      <c r="DL66" s="154"/>
      <c r="DM66" s="8"/>
      <c r="DN66" s="8"/>
      <c r="DO66" s="154"/>
      <c r="DP66" s="21"/>
      <c r="DQ66" s="124"/>
      <c r="DR66" s="124"/>
      <c r="DS66" s="110"/>
      <c r="DT66" s="110"/>
      <c r="DU66" s="124"/>
      <c r="DV66" s="124"/>
      <c r="DW66" s="124"/>
      <c r="DX66" s="124"/>
      <c r="DY66" s="124"/>
      <c r="DZ66" s="124"/>
      <c r="EA66" s="124"/>
      <c r="EB66" s="124"/>
      <c r="EC66" s="124"/>
      <c r="ED66" s="124"/>
      <c r="EE66" s="124"/>
    </row>
    <row r="67" spans="1:135">
      <c r="A67" s="181"/>
      <c r="B67" s="181"/>
      <c r="C67" s="181"/>
      <c r="D67" s="181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0"/>
      <c r="Y67" s="20"/>
      <c r="Z67" s="20"/>
      <c r="AA67" s="20"/>
      <c r="AB67" s="20"/>
      <c r="AC67" s="20"/>
      <c r="AD67" s="20"/>
      <c r="AE67" s="20"/>
      <c r="AF67" s="8"/>
      <c r="AG67" s="8"/>
      <c r="AH67" s="8"/>
      <c r="AI67" s="8"/>
      <c r="AJ67" s="8"/>
      <c r="AK67" s="20"/>
      <c r="AL67" s="20"/>
      <c r="AM67" s="20"/>
      <c r="AN67" s="20"/>
      <c r="AO67" s="20"/>
      <c r="AP67" s="20"/>
      <c r="AQ67" s="20"/>
      <c r="AR67" s="20"/>
      <c r="AS67" s="8"/>
      <c r="AT67" s="8"/>
      <c r="AU67" s="8"/>
      <c r="AV67" s="8"/>
      <c r="AW67" s="8"/>
      <c r="AX67" s="20"/>
      <c r="AY67" s="20"/>
      <c r="AZ67" s="20"/>
      <c r="BA67" s="20"/>
      <c r="BB67" s="20"/>
      <c r="BC67" s="20"/>
      <c r="BD67" s="20"/>
      <c r="BE67" s="20"/>
      <c r="BF67" s="8"/>
      <c r="BG67" s="8"/>
      <c r="BH67" s="8"/>
      <c r="BI67" s="8"/>
      <c r="BJ67" s="8"/>
      <c r="BK67" s="8"/>
      <c r="BL67" s="8"/>
      <c r="BM67" s="11"/>
      <c r="BN67" s="11"/>
      <c r="BO67" s="8"/>
      <c r="BP67" s="8"/>
      <c r="BQ67" s="8"/>
      <c r="BR67" s="8"/>
      <c r="BS67" s="8"/>
      <c r="BT67" s="8"/>
      <c r="BV67" s="152"/>
      <c r="BW67" s="8"/>
      <c r="BX67" s="154"/>
      <c r="BY67" s="8"/>
      <c r="BZ67" s="154"/>
      <c r="CA67" s="154"/>
      <c r="CC67" s="152"/>
      <c r="CD67" s="8"/>
      <c r="CE67" s="154"/>
      <c r="CF67" s="8"/>
      <c r="CG67" s="8"/>
      <c r="CH67" s="154"/>
      <c r="CI67" s="154"/>
      <c r="CJ67" s="8"/>
      <c r="CK67" s="154"/>
      <c r="CL67" s="154"/>
      <c r="CN67" s="152"/>
      <c r="CO67" s="8"/>
      <c r="CP67" s="154"/>
      <c r="CQ67" s="8"/>
      <c r="CR67" s="8"/>
      <c r="CS67" s="154"/>
      <c r="CT67" s="154"/>
      <c r="CU67" s="8"/>
      <c r="CV67" s="154"/>
      <c r="CW67" s="154"/>
      <c r="CY67" s="152"/>
      <c r="CZ67" s="8"/>
      <c r="DA67" s="154"/>
      <c r="DB67" s="8"/>
      <c r="DC67" s="8"/>
      <c r="DD67" s="154"/>
      <c r="DE67" s="154"/>
      <c r="DF67" s="8"/>
      <c r="DG67" s="154"/>
      <c r="DH67" s="154"/>
      <c r="DJ67" s="152"/>
      <c r="DK67" s="8"/>
      <c r="DL67" s="154"/>
      <c r="DM67" s="8"/>
      <c r="DN67" s="8"/>
      <c r="DO67" s="154"/>
      <c r="DP67" s="21"/>
      <c r="DQ67" s="124"/>
      <c r="DR67" s="124"/>
      <c r="DS67" s="110"/>
      <c r="DT67" s="110"/>
      <c r="DU67" s="124"/>
      <c r="DV67" s="124"/>
      <c r="DW67" s="124"/>
      <c r="DX67" s="124"/>
      <c r="DY67" s="124"/>
      <c r="DZ67" s="124"/>
      <c r="EA67" s="124"/>
      <c r="EB67" s="124"/>
      <c r="EC67" s="124"/>
      <c r="ED67" s="124"/>
      <c r="EE67" s="124"/>
    </row>
    <row r="68" spans="1:135">
      <c r="A68" s="181"/>
      <c r="B68" s="181"/>
      <c r="C68" s="181"/>
      <c r="D68" s="18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0"/>
      <c r="Y68" s="20"/>
      <c r="Z68" s="20"/>
      <c r="AA68" s="20"/>
      <c r="AB68" s="20"/>
      <c r="AC68" s="20"/>
      <c r="AD68" s="20"/>
      <c r="AE68" s="20"/>
      <c r="AF68" s="8"/>
      <c r="AG68" s="8"/>
      <c r="AH68" s="8"/>
      <c r="AI68" s="8"/>
      <c r="AJ68" s="8"/>
      <c r="AK68" s="20"/>
      <c r="AL68" s="20"/>
      <c r="AM68" s="20"/>
      <c r="AN68" s="20"/>
      <c r="AO68" s="20"/>
      <c r="AP68" s="20"/>
      <c r="AQ68" s="20"/>
      <c r="AR68" s="20"/>
      <c r="AS68" s="8"/>
      <c r="AT68" s="8"/>
      <c r="AU68" s="8"/>
      <c r="AV68" s="8"/>
      <c r="AW68" s="8"/>
      <c r="AX68" s="20"/>
      <c r="AY68" s="20"/>
      <c r="AZ68" s="20"/>
      <c r="BA68" s="20"/>
      <c r="BB68" s="20"/>
      <c r="BC68" s="20"/>
      <c r="BD68" s="20"/>
      <c r="BE68" s="20"/>
      <c r="BF68" s="8"/>
      <c r="BG68" s="8"/>
      <c r="BH68" s="8"/>
      <c r="BI68" s="8"/>
      <c r="BJ68" s="8"/>
      <c r="BK68" s="8"/>
      <c r="BL68" s="8"/>
      <c r="BM68" s="11"/>
      <c r="BN68" s="11"/>
      <c r="BO68" s="8"/>
      <c r="BP68" s="8"/>
      <c r="BQ68" s="8"/>
      <c r="BR68" s="8"/>
      <c r="BS68" s="8"/>
      <c r="BT68" s="8"/>
      <c r="BV68" s="152"/>
      <c r="BW68" s="8"/>
      <c r="BX68" s="154"/>
      <c r="BY68" s="8"/>
      <c r="BZ68" s="154"/>
      <c r="CA68" s="154"/>
      <c r="CC68" s="152"/>
      <c r="CD68" s="8"/>
      <c r="CE68" s="154"/>
      <c r="CF68" s="8"/>
      <c r="CG68" s="8"/>
      <c r="CH68" s="154"/>
      <c r="CI68" s="154"/>
      <c r="CJ68" s="8"/>
      <c r="CK68" s="154"/>
      <c r="CL68" s="154"/>
      <c r="CN68" s="152"/>
      <c r="CO68" s="8"/>
      <c r="CP68" s="154"/>
      <c r="CQ68" s="8"/>
      <c r="CR68" s="8"/>
      <c r="CS68" s="154"/>
      <c r="CT68" s="154"/>
      <c r="CU68" s="8"/>
      <c r="CV68" s="154"/>
      <c r="CW68" s="154"/>
      <c r="CY68" s="152"/>
      <c r="CZ68" s="8"/>
      <c r="DA68" s="154"/>
      <c r="DB68" s="8"/>
      <c r="DC68" s="8"/>
      <c r="DD68" s="154"/>
      <c r="DE68" s="154"/>
      <c r="DF68" s="8"/>
      <c r="DG68" s="154"/>
      <c r="DH68" s="154"/>
      <c r="DJ68" s="152"/>
      <c r="DK68" s="8"/>
      <c r="DL68" s="154"/>
      <c r="DM68" s="8"/>
      <c r="DN68" s="8"/>
      <c r="DO68" s="154"/>
      <c r="DP68" s="21"/>
      <c r="DQ68" s="124"/>
      <c r="DR68" s="124"/>
      <c r="DS68" s="110"/>
      <c r="DT68" s="110"/>
      <c r="DU68" s="124"/>
      <c r="DV68" s="124"/>
      <c r="DW68" s="124"/>
      <c r="DX68" s="124"/>
      <c r="DY68" s="124"/>
      <c r="DZ68" s="124"/>
      <c r="EA68" s="124"/>
      <c r="EB68" s="124"/>
      <c r="EC68" s="124"/>
      <c r="ED68" s="124"/>
      <c r="EE68" s="124"/>
    </row>
    <row r="69" spans="1:135">
      <c r="A69" s="181"/>
      <c r="B69" s="181"/>
      <c r="C69" s="181"/>
      <c r="D69" s="181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0"/>
      <c r="Y69" s="20"/>
      <c r="Z69" s="20"/>
      <c r="AA69" s="20"/>
      <c r="AB69" s="20"/>
      <c r="AC69" s="20"/>
      <c r="AD69" s="20"/>
      <c r="AE69" s="20"/>
      <c r="AF69" s="8"/>
      <c r="AG69" s="8"/>
      <c r="AH69" s="8"/>
      <c r="AI69" s="8"/>
      <c r="AJ69" s="8"/>
      <c r="AK69" s="20"/>
      <c r="AL69" s="20"/>
      <c r="AM69" s="20"/>
      <c r="AN69" s="20"/>
      <c r="AO69" s="20"/>
      <c r="AP69" s="20"/>
      <c r="AQ69" s="20"/>
      <c r="AR69" s="20"/>
      <c r="AS69" s="8"/>
      <c r="AT69" s="8"/>
      <c r="AU69" s="8"/>
      <c r="AV69" s="8"/>
      <c r="AW69" s="8"/>
      <c r="AX69" s="20"/>
      <c r="AY69" s="20"/>
      <c r="AZ69" s="20"/>
      <c r="BA69" s="20"/>
      <c r="BB69" s="20"/>
      <c r="BC69" s="20"/>
      <c r="BD69" s="20"/>
      <c r="BE69" s="20"/>
      <c r="BF69" s="8"/>
      <c r="BG69" s="8"/>
      <c r="BH69" s="8"/>
      <c r="BI69" s="8"/>
      <c r="BJ69" s="8"/>
      <c r="BK69" s="8"/>
      <c r="BL69" s="8"/>
      <c r="BM69" s="11"/>
      <c r="BN69" s="11"/>
      <c r="BO69" s="8"/>
      <c r="BP69" s="8"/>
      <c r="BQ69" s="8"/>
      <c r="BR69" s="8"/>
      <c r="BS69" s="8"/>
      <c r="BT69" s="8"/>
      <c r="BV69" s="152"/>
      <c r="BW69" s="8"/>
      <c r="BX69" s="154"/>
      <c r="BY69" s="8"/>
      <c r="BZ69" s="154"/>
      <c r="CA69" s="154"/>
      <c r="CC69" s="152"/>
      <c r="CD69" s="8"/>
      <c r="CE69" s="154"/>
      <c r="CF69" s="8"/>
      <c r="CG69" s="8"/>
      <c r="CH69" s="154"/>
      <c r="CI69" s="154"/>
      <c r="CJ69" s="8"/>
      <c r="CK69" s="154"/>
      <c r="CL69" s="154"/>
      <c r="CN69" s="152"/>
      <c r="CO69" s="8"/>
      <c r="CP69" s="154"/>
      <c r="CQ69" s="8"/>
      <c r="CR69" s="8"/>
      <c r="CS69" s="154"/>
      <c r="CT69" s="154"/>
      <c r="CU69" s="8"/>
      <c r="CV69" s="154"/>
      <c r="CW69" s="154"/>
      <c r="CY69" s="152"/>
      <c r="CZ69" s="8"/>
      <c r="DA69" s="154"/>
      <c r="DB69" s="8"/>
      <c r="DC69" s="8"/>
      <c r="DD69" s="154"/>
      <c r="DE69" s="154"/>
      <c r="DF69" s="8"/>
      <c r="DG69" s="154"/>
      <c r="DH69" s="154"/>
      <c r="DJ69" s="152"/>
      <c r="DK69" s="8"/>
      <c r="DL69" s="154"/>
      <c r="DM69" s="8"/>
      <c r="DN69" s="8"/>
      <c r="DO69" s="154"/>
      <c r="DP69" s="21"/>
      <c r="DQ69" s="124"/>
      <c r="DR69" s="124"/>
      <c r="DS69" s="110"/>
      <c r="DT69" s="110"/>
      <c r="DU69" s="124"/>
      <c r="DV69" s="124"/>
      <c r="DW69" s="124"/>
      <c r="DX69" s="124"/>
      <c r="DY69" s="124"/>
      <c r="DZ69" s="124"/>
      <c r="EA69" s="124"/>
      <c r="EB69" s="124"/>
      <c r="EC69" s="124"/>
      <c r="ED69" s="124"/>
      <c r="EE69" s="124"/>
    </row>
    <row r="70" spans="1:135">
      <c r="A70" s="181"/>
      <c r="B70" s="181"/>
      <c r="C70" s="181"/>
      <c r="D70" s="18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0"/>
      <c r="Y70" s="20"/>
      <c r="Z70" s="20"/>
      <c r="AA70" s="20"/>
      <c r="AB70" s="20"/>
      <c r="AC70" s="20"/>
      <c r="AD70" s="20"/>
      <c r="AE70" s="20"/>
      <c r="AF70" s="8"/>
      <c r="AG70" s="8"/>
      <c r="AH70" s="8"/>
      <c r="AI70" s="8"/>
      <c r="AJ70" s="8"/>
      <c r="AK70" s="20"/>
      <c r="AL70" s="20"/>
      <c r="AM70" s="20"/>
      <c r="AN70" s="20"/>
      <c r="AO70" s="20"/>
      <c r="AP70" s="20"/>
      <c r="AQ70" s="20"/>
      <c r="AR70" s="20"/>
      <c r="AS70" s="8"/>
      <c r="AT70" s="8"/>
      <c r="AU70" s="8"/>
      <c r="AV70" s="8"/>
      <c r="AW70" s="8"/>
      <c r="AX70" s="20"/>
      <c r="AY70" s="20"/>
      <c r="AZ70" s="20"/>
      <c r="BA70" s="20"/>
      <c r="BB70" s="20"/>
      <c r="BC70" s="20"/>
      <c r="BD70" s="20"/>
      <c r="BE70" s="20"/>
      <c r="BF70" s="8"/>
      <c r="BG70" s="8"/>
      <c r="BH70" s="8"/>
      <c r="BI70" s="8"/>
      <c r="BJ70" s="8"/>
      <c r="BK70" s="8"/>
      <c r="BL70" s="8"/>
      <c r="BM70" s="11"/>
      <c r="BN70" s="11"/>
      <c r="BO70" s="8"/>
      <c r="BP70" s="8"/>
      <c r="BQ70" s="8"/>
      <c r="BR70" s="8"/>
      <c r="BS70" s="8"/>
      <c r="BT70" s="8"/>
      <c r="BV70" s="152"/>
      <c r="BW70" s="8"/>
      <c r="BX70" s="154"/>
      <c r="BY70" s="8"/>
      <c r="BZ70" s="154"/>
      <c r="CA70" s="154"/>
      <c r="CC70" s="152"/>
      <c r="CD70" s="8"/>
      <c r="CE70" s="154"/>
      <c r="CF70" s="8"/>
      <c r="CG70" s="8"/>
      <c r="CH70" s="154"/>
      <c r="CI70" s="154"/>
      <c r="CJ70" s="8"/>
      <c r="CK70" s="154"/>
      <c r="CL70" s="154"/>
      <c r="CN70" s="152"/>
      <c r="CO70" s="8"/>
      <c r="CP70" s="154"/>
      <c r="CQ70" s="8"/>
      <c r="CR70" s="8"/>
      <c r="CS70" s="154"/>
      <c r="CT70" s="154"/>
      <c r="CU70" s="8"/>
      <c r="CV70" s="154"/>
      <c r="CW70" s="154"/>
      <c r="CY70" s="152"/>
      <c r="CZ70" s="8"/>
      <c r="DA70" s="154"/>
      <c r="DB70" s="8"/>
      <c r="DC70" s="8"/>
      <c r="DD70" s="154"/>
      <c r="DE70" s="154"/>
      <c r="DF70" s="8"/>
      <c r="DG70" s="154"/>
      <c r="DH70" s="154"/>
      <c r="DJ70" s="152"/>
      <c r="DK70" s="8"/>
      <c r="DL70" s="154"/>
      <c r="DM70" s="8"/>
      <c r="DN70" s="8"/>
      <c r="DO70" s="154"/>
      <c r="DP70" s="21"/>
      <c r="DQ70" s="124"/>
      <c r="DR70" s="124"/>
      <c r="DS70" s="110"/>
      <c r="DT70" s="110"/>
      <c r="DU70" s="124"/>
      <c r="DV70" s="124"/>
      <c r="DW70" s="124"/>
      <c r="DX70" s="124"/>
      <c r="DY70" s="124"/>
      <c r="DZ70" s="124"/>
      <c r="EA70" s="124"/>
      <c r="EB70" s="124"/>
      <c r="EC70" s="124"/>
      <c r="ED70" s="124"/>
      <c r="EE70" s="124"/>
    </row>
    <row r="71" spans="1:135">
      <c r="A71" s="181"/>
      <c r="B71" s="181"/>
      <c r="C71" s="181"/>
      <c r="D71" s="18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0"/>
      <c r="Y71" s="20"/>
      <c r="Z71" s="20"/>
      <c r="AA71" s="20"/>
      <c r="AB71" s="20"/>
      <c r="AC71" s="20"/>
      <c r="AD71" s="20"/>
      <c r="AE71" s="20"/>
      <c r="AF71" s="8"/>
      <c r="AG71" s="8"/>
      <c r="AH71" s="8"/>
      <c r="AI71" s="8"/>
      <c r="AJ71" s="8"/>
      <c r="AK71" s="20"/>
      <c r="AL71" s="20"/>
      <c r="AM71" s="20"/>
      <c r="AN71" s="20"/>
      <c r="AO71" s="20"/>
      <c r="AP71" s="20"/>
      <c r="AQ71" s="20"/>
      <c r="AR71" s="20"/>
      <c r="AS71" s="8"/>
      <c r="AT71" s="8"/>
      <c r="AU71" s="8"/>
      <c r="AV71" s="8"/>
      <c r="AW71" s="8"/>
      <c r="AX71" s="20"/>
      <c r="AY71" s="20"/>
      <c r="AZ71" s="20"/>
      <c r="BA71" s="20"/>
      <c r="BB71" s="20"/>
      <c r="BC71" s="20"/>
      <c r="BD71" s="20"/>
      <c r="BE71" s="20"/>
      <c r="BF71" s="8"/>
      <c r="BG71" s="8"/>
      <c r="BH71" s="8"/>
      <c r="BI71" s="8"/>
      <c r="BJ71" s="8"/>
      <c r="BK71" s="8"/>
      <c r="BL71" s="8"/>
      <c r="BM71" s="11"/>
      <c r="BN71" s="11"/>
      <c r="BO71" s="8"/>
      <c r="BP71" s="8"/>
      <c r="BQ71" s="8"/>
      <c r="BR71" s="8"/>
      <c r="BS71" s="8"/>
      <c r="BT71" s="8"/>
      <c r="BV71" s="152"/>
      <c r="BW71" s="8"/>
      <c r="BX71" s="154"/>
      <c r="BY71" s="8"/>
      <c r="BZ71" s="154"/>
      <c r="CA71" s="154"/>
      <c r="CC71" s="152"/>
      <c r="CD71" s="8"/>
      <c r="CE71" s="154"/>
      <c r="CF71" s="8"/>
      <c r="CG71" s="8"/>
      <c r="CH71" s="154"/>
      <c r="CI71" s="154"/>
      <c r="CJ71" s="8"/>
      <c r="CK71" s="154"/>
      <c r="CL71" s="154"/>
      <c r="CN71" s="152"/>
      <c r="CO71" s="8"/>
      <c r="CP71" s="154"/>
      <c r="CQ71" s="8"/>
      <c r="CR71" s="8"/>
      <c r="CS71" s="154"/>
      <c r="CT71" s="154"/>
      <c r="CU71" s="8"/>
      <c r="CV71" s="154"/>
      <c r="CW71" s="154"/>
      <c r="CY71" s="152"/>
      <c r="CZ71" s="8"/>
      <c r="DA71" s="154"/>
      <c r="DB71" s="8"/>
      <c r="DC71" s="8"/>
      <c r="DD71" s="154"/>
      <c r="DE71" s="154"/>
      <c r="DF71" s="8"/>
      <c r="DG71" s="154"/>
      <c r="DH71" s="154"/>
      <c r="DJ71" s="152"/>
      <c r="DK71" s="8"/>
      <c r="DL71" s="154"/>
      <c r="DM71" s="8"/>
      <c r="DN71" s="8"/>
      <c r="DO71" s="154"/>
      <c r="DP71" s="21"/>
      <c r="DQ71" s="124"/>
      <c r="DR71" s="124"/>
      <c r="DS71" s="110"/>
      <c r="DT71" s="110"/>
      <c r="DU71" s="124"/>
      <c r="DV71" s="124"/>
      <c r="DW71" s="124"/>
      <c r="DX71" s="124"/>
      <c r="DY71" s="124"/>
      <c r="DZ71" s="124"/>
      <c r="EA71" s="124"/>
      <c r="EB71" s="124"/>
      <c r="EC71" s="124"/>
      <c r="ED71" s="124"/>
      <c r="EE71" s="124"/>
    </row>
    <row r="72" spans="1:135">
      <c r="A72" s="181"/>
      <c r="B72" s="181"/>
      <c r="C72" s="181"/>
      <c r="D72" s="18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0"/>
      <c r="Y72" s="20"/>
      <c r="Z72" s="20"/>
      <c r="AA72" s="20"/>
      <c r="AB72" s="20"/>
      <c r="AC72" s="20"/>
      <c r="AD72" s="20"/>
      <c r="AE72" s="20"/>
      <c r="AF72" s="8"/>
      <c r="AG72" s="8"/>
      <c r="AH72" s="8"/>
      <c r="AI72" s="8"/>
      <c r="AJ72" s="8"/>
      <c r="AK72" s="20"/>
      <c r="AL72" s="20"/>
      <c r="AM72" s="20"/>
      <c r="AN72" s="20"/>
      <c r="AO72" s="20"/>
      <c r="AP72" s="20"/>
      <c r="AQ72" s="20"/>
      <c r="AR72" s="20"/>
      <c r="AS72" s="8"/>
      <c r="AT72" s="8"/>
      <c r="AU72" s="8"/>
      <c r="AV72" s="8"/>
      <c r="AW72" s="8"/>
      <c r="AX72" s="20"/>
      <c r="AY72" s="20"/>
      <c r="AZ72" s="20"/>
      <c r="BA72" s="20"/>
      <c r="BB72" s="20"/>
      <c r="BC72" s="20"/>
      <c r="BD72" s="20"/>
      <c r="BE72" s="20"/>
      <c r="BF72" s="8"/>
      <c r="BG72" s="8"/>
      <c r="BH72" s="8"/>
      <c r="BI72" s="8"/>
      <c r="BJ72" s="8"/>
      <c r="BK72" s="8"/>
      <c r="BL72" s="8"/>
      <c r="BM72" s="11"/>
      <c r="BN72" s="11"/>
      <c r="BO72" s="8"/>
      <c r="BP72" s="8"/>
      <c r="BQ72" s="8"/>
      <c r="BR72" s="8"/>
      <c r="BS72" s="8"/>
      <c r="BT72" s="8"/>
      <c r="BV72" s="152"/>
      <c r="BW72" s="8"/>
      <c r="BX72" s="154"/>
      <c r="BY72" s="8"/>
      <c r="BZ72" s="154"/>
      <c r="CA72" s="154"/>
      <c r="CC72" s="152"/>
      <c r="CD72" s="8"/>
      <c r="CE72" s="154"/>
      <c r="CF72" s="8"/>
      <c r="CG72" s="8"/>
      <c r="CH72" s="154"/>
      <c r="CI72" s="154"/>
      <c r="CJ72" s="8"/>
      <c r="CK72" s="154"/>
      <c r="CL72" s="154"/>
      <c r="CN72" s="152"/>
      <c r="CO72" s="8"/>
      <c r="CP72" s="154"/>
      <c r="CQ72" s="8"/>
      <c r="CR72" s="8"/>
      <c r="CS72" s="154"/>
      <c r="CT72" s="154"/>
      <c r="CU72" s="8"/>
      <c r="CV72" s="154"/>
      <c r="CW72" s="154"/>
      <c r="CY72" s="152"/>
      <c r="CZ72" s="8"/>
      <c r="DA72" s="154"/>
      <c r="DB72" s="8"/>
      <c r="DC72" s="8"/>
      <c r="DD72" s="154"/>
      <c r="DE72" s="154"/>
      <c r="DF72" s="8"/>
      <c r="DG72" s="154"/>
      <c r="DH72" s="154"/>
      <c r="DJ72" s="152"/>
      <c r="DK72" s="8"/>
      <c r="DL72" s="154"/>
      <c r="DM72" s="8"/>
      <c r="DN72" s="8"/>
      <c r="DO72" s="154"/>
      <c r="DP72" s="21"/>
      <c r="DQ72" s="124"/>
      <c r="DR72" s="124"/>
      <c r="DS72" s="110"/>
      <c r="DT72" s="110"/>
      <c r="DU72" s="124"/>
      <c r="DV72" s="124"/>
      <c r="DW72" s="124"/>
      <c r="DX72" s="124"/>
      <c r="DY72" s="124"/>
      <c r="DZ72" s="124"/>
      <c r="EA72" s="124"/>
      <c r="EB72" s="124"/>
      <c r="EC72" s="124"/>
      <c r="ED72" s="124"/>
      <c r="EE72" s="124"/>
    </row>
    <row r="73" spans="1:135">
      <c r="A73" s="181"/>
      <c r="B73" s="181"/>
      <c r="C73" s="181"/>
      <c r="D73" s="18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0"/>
      <c r="Y73" s="20"/>
      <c r="Z73" s="20"/>
      <c r="AA73" s="20"/>
      <c r="AB73" s="20"/>
      <c r="AC73" s="20"/>
      <c r="AD73" s="20"/>
      <c r="AE73" s="20"/>
      <c r="AF73" s="8"/>
      <c r="AG73" s="8"/>
      <c r="AH73" s="8"/>
      <c r="AI73" s="8"/>
      <c r="AJ73" s="8"/>
      <c r="AK73" s="20"/>
      <c r="AL73" s="20"/>
      <c r="AM73" s="20"/>
      <c r="AN73" s="20"/>
      <c r="AO73" s="20"/>
      <c r="AP73" s="20"/>
      <c r="AQ73" s="20"/>
      <c r="AR73" s="20"/>
      <c r="AS73" s="8"/>
      <c r="AT73" s="8"/>
      <c r="AU73" s="8"/>
      <c r="AV73" s="8"/>
      <c r="AW73" s="8"/>
      <c r="AX73" s="20"/>
      <c r="AY73" s="20"/>
      <c r="AZ73" s="20"/>
      <c r="BA73" s="20"/>
      <c r="BB73" s="20"/>
      <c r="BC73" s="20"/>
      <c r="BD73" s="20"/>
      <c r="BE73" s="20"/>
      <c r="BF73" s="8"/>
      <c r="BG73" s="8"/>
      <c r="BH73" s="8"/>
      <c r="BI73" s="8"/>
      <c r="BJ73" s="8"/>
      <c r="BK73" s="8"/>
      <c r="BL73" s="8"/>
      <c r="BM73" s="11"/>
      <c r="BN73" s="11"/>
      <c r="BO73" s="8"/>
      <c r="BP73" s="8"/>
      <c r="BQ73" s="8"/>
      <c r="BR73" s="8"/>
      <c r="BS73" s="8"/>
      <c r="BT73" s="8"/>
      <c r="BV73" s="152"/>
      <c r="BW73" s="8"/>
      <c r="BX73" s="154"/>
      <c r="BY73" s="8"/>
      <c r="BZ73" s="154"/>
      <c r="CA73" s="154"/>
      <c r="CC73" s="152"/>
      <c r="CD73" s="8"/>
      <c r="CE73" s="154"/>
      <c r="CF73" s="8"/>
      <c r="CG73" s="8"/>
      <c r="CH73" s="154"/>
      <c r="CI73" s="154"/>
      <c r="CJ73" s="8"/>
      <c r="CK73" s="154"/>
      <c r="CL73" s="154"/>
      <c r="CN73" s="152"/>
      <c r="CO73" s="8"/>
      <c r="CP73" s="154"/>
      <c r="CQ73" s="8"/>
      <c r="CR73" s="8"/>
      <c r="CS73" s="154"/>
      <c r="CT73" s="154"/>
      <c r="CU73" s="8"/>
      <c r="CV73" s="154"/>
      <c r="CW73" s="154"/>
      <c r="CY73" s="152"/>
      <c r="CZ73" s="8"/>
      <c r="DA73" s="154"/>
      <c r="DB73" s="8"/>
      <c r="DC73" s="8"/>
      <c r="DD73" s="154"/>
      <c r="DE73" s="154"/>
      <c r="DF73" s="8"/>
      <c r="DG73" s="154"/>
      <c r="DH73" s="154"/>
      <c r="DJ73" s="152"/>
      <c r="DK73" s="8"/>
      <c r="DL73" s="154"/>
      <c r="DM73" s="8"/>
      <c r="DN73" s="8"/>
      <c r="DO73" s="154"/>
      <c r="DP73" s="21"/>
      <c r="DQ73" s="124"/>
      <c r="DR73" s="124"/>
      <c r="DS73" s="110"/>
      <c r="DT73" s="110"/>
      <c r="DU73" s="124"/>
      <c r="DV73" s="124"/>
      <c r="DW73" s="124"/>
      <c r="DX73" s="124"/>
      <c r="DY73" s="124"/>
      <c r="DZ73" s="124"/>
      <c r="EA73" s="124"/>
      <c r="EB73" s="124"/>
      <c r="EC73" s="124"/>
      <c r="ED73" s="124"/>
      <c r="EE73" s="124"/>
    </row>
    <row r="74" spans="1:135">
      <c r="A74" s="181"/>
      <c r="B74" s="181"/>
      <c r="C74" s="181"/>
      <c r="D74" s="181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0"/>
      <c r="Y74" s="20"/>
      <c r="Z74" s="20"/>
      <c r="AA74" s="20"/>
      <c r="AB74" s="20"/>
      <c r="AC74" s="20"/>
      <c r="AD74" s="20"/>
      <c r="AE74" s="20"/>
      <c r="AF74" s="8"/>
      <c r="AG74" s="8"/>
      <c r="AH74" s="8"/>
      <c r="AI74" s="8"/>
      <c r="AJ74" s="8"/>
      <c r="AK74" s="20"/>
      <c r="AL74" s="20"/>
      <c r="AM74" s="20"/>
      <c r="AN74" s="20"/>
      <c r="AO74" s="20"/>
      <c r="AP74" s="20"/>
      <c r="AQ74" s="20"/>
      <c r="AR74" s="20"/>
      <c r="AS74" s="8"/>
      <c r="AT74" s="8"/>
      <c r="AU74" s="8"/>
      <c r="AV74" s="8"/>
      <c r="AW74" s="8"/>
      <c r="AX74" s="20"/>
      <c r="AY74" s="20"/>
      <c r="AZ74" s="20"/>
      <c r="BA74" s="20"/>
      <c r="BB74" s="20"/>
      <c r="BC74" s="20"/>
      <c r="BD74" s="20"/>
      <c r="BE74" s="20"/>
      <c r="BF74" s="8"/>
      <c r="BG74" s="8"/>
      <c r="BH74" s="8"/>
      <c r="BI74" s="8"/>
      <c r="BJ74" s="8"/>
      <c r="BK74" s="8"/>
      <c r="BL74" s="8"/>
      <c r="BM74" s="11"/>
      <c r="BN74" s="11"/>
      <c r="BO74" s="8"/>
      <c r="BP74" s="8"/>
      <c r="BQ74" s="8"/>
      <c r="BR74" s="8"/>
      <c r="BS74" s="8"/>
      <c r="BT74" s="8"/>
      <c r="BV74" s="152"/>
      <c r="BW74" s="8"/>
      <c r="BX74" s="154"/>
      <c r="BY74" s="8"/>
      <c r="BZ74" s="154"/>
      <c r="CA74" s="154"/>
      <c r="CC74" s="152"/>
      <c r="CD74" s="8"/>
      <c r="CE74" s="154"/>
      <c r="CF74" s="8"/>
      <c r="CG74" s="8"/>
      <c r="CH74" s="154"/>
      <c r="CI74" s="154"/>
      <c r="CJ74" s="8"/>
      <c r="CK74" s="154"/>
      <c r="CL74" s="154"/>
      <c r="CN74" s="152"/>
      <c r="CO74" s="8"/>
      <c r="CP74" s="154"/>
      <c r="CQ74" s="8"/>
      <c r="CR74" s="8"/>
      <c r="CS74" s="154"/>
      <c r="CT74" s="154"/>
      <c r="CU74" s="8"/>
      <c r="CV74" s="154"/>
      <c r="CW74" s="154"/>
      <c r="CY74" s="152"/>
      <c r="CZ74" s="8"/>
      <c r="DA74" s="154"/>
      <c r="DB74" s="8"/>
      <c r="DC74" s="8"/>
      <c r="DD74" s="154"/>
      <c r="DE74" s="154"/>
      <c r="DF74" s="8"/>
      <c r="DG74" s="154"/>
      <c r="DH74" s="154"/>
      <c r="DJ74" s="152"/>
      <c r="DK74" s="8"/>
      <c r="DL74" s="154"/>
      <c r="DM74" s="8"/>
      <c r="DN74" s="8"/>
      <c r="DO74" s="154"/>
      <c r="DP74" s="21"/>
      <c r="DQ74" s="124"/>
      <c r="DR74" s="124"/>
      <c r="DS74" s="110"/>
      <c r="DT74" s="110"/>
      <c r="DU74" s="124"/>
      <c r="DV74" s="124"/>
      <c r="DW74" s="124"/>
      <c r="DX74" s="124"/>
      <c r="DY74" s="124"/>
      <c r="DZ74" s="124"/>
      <c r="EA74" s="124"/>
      <c r="EB74" s="124"/>
      <c r="EC74" s="124"/>
      <c r="ED74" s="124"/>
      <c r="EE74" s="124"/>
    </row>
    <row r="75" spans="1:135">
      <c r="A75" s="181"/>
      <c r="B75" s="181"/>
      <c r="C75" s="181"/>
      <c r="D75" s="18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0"/>
      <c r="Y75" s="20"/>
      <c r="Z75" s="20"/>
      <c r="AA75" s="20"/>
      <c r="AB75" s="20"/>
      <c r="AC75" s="20"/>
      <c r="AD75" s="20"/>
      <c r="AE75" s="20"/>
      <c r="AF75" s="8"/>
      <c r="AG75" s="8"/>
      <c r="AH75" s="8"/>
      <c r="AI75" s="8"/>
      <c r="AJ75" s="8"/>
      <c r="AK75" s="20"/>
      <c r="AL75" s="20"/>
      <c r="AM75" s="20"/>
      <c r="AN75" s="20"/>
      <c r="AO75" s="20"/>
      <c r="AP75" s="20"/>
      <c r="AQ75" s="20"/>
      <c r="AR75" s="20"/>
      <c r="AS75" s="8"/>
      <c r="AT75" s="8"/>
      <c r="AU75" s="8"/>
      <c r="AV75" s="8"/>
      <c r="AW75" s="8"/>
      <c r="AX75" s="20"/>
      <c r="AY75" s="20"/>
      <c r="AZ75" s="20"/>
      <c r="BA75" s="20"/>
      <c r="BB75" s="20"/>
      <c r="BC75" s="20"/>
      <c r="BD75" s="20"/>
      <c r="BE75" s="20"/>
      <c r="BF75" s="8"/>
      <c r="BG75" s="8"/>
      <c r="BH75" s="8"/>
      <c r="BI75" s="8"/>
      <c r="BJ75" s="8"/>
      <c r="BK75" s="8"/>
      <c r="BL75" s="8"/>
      <c r="BM75" s="11"/>
      <c r="BN75" s="11"/>
      <c r="BO75" s="8"/>
      <c r="BP75" s="8"/>
      <c r="BQ75" s="8"/>
      <c r="BR75" s="8"/>
      <c r="BS75" s="8"/>
      <c r="BT75" s="8"/>
      <c r="BV75" s="152"/>
      <c r="BW75" s="8"/>
      <c r="BX75" s="154"/>
      <c r="BY75" s="8"/>
      <c r="BZ75" s="154"/>
      <c r="CA75" s="154"/>
      <c r="CC75" s="152"/>
      <c r="CD75" s="8"/>
      <c r="CE75" s="154"/>
      <c r="CF75" s="8"/>
      <c r="CG75" s="8"/>
      <c r="CH75" s="154"/>
      <c r="CI75" s="154"/>
      <c r="CJ75" s="8"/>
      <c r="CK75" s="154"/>
      <c r="CL75" s="154"/>
      <c r="CN75" s="152"/>
      <c r="CO75" s="8"/>
      <c r="CP75" s="154"/>
      <c r="CQ75" s="8"/>
      <c r="CR75" s="8"/>
      <c r="CS75" s="154"/>
      <c r="CT75" s="154"/>
      <c r="CU75" s="8"/>
      <c r="CV75" s="154"/>
      <c r="CW75" s="154"/>
      <c r="CY75" s="152"/>
      <c r="CZ75" s="8"/>
      <c r="DA75" s="154"/>
      <c r="DB75" s="8"/>
      <c r="DC75" s="8"/>
      <c r="DD75" s="154"/>
      <c r="DE75" s="154"/>
      <c r="DF75" s="8"/>
      <c r="DG75" s="154"/>
      <c r="DH75" s="154"/>
      <c r="DJ75" s="152"/>
      <c r="DK75" s="8"/>
      <c r="DL75" s="154"/>
      <c r="DM75" s="8"/>
      <c r="DN75" s="8"/>
      <c r="DO75" s="154"/>
      <c r="DP75" s="21"/>
      <c r="DQ75" s="124"/>
      <c r="DR75" s="124"/>
      <c r="DS75" s="110"/>
      <c r="DT75" s="110"/>
      <c r="DU75" s="124"/>
      <c r="DV75" s="124"/>
      <c r="DW75" s="124"/>
      <c r="DX75" s="124"/>
      <c r="DY75" s="124"/>
      <c r="DZ75" s="124"/>
      <c r="EA75" s="124"/>
      <c r="EB75" s="124"/>
      <c r="EC75" s="124"/>
      <c r="ED75" s="124"/>
      <c r="EE75" s="124"/>
    </row>
    <row r="76" spans="1:135">
      <c r="A76" s="181"/>
      <c r="B76" s="181"/>
      <c r="C76" s="181"/>
      <c r="D76" s="18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0"/>
      <c r="Y76" s="20"/>
      <c r="Z76" s="20"/>
      <c r="AA76" s="20"/>
      <c r="AB76" s="20"/>
      <c r="AC76" s="20"/>
      <c r="AD76" s="20"/>
      <c r="AE76" s="20"/>
      <c r="AF76" s="8"/>
      <c r="AG76" s="8"/>
      <c r="AH76" s="8"/>
      <c r="AI76" s="8"/>
      <c r="AJ76" s="8"/>
      <c r="AK76" s="20"/>
      <c r="AL76" s="20"/>
      <c r="AM76" s="20"/>
      <c r="AN76" s="20"/>
      <c r="AO76" s="20"/>
      <c r="AP76" s="20"/>
      <c r="AQ76" s="20"/>
      <c r="AR76" s="20"/>
      <c r="AS76" s="8"/>
      <c r="AT76" s="8"/>
      <c r="AU76" s="8"/>
      <c r="AV76" s="8"/>
      <c r="AW76" s="8"/>
      <c r="AX76" s="20"/>
      <c r="AY76" s="20"/>
      <c r="AZ76" s="20"/>
      <c r="BA76" s="20"/>
      <c r="BB76" s="20"/>
      <c r="BC76" s="20"/>
      <c r="BD76" s="20"/>
      <c r="BE76" s="20"/>
      <c r="BF76" s="8"/>
      <c r="BG76" s="8"/>
      <c r="BH76" s="8"/>
      <c r="BI76" s="8"/>
      <c r="BJ76" s="8"/>
      <c r="BK76" s="8"/>
      <c r="BL76" s="8"/>
      <c r="BM76" s="11"/>
      <c r="BN76" s="11"/>
      <c r="BO76" s="8"/>
      <c r="BP76" s="8"/>
      <c r="BQ76" s="8"/>
      <c r="BR76" s="8"/>
      <c r="BS76" s="8"/>
      <c r="BT76" s="8"/>
      <c r="BV76" s="152"/>
      <c r="BW76" s="8"/>
      <c r="BX76" s="154"/>
      <c r="BY76" s="8"/>
      <c r="BZ76" s="154"/>
      <c r="CA76" s="154"/>
      <c r="CC76" s="152"/>
      <c r="CD76" s="8"/>
      <c r="CE76" s="154"/>
      <c r="CF76" s="8"/>
      <c r="CG76" s="8"/>
      <c r="CH76" s="154"/>
      <c r="CI76" s="154"/>
      <c r="CJ76" s="8"/>
      <c r="CK76" s="154"/>
      <c r="CL76" s="154"/>
      <c r="CN76" s="152"/>
      <c r="CO76" s="8"/>
      <c r="CP76" s="154"/>
      <c r="CQ76" s="8"/>
      <c r="CR76" s="8"/>
      <c r="CS76" s="154"/>
      <c r="CT76" s="154"/>
      <c r="CU76" s="8"/>
      <c r="CV76" s="154"/>
      <c r="CW76" s="154"/>
      <c r="CY76" s="152"/>
      <c r="CZ76" s="8"/>
      <c r="DA76" s="154"/>
      <c r="DB76" s="8"/>
      <c r="DC76" s="8"/>
      <c r="DD76" s="154"/>
      <c r="DE76" s="154"/>
      <c r="DF76" s="8"/>
      <c r="DG76" s="154"/>
      <c r="DH76" s="154"/>
      <c r="DJ76" s="152"/>
      <c r="DK76" s="8"/>
      <c r="DL76" s="154"/>
      <c r="DM76" s="8"/>
      <c r="DN76" s="8"/>
      <c r="DO76" s="154"/>
      <c r="DP76" s="21"/>
      <c r="DQ76" s="124"/>
      <c r="DR76" s="124"/>
      <c r="DS76" s="110"/>
      <c r="DT76" s="110"/>
      <c r="DU76" s="124"/>
      <c r="DV76" s="124"/>
      <c r="DW76" s="124"/>
      <c r="DX76" s="124"/>
      <c r="DY76" s="124"/>
      <c r="DZ76" s="124"/>
      <c r="EA76" s="124"/>
      <c r="EB76" s="124"/>
      <c r="EC76" s="124"/>
      <c r="ED76" s="124"/>
      <c r="EE76" s="124"/>
    </row>
    <row r="77" spans="1:135">
      <c r="A77" s="181"/>
      <c r="B77" s="181"/>
      <c r="C77" s="181"/>
      <c r="D77" s="18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0"/>
      <c r="Y77" s="20"/>
      <c r="Z77" s="20"/>
      <c r="AA77" s="20"/>
      <c r="AB77" s="20"/>
      <c r="AC77" s="20"/>
      <c r="AD77" s="20"/>
      <c r="AE77" s="20"/>
      <c r="AF77" s="8"/>
      <c r="AG77" s="8"/>
      <c r="AH77" s="8"/>
      <c r="AI77" s="8"/>
      <c r="AJ77" s="8"/>
      <c r="AK77" s="20"/>
      <c r="AL77" s="20"/>
      <c r="AM77" s="20"/>
      <c r="AN77" s="20"/>
      <c r="AO77" s="20"/>
      <c r="AP77" s="20"/>
      <c r="AQ77" s="20"/>
      <c r="AR77" s="20"/>
      <c r="AS77" s="8"/>
      <c r="AT77" s="8"/>
      <c r="AU77" s="8"/>
      <c r="AV77" s="8"/>
      <c r="AW77" s="8"/>
      <c r="AX77" s="20"/>
      <c r="AY77" s="20"/>
      <c r="AZ77" s="20"/>
      <c r="BA77" s="20"/>
      <c r="BB77" s="20"/>
      <c r="BC77" s="20"/>
      <c r="BD77" s="20"/>
      <c r="BE77" s="20"/>
      <c r="BF77" s="8"/>
      <c r="BG77" s="8"/>
      <c r="BH77" s="8"/>
      <c r="BI77" s="8"/>
      <c r="BJ77" s="8"/>
      <c r="BK77" s="8"/>
      <c r="BL77" s="8"/>
      <c r="BM77" s="11"/>
      <c r="BN77" s="11"/>
      <c r="BO77" s="8"/>
      <c r="BP77" s="8"/>
      <c r="BQ77" s="8"/>
      <c r="BR77" s="8"/>
      <c r="BS77" s="8"/>
      <c r="BT77" s="8"/>
      <c r="BV77" s="152"/>
      <c r="BW77" s="8"/>
      <c r="BX77" s="154"/>
      <c r="BY77" s="8"/>
      <c r="BZ77" s="154"/>
      <c r="CA77" s="154"/>
      <c r="CC77" s="152"/>
      <c r="CD77" s="8"/>
      <c r="CE77" s="154"/>
      <c r="CF77" s="8"/>
      <c r="CG77" s="8"/>
      <c r="CH77" s="154"/>
      <c r="CI77" s="154"/>
      <c r="CJ77" s="8"/>
      <c r="CK77" s="154"/>
      <c r="CL77" s="154"/>
      <c r="CN77" s="152"/>
      <c r="CO77" s="8"/>
      <c r="CP77" s="154"/>
      <c r="CQ77" s="8"/>
      <c r="CR77" s="8"/>
      <c r="CS77" s="154"/>
      <c r="CT77" s="154"/>
      <c r="CU77" s="8"/>
      <c r="CV77" s="154"/>
      <c r="CW77" s="154"/>
      <c r="CY77" s="152"/>
      <c r="CZ77" s="8"/>
      <c r="DA77" s="154"/>
      <c r="DB77" s="8"/>
      <c r="DC77" s="8"/>
      <c r="DD77" s="154"/>
      <c r="DE77" s="154"/>
      <c r="DF77" s="8"/>
      <c r="DG77" s="154"/>
      <c r="DH77" s="154"/>
      <c r="DJ77" s="152"/>
      <c r="DK77" s="8"/>
      <c r="DL77" s="154"/>
      <c r="DM77" s="8"/>
      <c r="DN77" s="8"/>
      <c r="DO77" s="154"/>
      <c r="DP77" s="21"/>
      <c r="DQ77" s="124"/>
      <c r="DR77" s="124"/>
      <c r="DS77" s="110"/>
      <c r="DT77" s="110"/>
      <c r="DU77" s="124"/>
      <c r="DV77" s="124"/>
      <c r="DW77" s="124"/>
      <c r="DX77" s="124"/>
      <c r="DY77" s="124"/>
      <c r="DZ77" s="124"/>
      <c r="EA77" s="124"/>
      <c r="EB77" s="124"/>
      <c r="EC77" s="124"/>
      <c r="ED77" s="124"/>
      <c r="EE77" s="124"/>
    </row>
    <row r="78" spans="1:135">
      <c r="A78" s="181"/>
      <c r="B78" s="181"/>
      <c r="C78" s="181"/>
      <c r="D78" s="18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0"/>
      <c r="Y78" s="20"/>
      <c r="Z78" s="20"/>
      <c r="AA78" s="20"/>
      <c r="AB78" s="20"/>
      <c r="AC78" s="20"/>
      <c r="AD78" s="20"/>
      <c r="AE78" s="20"/>
      <c r="AF78" s="8"/>
      <c r="AG78" s="8"/>
      <c r="AH78" s="8"/>
      <c r="AI78" s="8"/>
      <c r="AJ78" s="8"/>
      <c r="AK78" s="20"/>
      <c r="AL78" s="20"/>
      <c r="AM78" s="20"/>
      <c r="AN78" s="20"/>
      <c r="AO78" s="20"/>
      <c r="AP78" s="20"/>
      <c r="AQ78" s="20"/>
      <c r="AR78" s="20"/>
      <c r="AS78" s="8"/>
      <c r="AT78" s="8"/>
      <c r="AU78" s="8"/>
      <c r="AV78" s="8"/>
      <c r="AW78" s="8"/>
      <c r="AX78" s="20"/>
      <c r="AY78" s="20"/>
      <c r="AZ78" s="20"/>
      <c r="BA78" s="20"/>
      <c r="BB78" s="20"/>
      <c r="BC78" s="20"/>
      <c r="BD78" s="20"/>
      <c r="BE78" s="20"/>
      <c r="BF78" s="8"/>
      <c r="BG78" s="8"/>
      <c r="BH78" s="8"/>
      <c r="BI78" s="8"/>
      <c r="BJ78" s="8"/>
      <c r="BK78" s="8"/>
      <c r="BL78" s="8"/>
      <c r="BM78" s="11"/>
      <c r="BN78" s="11"/>
      <c r="BO78" s="8"/>
      <c r="BP78" s="8"/>
      <c r="BQ78" s="8"/>
      <c r="BR78" s="8"/>
      <c r="BS78" s="8"/>
      <c r="BT78" s="8"/>
      <c r="BV78" s="152"/>
      <c r="BW78" s="8"/>
      <c r="BX78" s="154"/>
      <c r="BY78" s="8"/>
      <c r="BZ78" s="154"/>
      <c r="CA78" s="154"/>
      <c r="CC78" s="152"/>
      <c r="CD78" s="8"/>
      <c r="CE78" s="154"/>
      <c r="CF78" s="8"/>
      <c r="CG78" s="8"/>
      <c r="CH78" s="154"/>
      <c r="CI78" s="154"/>
      <c r="CJ78" s="8"/>
      <c r="CK78" s="154"/>
      <c r="CL78" s="154"/>
      <c r="CN78" s="152"/>
      <c r="CO78" s="8"/>
      <c r="CP78" s="154"/>
      <c r="CQ78" s="8"/>
      <c r="CR78" s="8"/>
      <c r="CS78" s="154"/>
      <c r="CT78" s="154"/>
      <c r="CU78" s="8"/>
      <c r="CV78" s="154"/>
      <c r="CW78" s="154"/>
      <c r="CY78" s="152"/>
      <c r="CZ78" s="8"/>
      <c r="DA78" s="154"/>
      <c r="DB78" s="8"/>
      <c r="DC78" s="8"/>
      <c r="DD78" s="154"/>
      <c r="DE78" s="154"/>
      <c r="DF78" s="8"/>
      <c r="DG78" s="154"/>
      <c r="DH78" s="154"/>
      <c r="DJ78" s="152"/>
      <c r="DK78" s="8"/>
      <c r="DL78" s="154"/>
      <c r="DM78" s="8"/>
      <c r="DN78" s="8"/>
      <c r="DO78" s="154"/>
      <c r="DP78" s="21"/>
      <c r="DQ78" s="124"/>
      <c r="DR78" s="124"/>
      <c r="DS78" s="110"/>
      <c r="DT78" s="110"/>
      <c r="DU78" s="124"/>
      <c r="DV78" s="124"/>
      <c r="DW78" s="124"/>
      <c r="DX78" s="124"/>
      <c r="DY78" s="124"/>
      <c r="DZ78" s="124"/>
      <c r="EA78" s="124"/>
      <c r="EB78" s="124"/>
      <c r="EC78" s="124"/>
      <c r="ED78" s="124"/>
      <c r="EE78" s="124"/>
    </row>
    <row r="79" spans="1:135">
      <c r="A79" s="181"/>
      <c r="B79" s="181"/>
      <c r="C79" s="181"/>
      <c r="D79" s="181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0"/>
      <c r="Y79" s="20"/>
      <c r="Z79" s="20"/>
      <c r="AA79" s="20"/>
      <c r="AB79" s="20"/>
      <c r="AC79" s="20"/>
      <c r="AD79" s="20"/>
      <c r="AE79" s="20"/>
      <c r="AF79" s="8"/>
      <c r="AG79" s="8"/>
      <c r="AH79" s="8"/>
      <c r="AI79" s="8"/>
      <c r="AJ79" s="8"/>
      <c r="AK79" s="20"/>
      <c r="AL79" s="20"/>
      <c r="AM79" s="20"/>
      <c r="AN79" s="20"/>
      <c r="AO79" s="20"/>
      <c r="AP79" s="20"/>
      <c r="AQ79" s="20"/>
      <c r="AR79" s="20"/>
      <c r="AS79" s="8"/>
      <c r="AT79" s="8"/>
      <c r="AU79" s="8"/>
      <c r="AV79" s="8"/>
      <c r="AW79" s="8"/>
      <c r="AX79" s="20"/>
      <c r="AY79" s="20"/>
      <c r="AZ79" s="20"/>
      <c r="BA79" s="20"/>
      <c r="BB79" s="20"/>
      <c r="BC79" s="20"/>
      <c r="BD79" s="20"/>
      <c r="BE79" s="20"/>
      <c r="BF79" s="8"/>
      <c r="BG79" s="8"/>
      <c r="BH79" s="8"/>
      <c r="BI79" s="8"/>
      <c r="BJ79" s="8"/>
      <c r="BK79" s="8"/>
      <c r="BL79" s="8"/>
      <c r="BM79" s="11"/>
      <c r="BN79" s="11"/>
      <c r="BO79" s="8"/>
      <c r="BP79" s="8"/>
      <c r="BQ79" s="8"/>
      <c r="BR79" s="8"/>
      <c r="BS79" s="8"/>
      <c r="BT79" s="8"/>
      <c r="BV79" s="152"/>
      <c r="BW79" s="8"/>
      <c r="BX79" s="154"/>
      <c r="BY79" s="8"/>
      <c r="BZ79" s="154"/>
      <c r="CA79" s="154"/>
      <c r="CC79" s="152"/>
      <c r="CD79" s="8"/>
      <c r="CE79" s="154"/>
      <c r="CF79" s="8"/>
      <c r="CG79" s="8"/>
      <c r="CH79" s="154"/>
      <c r="CI79" s="154"/>
      <c r="CJ79" s="8"/>
      <c r="CK79" s="154"/>
      <c r="CL79" s="154"/>
      <c r="CN79" s="152"/>
      <c r="CO79" s="8"/>
      <c r="CP79" s="154"/>
      <c r="CQ79" s="8"/>
      <c r="CR79" s="8"/>
      <c r="CS79" s="154"/>
      <c r="CT79" s="154"/>
      <c r="CU79" s="8"/>
      <c r="CV79" s="154"/>
      <c r="CW79" s="154"/>
      <c r="CY79" s="152"/>
      <c r="CZ79" s="8"/>
      <c r="DA79" s="154"/>
      <c r="DB79" s="8"/>
      <c r="DC79" s="8"/>
      <c r="DD79" s="154"/>
      <c r="DE79" s="154"/>
      <c r="DF79" s="8"/>
      <c r="DG79" s="154"/>
      <c r="DH79" s="154"/>
      <c r="DJ79" s="152"/>
      <c r="DK79" s="8"/>
      <c r="DL79" s="154"/>
      <c r="DM79" s="8"/>
      <c r="DN79" s="8"/>
      <c r="DO79" s="154"/>
      <c r="DP79" s="21"/>
      <c r="DQ79" s="124"/>
      <c r="DR79" s="124"/>
      <c r="DS79" s="110"/>
      <c r="DT79" s="110"/>
      <c r="DU79" s="124"/>
      <c r="DV79" s="124"/>
      <c r="DW79" s="124"/>
      <c r="DX79" s="124"/>
      <c r="DY79" s="124"/>
      <c r="DZ79" s="124"/>
      <c r="EA79" s="124"/>
      <c r="EB79" s="124"/>
      <c r="EC79" s="124"/>
      <c r="ED79" s="124"/>
      <c r="EE79" s="124"/>
    </row>
    <row r="80" spans="1:135">
      <c r="A80" s="181"/>
      <c r="B80" s="181"/>
      <c r="C80" s="181"/>
      <c r="D80" s="18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0"/>
      <c r="Y80" s="20"/>
      <c r="Z80" s="20"/>
      <c r="AA80" s="20"/>
      <c r="AB80" s="20"/>
      <c r="AC80" s="20"/>
      <c r="AD80" s="20"/>
      <c r="AE80" s="20"/>
      <c r="AF80" s="8"/>
      <c r="AG80" s="8"/>
      <c r="AH80" s="8"/>
      <c r="AI80" s="8"/>
      <c r="AJ80" s="8"/>
      <c r="AK80" s="20"/>
      <c r="AL80" s="20"/>
      <c r="AM80" s="20"/>
      <c r="AN80" s="20"/>
      <c r="AO80" s="20"/>
      <c r="AP80" s="20"/>
      <c r="AQ80" s="20"/>
      <c r="AR80" s="20"/>
      <c r="AS80" s="8"/>
      <c r="AT80" s="8"/>
      <c r="AU80" s="8"/>
      <c r="AV80" s="8"/>
      <c r="AW80" s="8"/>
      <c r="AX80" s="20"/>
      <c r="AY80" s="20"/>
      <c r="AZ80" s="20"/>
      <c r="BA80" s="20"/>
      <c r="BB80" s="20"/>
      <c r="BC80" s="20"/>
      <c r="BD80" s="20"/>
      <c r="BE80" s="20"/>
      <c r="BF80" s="8"/>
      <c r="BG80" s="8"/>
      <c r="BH80" s="8"/>
      <c r="BI80" s="8"/>
      <c r="BJ80" s="8"/>
      <c r="BK80" s="8"/>
      <c r="BL80" s="8"/>
      <c r="BM80" s="11"/>
      <c r="BN80" s="11"/>
      <c r="BO80" s="8"/>
      <c r="BP80" s="8"/>
      <c r="BQ80" s="8"/>
      <c r="BR80" s="8"/>
      <c r="BS80" s="8"/>
      <c r="BT80" s="8"/>
      <c r="BV80" s="152"/>
      <c r="BW80" s="8"/>
      <c r="BX80" s="154"/>
      <c r="BY80" s="8"/>
      <c r="BZ80" s="154"/>
      <c r="CA80" s="154"/>
      <c r="CC80" s="152"/>
      <c r="CD80" s="8"/>
      <c r="CE80" s="154"/>
      <c r="CF80" s="8"/>
      <c r="CG80" s="8"/>
      <c r="CH80" s="154"/>
      <c r="CI80" s="154"/>
      <c r="CJ80" s="8"/>
      <c r="CK80" s="154"/>
      <c r="CL80" s="154"/>
      <c r="CN80" s="152"/>
      <c r="CO80" s="8"/>
      <c r="CP80" s="154"/>
      <c r="CQ80" s="8"/>
      <c r="CR80" s="8"/>
      <c r="CS80" s="154"/>
      <c r="CT80" s="154"/>
      <c r="CU80" s="8"/>
      <c r="CV80" s="154"/>
      <c r="CW80" s="154"/>
      <c r="CY80" s="152"/>
      <c r="CZ80" s="8"/>
      <c r="DA80" s="154"/>
      <c r="DB80" s="8"/>
      <c r="DC80" s="8"/>
      <c r="DD80" s="154"/>
      <c r="DE80" s="154"/>
      <c r="DF80" s="8"/>
      <c r="DG80" s="154"/>
      <c r="DH80" s="154"/>
      <c r="DJ80" s="152"/>
      <c r="DK80" s="8"/>
      <c r="DL80" s="154"/>
      <c r="DM80" s="8"/>
      <c r="DN80" s="8"/>
      <c r="DO80" s="154"/>
      <c r="DP80" s="21"/>
      <c r="DQ80" s="124"/>
      <c r="DR80" s="124"/>
      <c r="DS80" s="110"/>
      <c r="DT80" s="110"/>
      <c r="DU80" s="124"/>
      <c r="DV80" s="124"/>
      <c r="DW80" s="124"/>
      <c r="DX80" s="124"/>
      <c r="DY80" s="124"/>
      <c r="DZ80" s="124"/>
      <c r="EA80" s="124"/>
      <c r="EB80" s="124"/>
      <c r="EC80" s="124"/>
      <c r="ED80" s="124"/>
      <c r="EE80" s="124"/>
    </row>
    <row r="81" spans="1:135">
      <c r="A81" s="8"/>
      <c r="B81" s="9"/>
      <c r="C81" s="9"/>
      <c r="D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0"/>
      <c r="Y81" s="20"/>
      <c r="Z81" s="20"/>
      <c r="AA81" s="20"/>
      <c r="AB81" s="20"/>
      <c r="AC81" s="20"/>
      <c r="AD81" s="20"/>
      <c r="AE81" s="20"/>
      <c r="AF81" s="8"/>
      <c r="AG81" s="8"/>
      <c r="AH81" s="8"/>
      <c r="AI81" s="8"/>
      <c r="AJ81" s="8"/>
      <c r="AK81" s="20"/>
      <c r="AL81" s="20"/>
      <c r="AM81" s="20"/>
      <c r="AN81" s="20"/>
      <c r="AO81" s="20"/>
      <c r="AP81" s="20"/>
      <c r="AQ81" s="20"/>
      <c r="AR81" s="20"/>
      <c r="AS81" s="8"/>
      <c r="AT81" s="8"/>
      <c r="AU81" s="8"/>
      <c r="AV81" s="8"/>
      <c r="AW81" s="8"/>
      <c r="AX81" s="20"/>
      <c r="AY81" s="20"/>
      <c r="AZ81" s="20"/>
      <c r="BA81" s="20"/>
      <c r="BB81" s="20"/>
      <c r="BC81" s="20"/>
      <c r="BD81" s="20"/>
      <c r="BE81" s="20"/>
      <c r="BF81" s="8"/>
      <c r="BG81" s="8"/>
      <c r="BH81" s="8"/>
      <c r="BI81" s="8"/>
      <c r="BJ81" s="8"/>
      <c r="BK81" s="8"/>
      <c r="BL81" s="8"/>
      <c r="BM81" s="11"/>
      <c r="BN81" s="11"/>
      <c r="BO81" s="8"/>
      <c r="BP81" s="8"/>
      <c r="BQ81" s="8"/>
      <c r="BR81" s="8"/>
      <c r="BS81" s="8"/>
      <c r="BT81" s="8"/>
      <c r="BV81" s="152"/>
      <c r="BW81" s="8"/>
      <c r="BX81" s="154"/>
      <c r="BY81" s="8"/>
      <c r="BZ81" s="154"/>
      <c r="CA81" s="154"/>
      <c r="CC81" s="152"/>
      <c r="CD81" s="8"/>
      <c r="CE81" s="154"/>
      <c r="CF81" s="8"/>
      <c r="CG81" s="8"/>
      <c r="CH81" s="154"/>
      <c r="CI81" s="154"/>
      <c r="CJ81" s="8"/>
      <c r="CK81" s="154"/>
      <c r="CL81" s="154"/>
      <c r="CN81" s="152"/>
      <c r="CO81" s="8"/>
      <c r="CP81" s="154"/>
      <c r="CQ81" s="8"/>
      <c r="CR81" s="8"/>
      <c r="CS81" s="154"/>
      <c r="CT81" s="154"/>
      <c r="CU81" s="8"/>
      <c r="CV81" s="154"/>
      <c r="CW81" s="154"/>
      <c r="CY81" s="152"/>
      <c r="CZ81" s="8"/>
      <c r="DA81" s="154"/>
      <c r="DB81" s="8"/>
      <c r="DC81" s="8"/>
      <c r="DD81" s="154"/>
      <c r="DE81" s="154"/>
      <c r="DF81" s="8"/>
      <c r="DG81" s="154"/>
      <c r="DH81" s="154"/>
      <c r="DJ81" s="152"/>
      <c r="DK81" s="8"/>
      <c r="DL81" s="154"/>
      <c r="DM81" s="8"/>
      <c r="DN81" s="8"/>
      <c r="DO81" s="154"/>
      <c r="DP81" s="21"/>
      <c r="DQ81" s="124"/>
      <c r="DR81" s="124"/>
      <c r="DS81" s="110"/>
      <c r="DT81" s="110"/>
      <c r="DU81" s="124"/>
      <c r="DV81" s="124"/>
      <c r="DW81" s="124"/>
      <c r="DX81" s="124"/>
      <c r="DY81" s="124"/>
      <c r="DZ81" s="124"/>
      <c r="EA81" s="124"/>
      <c r="EB81" s="124"/>
      <c r="EC81" s="124"/>
      <c r="ED81" s="124"/>
      <c r="EE81" s="124"/>
    </row>
  </sheetData>
  <sortState ref="A1:DE1">
    <sortCondition ref="CS1" customList="VODAFONE,MOVISTAR,ORANGE,YOIGO"/>
  </sortState>
  <pageMargins left="0.7" right="0.7" top="0.75" bottom="0.75" header="0.3" footer="0.3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3">
    <tabColor rgb="FFFF0000"/>
    <pageSetUpPr fitToPage="1"/>
  </sheetPr>
  <dimension ref="A1:EM323"/>
  <sheetViews>
    <sheetView showGridLines="0" zoomScale="70" zoomScaleNormal="70" workbookViewId="0">
      <selection sqref="A1:XFD1048576"/>
    </sheetView>
  </sheetViews>
  <sheetFormatPr baseColWidth="10" defaultColWidth="9.140625" defaultRowHeight="15"/>
  <cols>
    <col min="1" max="1" width="23.7109375" style="124" bestFit="1" customWidth="1"/>
    <col min="2" max="2" width="16.5703125" style="2" bestFit="1" customWidth="1"/>
    <col min="3" max="3" width="5.42578125" style="2" bestFit="1" customWidth="1"/>
    <col min="4" max="4" width="17.85546875" style="124" bestFit="1" customWidth="1"/>
    <col min="5" max="5" width="26.7109375" style="10" bestFit="1" customWidth="1"/>
    <col min="6" max="8" width="5.42578125" style="124" bestFit="1" customWidth="1"/>
    <col min="9" max="9" width="12.5703125" style="124" customWidth="1"/>
    <col min="10" max="10" width="12.5703125" style="124" bestFit="1" customWidth="1"/>
    <col min="11" max="11" width="7.7109375" style="124" bestFit="1" customWidth="1"/>
    <col min="12" max="13" width="7.85546875" style="124" bestFit="1" customWidth="1"/>
    <col min="14" max="14" width="13.42578125" style="124" customWidth="1"/>
    <col min="15" max="15" width="12.5703125" style="124" bestFit="1" customWidth="1"/>
    <col min="16" max="17" width="12.140625" style="124" bestFit="1" customWidth="1"/>
    <col min="18" max="18" width="12.5703125" style="124" customWidth="1"/>
    <col min="19" max="20" width="12.5703125" style="124" bestFit="1" customWidth="1"/>
    <col min="21" max="23" width="5.42578125" style="124" bestFit="1" customWidth="1"/>
    <col min="24" max="31" width="5.42578125" style="22" bestFit="1" customWidth="1"/>
    <col min="32" max="36" width="5.42578125" style="124" bestFit="1" customWidth="1"/>
    <col min="37" max="37" width="13.42578125" style="22" bestFit="1" customWidth="1"/>
    <col min="38" max="38" width="12.5703125" style="22" customWidth="1"/>
    <col min="39" max="39" width="13.85546875" style="22" bestFit="1" customWidth="1"/>
    <col min="40" max="42" width="12.5703125" style="22" bestFit="1" customWidth="1"/>
    <col min="43" max="44" width="13.42578125" style="22" bestFit="1" customWidth="1"/>
    <col min="45" max="45" width="13.42578125" style="124" bestFit="1" customWidth="1"/>
    <col min="46" max="48" width="5.42578125" style="124" bestFit="1" customWidth="1"/>
    <col min="49" max="49" width="5.42578125" style="124" customWidth="1"/>
    <col min="50" max="57" width="5.42578125" style="22" bestFit="1" customWidth="1"/>
    <col min="58" max="64" width="5.42578125" style="124" bestFit="1" customWidth="1"/>
    <col min="65" max="66" width="5.42578125" style="3" bestFit="1" customWidth="1"/>
    <col min="67" max="72" width="5.42578125" style="124" bestFit="1" customWidth="1"/>
    <col min="73" max="73" width="5.42578125" style="181" bestFit="1" customWidth="1"/>
    <col min="74" max="78" width="5.42578125" style="124" bestFit="1" customWidth="1"/>
    <col min="79" max="79" width="5.42578125" style="166" bestFit="1" customWidth="1"/>
    <col min="80" max="80" width="5.42578125" style="181" bestFit="1" customWidth="1"/>
    <col min="81" max="89" width="5.42578125" style="124" bestFit="1" customWidth="1"/>
    <col min="90" max="90" width="5.42578125" style="166" bestFit="1" customWidth="1"/>
    <col min="91" max="91" width="5.42578125" style="181" bestFit="1" customWidth="1"/>
    <col min="92" max="100" width="5.42578125" style="124" bestFit="1" customWidth="1"/>
    <col min="101" max="101" width="5.42578125" style="166" bestFit="1" customWidth="1"/>
    <col min="102" max="102" width="5.42578125" style="181" bestFit="1" customWidth="1"/>
    <col min="103" max="111" width="5.42578125" style="124" bestFit="1" customWidth="1"/>
    <col min="112" max="112" width="5.42578125" style="166" bestFit="1" customWidth="1"/>
    <col min="113" max="113" width="5.42578125" style="181" bestFit="1" customWidth="1"/>
    <col min="114" max="119" width="5.42578125" style="124" bestFit="1" customWidth="1"/>
    <col min="120" max="120" width="7.42578125" style="124" customWidth="1"/>
    <col min="121" max="121" width="9.140625" style="181" bestFit="1" customWidth="1"/>
    <col min="122" max="122" width="14.85546875" style="181" bestFit="1" customWidth="1"/>
    <col min="123" max="123" width="14.85546875" style="157" bestFit="1" customWidth="1"/>
    <col min="124" max="124" width="5.42578125" style="157" bestFit="1" customWidth="1"/>
    <col min="125" max="125" width="7.140625" style="181" bestFit="1" customWidth="1"/>
    <col min="126" max="126" width="18.28515625" style="181" bestFit="1" customWidth="1"/>
    <col min="127" max="127" width="8.140625" style="181" customWidth="1"/>
    <col min="128" max="128" width="5.42578125" style="181" bestFit="1" customWidth="1"/>
    <col min="129" max="129" width="9.5703125" style="181" bestFit="1" customWidth="1"/>
    <col min="130" max="130" width="10.7109375" style="181" bestFit="1" customWidth="1"/>
    <col min="131" max="131" width="5.42578125" style="181" bestFit="1" customWidth="1"/>
    <col min="132" max="132" width="5.42578125" style="25" bestFit="1" customWidth="1"/>
    <col min="133" max="133" width="7.7109375" style="181" bestFit="1" customWidth="1"/>
    <col min="134" max="134" width="9.28515625" style="181" bestFit="1" customWidth="1"/>
    <col min="135" max="135" width="33.42578125" style="181" customWidth="1"/>
    <col min="136" max="136" width="14.85546875" style="124" bestFit="1" customWidth="1"/>
    <col min="137" max="137" width="5.42578125" style="124" bestFit="1" customWidth="1"/>
    <col min="138" max="138" width="15.42578125" style="124" bestFit="1" customWidth="1"/>
    <col min="139" max="139" width="27.28515625" style="124" bestFit="1" customWidth="1"/>
    <col min="140" max="140" width="7.42578125" style="124" customWidth="1"/>
    <col min="141" max="141" width="5.42578125" style="124" customWidth="1"/>
    <col min="142" max="142" width="5.7109375" style="124" customWidth="1"/>
    <col min="143" max="143" width="7.85546875" style="124" customWidth="1"/>
    <col min="144" max="16384" width="9.140625" style="124"/>
  </cols>
  <sheetData>
    <row r="1" spans="1:143" s="7" customFormat="1" ht="409.6" thickBot="1">
      <c r="A1" s="217" t="s">
        <v>0</v>
      </c>
      <c r="B1" s="217" t="s">
        <v>1</v>
      </c>
      <c r="C1" s="218" t="s">
        <v>40</v>
      </c>
      <c r="D1" s="217" t="s">
        <v>2</v>
      </c>
      <c r="E1" s="6" t="s">
        <v>3</v>
      </c>
      <c r="F1" s="4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44</v>
      </c>
      <c r="P1" s="5" t="s">
        <v>54</v>
      </c>
      <c r="Q1" s="5" t="s">
        <v>42</v>
      </c>
      <c r="R1" s="5" t="s">
        <v>45</v>
      </c>
      <c r="S1" s="5" t="s">
        <v>55</v>
      </c>
      <c r="T1" s="6" t="s">
        <v>43</v>
      </c>
      <c r="U1" s="4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46</v>
      </c>
      <c r="AB1" s="5" t="s">
        <v>56</v>
      </c>
      <c r="AC1" s="5" t="s">
        <v>47</v>
      </c>
      <c r="AD1" s="5" t="s">
        <v>48</v>
      </c>
      <c r="AE1" s="5" t="s">
        <v>57</v>
      </c>
      <c r="AF1" s="6" t="s">
        <v>49</v>
      </c>
      <c r="AG1" s="200" t="s">
        <v>128</v>
      </c>
      <c r="AH1" s="201" t="s">
        <v>129</v>
      </c>
      <c r="AI1" s="201" t="s">
        <v>130</v>
      </c>
      <c r="AJ1" s="223" t="s">
        <v>166</v>
      </c>
      <c r="AK1" s="201" t="s">
        <v>131</v>
      </c>
      <c r="AL1" s="201" t="s">
        <v>132</v>
      </c>
      <c r="AM1" s="201" t="s">
        <v>133</v>
      </c>
      <c r="AN1" s="201" t="s">
        <v>134</v>
      </c>
      <c r="AO1" s="201" t="s">
        <v>135</v>
      </c>
      <c r="AP1" s="201" t="s">
        <v>136</v>
      </c>
      <c r="AQ1" s="201" t="s">
        <v>137</v>
      </c>
      <c r="AR1" s="201" t="s">
        <v>138</v>
      </c>
      <c r="AS1" s="202" t="s">
        <v>139</v>
      </c>
      <c r="AT1" s="200" t="s">
        <v>140</v>
      </c>
      <c r="AU1" s="201" t="s">
        <v>141</v>
      </c>
      <c r="AV1" s="201" t="s">
        <v>142</v>
      </c>
      <c r="AW1" s="223" t="s">
        <v>167</v>
      </c>
      <c r="AX1" s="201" t="s">
        <v>143</v>
      </c>
      <c r="AY1" s="201" t="s">
        <v>144</v>
      </c>
      <c r="AZ1" s="201" t="s">
        <v>145</v>
      </c>
      <c r="BA1" s="201" t="s">
        <v>146</v>
      </c>
      <c r="BB1" s="201" t="s">
        <v>147</v>
      </c>
      <c r="BC1" s="201" t="s">
        <v>148</v>
      </c>
      <c r="BD1" s="201" t="s">
        <v>149</v>
      </c>
      <c r="BE1" s="201" t="s">
        <v>150</v>
      </c>
      <c r="BF1" s="202" t="s">
        <v>151</v>
      </c>
      <c r="BG1" s="4" t="s">
        <v>31</v>
      </c>
      <c r="BH1" s="5" t="s">
        <v>32</v>
      </c>
      <c r="BI1" s="5" t="s">
        <v>37</v>
      </c>
      <c r="BJ1" s="5" t="s">
        <v>58</v>
      </c>
      <c r="BK1" s="6" t="s">
        <v>38</v>
      </c>
      <c r="BL1" s="4" t="s">
        <v>152</v>
      </c>
      <c r="BM1" s="5" t="s">
        <v>50</v>
      </c>
      <c r="BN1" s="5" t="s">
        <v>51</v>
      </c>
      <c r="BO1" s="5" t="s">
        <v>36</v>
      </c>
      <c r="BP1" s="5" t="s">
        <v>52</v>
      </c>
      <c r="BQ1" s="5" t="s">
        <v>53</v>
      </c>
      <c r="BR1" s="182" t="s">
        <v>153</v>
      </c>
      <c r="BS1" s="183" t="s">
        <v>154</v>
      </c>
      <c r="BT1" s="183" t="s">
        <v>155</v>
      </c>
      <c r="BU1" s="183" t="s">
        <v>156</v>
      </c>
      <c r="BV1" s="183" t="s">
        <v>157</v>
      </c>
      <c r="BW1" s="184" t="s">
        <v>158</v>
      </c>
      <c r="BX1" s="224" t="s">
        <v>168</v>
      </c>
      <c r="BY1" s="223" t="s">
        <v>169</v>
      </c>
      <c r="BZ1" s="223" t="s">
        <v>170</v>
      </c>
      <c r="CA1" s="223" t="s">
        <v>171</v>
      </c>
      <c r="CB1" s="223" t="s">
        <v>172</v>
      </c>
      <c r="CC1" s="223" t="s">
        <v>173</v>
      </c>
      <c r="CD1" s="223" t="s">
        <v>174</v>
      </c>
      <c r="CE1" s="223" t="s">
        <v>175</v>
      </c>
      <c r="CF1" s="223" t="s">
        <v>176</v>
      </c>
      <c r="CG1" s="223" t="s">
        <v>177</v>
      </c>
      <c r="CH1" s="225" t="s">
        <v>178</v>
      </c>
      <c r="CI1" s="224" t="s">
        <v>179</v>
      </c>
      <c r="CJ1" s="223" t="s">
        <v>180</v>
      </c>
      <c r="CK1" s="223" t="s">
        <v>181</v>
      </c>
      <c r="CL1" s="223" t="s">
        <v>182</v>
      </c>
      <c r="CM1" s="223" t="s">
        <v>183</v>
      </c>
      <c r="CN1" s="223" t="s">
        <v>184</v>
      </c>
      <c r="CO1" s="223" t="s">
        <v>185</v>
      </c>
      <c r="CP1" s="223" t="s">
        <v>186</v>
      </c>
      <c r="CQ1" s="223" t="s">
        <v>187</v>
      </c>
      <c r="CR1" s="223" t="s">
        <v>188</v>
      </c>
      <c r="CS1" s="225" t="s">
        <v>189</v>
      </c>
      <c r="CT1" s="200" t="s">
        <v>190</v>
      </c>
      <c r="CU1" s="201" t="s">
        <v>191</v>
      </c>
      <c r="CV1" s="201" t="s">
        <v>192</v>
      </c>
      <c r="CW1" s="201" t="s">
        <v>193</v>
      </c>
      <c r="CX1" s="201" t="s">
        <v>194</v>
      </c>
      <c r="CY1" s="201" t="s">
        <v>195</v>
      </c>
      <c r="CZ1" s="201" t="s">
        <v>196</v>
      </c>
      <c r="DA1" s="201" t="s">
        <v>197</v>
      </c>
      <c r="DB1" s="201" t="s">
        <v>198</v>
      </c>
      <c r="DC1" s="201" t="s">
        <v>199</v>
      </c>
      <c r="DD1" s="202" t="s">
        <v>200</v>
      </c>
      <c r="DE1" s="200" t="s">
        <v>201</v>
      </c>
      <c r="DF1" s="201" t="s">
        <v>202</v>
      </c>
      <c r="DG1" s="201" t="s">
        <v>203</v>
      </c>
      <c r="DH1" s="201" t="s">
        <v>204</v>
      </c>
      <c r="DI1" s="201" t="s">
        <v>205</v>
      </c>
      <c r="DJ1" s="201" t="s">
        <v>206</v>
      </c>
      <c r="DK1" s="201" t="s">
        <v>207</v>
      </c>
      <c r="DL1" s="201" t="s">
        <v>208</v>
      </c>
      <c r="DM1" s="201" t="s">
        <v>209</v>
      </c>
      <c r="DN1" s="201" t="s">
        <v>210</v>
      </c>
      <c r="DO1" s="202" t="s">
        <v>211</v>
      </c>
      <c r="DP1" s="5" t="s">
        <v>9</v>
      </c>
      <c r="DQ1" s="5" t="s">
        <v>10</v>
      </c>
      <c r="DR1" s="5" t="s">
        <v>11</v>
      </c>
      <c r="DS1" s="5" t="s">
        <v>33</v>
      </c>
      <c r="DT1" s="6" t="s">
        <v>12</v>
      </c>
      <c r="DU1" s="4" t="s">
        <v>13</v>
      </c>
      <c r="DV1" s="5" t="s">
        <v>14</v>
      </c>
      <c r="DW1" s="5" t="s">
        <v>34</v>
      </c>
      <c r="DX1" s="5" t="s">
        <v>35</v>
      </c>
      <c r="DY1" s="6" t="s">
        <v>15</v>
      </c>
      <c r="DZ1" s="4" t="s">
        <v>4</v>
      </c>
      <c r="EA1" s="5" t="s">
        <v>5</v>
      </c>
      <c r="EB1" s="5" t="s">
        <v>6</v>
      </c>
      <c r="EC1" s="5" t="s">
        <v>7</v>
      </c>
      <c r="ED1" s="196" t="s">
        <v>39</v>
      </c>
      <c r="EE1" s="196" t="s">
        <v>161</v>
      </c>
      <c r="EF1" s="185" t="s">
        <v>159</v>
      </c>
      <c r="EG1" s="186" t="s">
        <v>160</v>
      </c>
      <c r="EH1" s="193" t="s">
        <v>162</v>
      </c>
      <c r="EI1" s="194" t="s">
        <v>163</v>
      </c>
      <c r="EJ1" s="195" t="s">
        <v>164</v>
      </c>
    </row>
    <row r="2" spans="1:143" ht="15.75">
      <c r="A2" s="128" t="s">
        <v>212</v>
      </c>
      <c r="B2" s="143" t="s">
        <v>165</v>
      </c>
      <c r="C2" s="126" t="s">
        <v>127</v>
      </c>
      <c r="D2" s="144" t="s">
        <v>126</v>
      </c>
      <c r="E2" s="216" t="s">
        <v>67</v>
      </c>
      <c r="F2" s="145">
        <v>111</v>
      </c>
      <c r="G2" s="177">
        <v>0</v>
      </c>
      <c r="H2" s="177">
        <v>0</v>
      </c>
      <c r="I2" s="146">
        <v>33025.071817056145</v>
      </c>
      <c r="J2" s="146">
        <v>17202.194020399817</v>
      </c>
      <c r="K2" s="146">
        <v>0.99099099099099097</v>
      </c>
      <c r="L2" s="147">
        <v>110</v>
      </c>
      <c r="M2" s="147">
        <v>111</v>
      </c>
      <c r="N2" s="146">
        <v>74072.625039050719</v>
      </c>
      <c r="O2" s="146">
        <v>12550</v>
      </c>
      <c r="P2" s="20">
        <v>14046.099290780143</v>
      </c>
      <c r="Q2" s="20">
        <v>16204.134366925064</v>
      </c>
      <c r="R2" s="146">
        <v>59266.666666666672</v>
      </c>
      <c r="S2" s="146">
        <v>61826.732673267332</v>
      </c>
      <c r="T2" s="146">
        <v>68449.799196787149</v>
      </c>
      <c r="U2" s="145"/>
      <c r="V2" s="177"/>
      <c r="W2" s="177"/>
      <c r="X2" s="146"/>
      <c r="Y2" s="146"/>
      <c r="Z2" s="146"/>
      <c r="AA2" s="146"/>
      <c r="AB2" s="146"/>
      <c r="AC2" s="146"/>
      <c r="AD2" s="146"/>
      <c r="AE2" s="146"/>
      <c r="AF2" s="146"/>
      <c r="AG2" s="145">
        <v>129</v>
      </c>
      <c r="AH2" s="177">
        <v>0</v>
      </c>
      <c r="AI2" s="177">
        <v>0</v>
      </c>
      <c r="AJ2" s="177">
        <v>129</v>
      </c>
      <c r="AK2" s="146">
        <v>43557.748422602694</v>
      </c>
      <c r="AL2" s="146">
        <v>33400.224187499007</v>
      </c>
      <c r="AM2" s="146">
        <v>210771.292065204</v>
      </c>
      <c r="AN2" s="146">
        <v>12530.000000000002</v>
      </c>
      <c r="AO2" s="146">
        <v>20654.696132596688</v>
      </c>
      <c r="AP2" s="146">
        <v>22632.432432432433</v>
      </c>
      <c r="AQ2" s="146">
        <v>75425.000000000015</v>
      </c>
      <c r="AR2" s="146">
        <v>114845.45454545456</v>
      </c>
      <c r="AS2" s="146">
        <v>124960</v>
      </c>
      <c r="AT2" s="145"/>
      <c r="AU2" s="177"/>
      <c r="AV2" s="177"/>
      <c r="AW2" s="177"/>
      <c r="AX2" s="146"/>
      <c r="AY2" s="146"/>
      <c r="AZ2" s="146"/>
      <c r="BA2" s="146"/>
      <c r="BB2" s="20"/>
      <c r="BC2" s="20"/>
      <c r="BD2" s="146"/>
      <c r="BE2" s="146"/>
      <c r="BF2" s="146"/>
      <c r="BG2" s="145"/>
      <c r="BH2" s="177"/>
      <c r="BI2" s="177"/>
      <c r="BJ2" s="177"/>
      <c r="BK2" s="148"/>
      <c r="BL2" s="145"/>
      <c r="BM2" s="177"/>
      <c r="BN2" s="177"/>
      <c r="BO2" s="177"/>
      <c r="BP2" s="177"/>
      <c r="BQ2" s="177"/>
      <c r="BR2" s="145"/>
      <c r="BS2" s="177"/>
      <c r="BT2" s="177"/>
      <c r="BU2" s="177"/>
      <c r="BV2" s="177"/>
      <c r="BW2" s="148"/>
      <c r="BX2" s="145"/>
      <c r="BY2" s="177"/>
      <c r="BZ2" s="177"/>
      <c r="CA2" s="177"/>
      <c r="CB2" s="177"/>
      <c r="CC2" s="177"/>
      <c r="CD2" s="177"/>
      <c r="CE2" s="177"/>
      <c r="CF2" s="177"/>
      <c r="CG2" s="177"/>
      <c r="CH2" s="159"/>
      <c r="CI2" s="145"/>
      <c r="CJ2" s="177"/>
      <c r="CK2" s="177"/>
      <c r="CL2" s="177"/>
      <c r="CM2" s="177"/>
      <c r="CN2" s="177"/>
      <c r="CO2" s="177"/>
      <c r="CP2" s="177"/>
      <c r="CQ2" s="177"/>
      <c r="CR2" s="177"/>
      <c r="CS2" s="159"/>
      <c r="CT2" s="145"/>
      <c r="CU2" s="177"/>
      <c r="CV2" s="177"/>
      <c r="CW2" s="177"/>
      <c r="CX2" s="177"/>
      <c r="CY2" s="177"/>
      <c r="CZ2" s="177"/>
      <c r="DA2" s="177"/>
      <c r="DB2" s="177"/>
      <c r="DC2" s="177"/>
      <c r="DD2" s="159"/>
      <c r="DE2" s="145"/>
      <c r="DF2" s="177"/>
      <c r="DG2" s="177"/>
      <c r="DH2" s="177"/>
      <c r="DI2" s="177"/>
      <c r="DJ2" s="177"/>
      <c r="DK2" s="177"/>
      <c r="DL2" s="177"/>
      <c r="DM2" s="177"/>
      <c r="DN2" s="177"/>
      <c r="DO2" s="159"/>
      <c r="DP2" s="109">
        <v>20</v>
      </c>
      <c r="DQ2" s="215">
        <v>172693</v>
      </c>
      <c r="DR2" s="189">
        <v>0.95</v>
      </c>
      <c r="DS2" s="189">
        <v>5.8421052631578947</v>
      </c>
      <c r="DT2" s="149" t="s">
        <v>213</v>
      </c>
      <c r="DU2" s="150" t="s">
        <v>214</v>
      </c>
      <c r="DV2" s="190" t="s">
        <v>215</v>
      </c>
      <c r="DW2" s="177" t="s">
        <v>216</v>
      </c>
      <c r="DX2" s="191" t="s">
        <v>217</v>
      </c>
      <c r="DY2" s="172" t="s">
        <v>238</v>
      </c>
      <c r="DZ2" s="132" t="s">
        <v>119</v>
      </c>
      <c r="EA2" s="125">
        <v>214</v>
      </c>
      <c r="EB2" s="125" t="s">
        <v>219</v>
      </c>
      <c r="EC2" s="133" t="s">
        <v>220</v>
      </c>
      <c r="ED2" s="133" t="s">
        <v>221</v>
      </c>
      <c r="EE2" s="125" t="s">
        <v>276</v>
      </c>
      <c r="EF2" s="17">
        <v>1.2824594594594596</v>
      </c>
      <c r="EG2" s="8"/>
      <c r="EH2" s="17" t="s">
        <v>67</v>
      </c>
      <c r="EI2" s="8" t="s">
        <v>253</v>
      </c>
      <c r="EJ2" s="18" t="s">
        <v>239</v>
      </c>
      <c r="EK2" s="124" t="s">
        <v>225</v>
      </c>
      <c r="EL2" s="124" t="s">
        <v>226</v>
      </c>
      <c r="EM2" s="124" t="s">
        <v>227</v>
      </c>
    </row>
    <row r="3" spans="1:143" ht="15.75">
      <c r="A3" s="128" t="s">
        <v>212</v>
      </c>
      <c r="B3" s="143" t="s">
        <v>165</v>
      </c>
      <c r="C3" s="126" t="s">
        <v>127</v>
      </c>
      <c r="D3" s="144" t="s">
        <v>126</v>
      </c>
      <c r="E3" s="216" t="s">
        <v>67</v>
      </c>
      <c r="F3" s="145">
        <v>109</v>
      </c>
      <c r="G3" s="177">
        <v>0</v>
      </c>
      <c r="H3" s="177">
        <v>0</v>
      </c>
      <c r="I3" s="146">
        <v>38006.67872543796</v>
      </c>
      <c r="J3" s="146">
        <v>14043.909588649056</v>
      </c>
      <c r="K3" s="146">
        <v>1</v>
      </c>
      <c r="L3" s="147">
        <v>109</v>
      </c>
      <c r="M3" s="147">
        <v>109</v>
      </c>
      <c r="N3" s="146">
        <v>67894.977627267363</v>
      </c>
      <c r="O3" s="146">
        <v>17933.333333333332</v>
      </c>
      <c r="P3" s="20">
        <v>16090.425531914892</v>
      </c>
      <c r="Q3" s="20">
        <v>16854</v>
      </c>
      <c r="R3" s="146">
        <v>56733.333333333343</v>
      </c>
      <c r="S3" s="146">
        <v>63464.285714285717</v>
      </c>
      <c r="T3" s="146">
        <v>65570.224719101127</v>
      </c>
      <c r="U3" s="145"/>
      <c r="V3" s="177"/>
      <c r="W3" s="177"/>
      <c r="X3" s="146"/>
      <c r="Y3" s="146"/>
      <c r="Z3" s="146"/>
      <c r="AA3" s="146"/>
      <c r="AB3" s="146"/>
      <c r="AC3" s="146"/>
      <c r="AD3" s="146"/>
      <c r="AE3" s="146"/>
      <c r="AF3" s="146"/>
      <c r="AG3" s="145">
        <v>139</v>
      </c>
      <c r="AH3" s="177">
        <v>0</v>
      </c>
      <c r="AI3" s="177">
        <v>0</v>
      </c>
      <c r="AJ3" s="177">
        <v>139</v>
      </c>
      <c r="AK3" s="146">
        <v>55548.8124576755</v>
      </c>
      <c r="AL3" s="146">
        <v>27805.021134535047</v>
      </c>
      <c r="AM3" s="146">
        <v>124697.2576399472</v>
      </c>
      <c r="AN3" s="146">
        <v>22050</v>
      </c>
      <c r="AO3" s="146">
        <v>23107.142857142859</v>
      </c>
      <c r="AP3" s="146">
        <v>21332.046332046331</v>
      </c>
      <c r="AQ3" s="146">
        <v>94616.666666666672</v>
      </c>
      <c r="AR3" s="146">
        <v>105328.94736842105</v>
      </c>
      <c r="AS3" s="146">
        <v>104912.28070175438</v>
      </c>
      <c r="AT3" s="145"/>
      <c r="AU3" s="177"/>
      <c r="AV3" s="177"/>
      <c r="AW3" s="177"/>
      <c r="AX3" s="146"/>
      <c r="AY3" s="146"/>
      <c r="AZ3" s="146"/>
      <c r="BA3" s="146"/>
      <c r="BB3" s="20"/>
      <c r="BC3" s="20"/>
      <c r="BD3" s="146"/>
      <c r="BE3" s="146"/>
      <c r="BF3" s="146"/>
      <c r="BG3" s="145"/>
      <c r="BH3" s="177"/>
      <c r="BI3" s="177"/>
      <c r="BJ3" s="177"/>
      <c r="BK3" s="148"/>
      <c r="BL3" s="145"/>
      <c r="BM3" s="177"/>
      <c r="BN3" s="177"/>
      <c r="BO3" s="177"/>
      <c r="BP3" s="177"/>
      <c r="BQ3" s="177"/>
      <c r="BR3" s="145"/>
      <c r="BS3" s="177"/>
      <c r="BT3" s="177"/>
      <c r="BU3" s="177"/>
      <c r="BV3" s="177"/>
      <c r="BW3" s="148"/>
      <c r="BX3" s="145"/>
      <c r="BY3" s="177"/>
      <c r="BZ3" s="177"/>
      <c r="CA3" s="177"/>
      <c r="CB3" s="177"/>
      <c r="CC3" s="177"/>
      <c r="CD3" s="177"/>
      <c r="CE3" s="177"/>
      <c r="CF3" s="177"/>
      <c r="CG3" s="177"/>
      <c r="CH3" s="159"/>
      <c r="CI3" s="145"/>
      <c r="CJ3" s="177"/>
      <c r="CK3" s="177"/>
      <c r="CL3" s="177"/>
      <c r="CM3" s="177"/>
      <c r="CN3" s="177"/>
      <c r="CO3" s="177"/>
      <c r="CP3" s="177"/>
      <c r="CQ3" s="177"/>
      <c r="CR3" s="177"/>
      <c r="CS3" s="159"/>
      <c r="CT3" s="145"/>
      <c r="CU3" s="177"/>
      <c r="CV3" s="177"/>
      <c r="CW3" s="177"/>
      <c r="CX3" s="177"/>
      <c r="CY3" s="177"/>
      <c r="CZ3" s="177"/>
      <c r="DA3" s="177"/>
      <c r="DB3" s="177"/>
      <c r="DC3" s="177"/>
      <c r="DD3" s="159"/>
      <c r="DE3" s="145"/>
      <c r="DF3" s="177"/>
      <c r="DG3" s="177"/>
      <c r="DH3" s="177"/>
      <c r="DI3" s="177"/>
      <c r="DJ3" s="177"/>
      <c r="DK3" s="177"/>
      <c r="DL3" s="177"/>
      <c r="DM3" s="177"/>
      <c r="DN3" s="177"/>
      <c r="DO3" s="159"/>
      <c r="DP3" s="109">
        <v>20</v>
      </c>
      <c r="DQ3" s="215">
        <v>172693</v>
      </c>
      <c r="DR3" s="189">
        <v>0.95</v>
      </c>
      <c r="DS3" s="189">
        <v>5.7368421052631584</v>
      </c>
      <c r="DT3" s="149" t="s">
        <v>213</v>
      </c>
      <c r="DU3" s="150" t="s">
        <v>214</v>
      </c>
      <c r="DV3" s="190" t="s">
        <v>215</v>
      </c>
      <c r="DW3" s="177" t="s">
        <v>216</v>
      </c>
      <c r="DX3" s="191" t="s">
        <v>217</v>
      </c>
      <c r="DY3" s="172" t="s">
        <v>238</v>
      </c>
      <c r="DZ3" s="132" t="s">
        <v>120</v>
      </c>
      <c r="EA3" s="125">
        <v>214</v>
      </c>
      <c r="EB3" s="125" t="s">
        <v>228</v>
      </c>
      <c r="EC3" s="133" t="s">
        <v>220</v>
      </c>
      <c r="ED3" s="133" t="s">
        <v>229</v>
      </c>
      <c r="EE3" s="125" t="s">
        <v>276</v>
      </c>
      <c r="EF3" s="17">
        <v>1.0036422018348623</v>
      </c>
      <c r="EG3" s="8"/>
      <c r="EH3" s="17" t="s">
        <v>67</v>
      </c>
      <c r="EI3" s="8" t="s">
        <v>253</v>
      </c>
      <c r="EJ3" s="18" t="s">
        <v>239</v>
      </c>
      <c r="EK3" s="124" t="s">
        <v>225</v>
      </c>
      <c r="EL3" s="124" t="s">
        <v>226</v>
      </c>
      <c r="EM3" s="124" t="s">
        <v>227</v>
      </c>
    </row>
    <row r="4" spans="1:143" ht="15.75">
      <c r="A4" s="128" t="s">
        <v>212</v>
      </c>
      <c r="B4" s="143" t="s">
        <v>165</v>
      </c>
      <c r="C4" s="126" t="s">
        <v>127</v>
      </c>
      <c r="D4" s="144" t="s">
        <v>126</v>
      </c>
      <c r="E4" s="216" t="s">
        <v>67</v>
      </c>
      <c r="F4" s="145">
        <v>17</v>
      </c>
      <c r="G4" s="177">
        <v>0</v>
      </c>
      <c r="H4" s="177">
        <v>0</v>
      </c>
      <c r="I4" s="146">
        <v>17536.710064847121</v>
      </c>
      <c r="J4" s="146">
        <v>5409.6863016586221</v>
      </c>
      <c r="K4" s="146">
        <v>1</v>
      </c>
      <c r="L4" s="147">
        <v>17</v>
      </c>
      <c r="M4" s="147">
        <v>17</v>
      </c>
      <c r="N4" s="146">
        <v>27024.888333950723</v>
      </c>
      <c r="O4" s="146">
        <v>10700</v>
      </c>
      <c r="P4" s="20">
        <v>5925.3731343283589</v>
      </c>
      <c r="Q4" s="20">
        <v>7692.6952141057927</v>
      </c>
      <c r="R4" s="146">
        <v>26300</v>
      </c>
      <c r="S4" s="146">
        <v>19614.457831325304</v>
      </c>
      <c r="T4" s="146">
        <v>26708.19672131148</v>
      </c>
      <c r="U4" s="145"/>
      <c r="V4" s="177"/>
      <c r="W4" s="177"/>
      <c r="X4" s="146"/>
      <c r="Y4" s="146"/>
      <c r="Z4" s="146"/>
      <c r="AA4" s="146"/>
      <c r="AB4" s="146"/>
      <c r="AC4" s="146"/>
      <c r="AD4" s="146"/>
      <c r="AE4" s="146"/>
      <c r="AF4" s="146"/>
      <c r="AG4" s="145">
        <v>24</v>
      </c>
      <c r="AH4" s="177">
        <v>0</v>
      </c>
      <c r="AI4" s="177">
        <v>0</v>
      </c>
      <c r="AJ4" s="177">
        <v>24</v>
      </c>
      <c r="AK4" s="146">
        <v>41145.35197676735</v>
      </c>
      <c r="AL4" s="146">
        <v>18120.520435946786</v>
      </c>
      <c r="AM4" s="146">
        <v>80993.160939299196</v>
      </c>
      <c r="AN4" s="146">
        <v>18200</v>
      </c>
      <c r="AO4" s="146">
        <v>13709.677419354837</v>
      </c>
      <c r="AP4" s="146">
        <v>15086.601307189543</v>
      </c>
      <c r="AQ4" s="146">
        <v>75600.000000000015</v>
      </c>
      <c r="AR4" s="146">
        <v>77500</v>
      </c>
      <c r="AS4" s="146">
        <v>93130.769230769249</v>
      </c>
      <c r="AT4" s="145"/>
      <c r="AU4" s="177"/>
      <c r="AV4" s="177"/>
      <c r="AW4" s="177"/>
      <c r="AX4" s="146"/>
      <c r="AY4" s="146"/>
      <c r="AZ4" s="146"/>
      <c r="BA4" s="146"/>
      <c r="BB4" s="20"/>
      <c r="BC4" s="20"/>
      <c r="BD4" s="146"/>
      <c r="BE4" s="146"/>
      <c r="BF4" s="146"/>
      <c r="BG4" s="145"/>
      <c r="BH4" s="177"/>
      <c r="BI4" s="177"/>
      <c r="BJ4" s="177"/>
      <c r="BK4" s="148"/>
      <c r="BL4" s="145"/>
      <c r="BM4" s="177"/>
      <c r="BN4" s="177"/>
      <c r="BO4" s="177"/>
      <c r="BP4" s="177"/>
      <c r="BQ4" s="177"/>
      <c r="BR4" s="145"/>
      <c r="BS4" s="177"/>
      <c r="BT4" s="177"/>
      <c r="BU4" s="177"/>
      <c r="BV4" s="177"/>
      <c r="BW4" s="148"/>
      <c r="BX4" s="145"/>
      <c r="BY4" s="177"/>
      <c r="BZ4" s="177"/>
      <c r="CA4" s="177"/>
      <c r="CB4" s="177"/>
      <c r="CC4" s="177"/>
      <c r="CD4" s="177"/>
      <c r="CE4" s="177"/>
      <c r="CF4" s="177"/>
      <c r="CG4" s="177"/>
      <c r="CH4" s="159"/>
      <c r="CI4" s="145"/>
      <c r="CJ4" s="177"/>
      <c r="CK4" s="177"/>
      <c r="CL4" s="177"/>
      <c r="CM4" s="177"/>
      <c r="CN4" s="177"/>
      <c r="CO4" s="177"/>
      <c r="CP4" s="177"/>
      <c r="CQ4" s="177"/>
      <c r="CR4" s="177"/>
      <c r="CS4" s="159"/>
      <c r="CT4" s="145"/>
      <c r="CU4" s="177"/>
      <c r="CV4" s="177"/>
      <c r="CW4" s="177"/>
      <c r="CX4" s="177"/>
      <c r="CY4" s="177"/>
      <c r="CZ4" s="177"/>
      <c r="DA4" s="177"/>
      <c r="DB4" s="177"/>
      <c r="DC4" s="177"/>
      <c r="DD4" s="159"/>
      <c r="DE4" s="145"/>
      <c r="DF4" s="177"/>
      <c r="DG4" s="177"/>
      <c r="DH4" s="177"/>
      <c r="DI4" s="177"/>
      <c r="DJ4" s="177"/>
      <c r="DK4" s="177"/>
      <c r="DL4" s="177"/>
      <c r="DM4" s="177"/>
      <c r="DN4" s="177"/>
      <c r="DO4" s="159"/>
      <c r="DP4" s="108">
        <v>20</v>
      </c>
      <c r="DQ4" s="215">
        <v>172693</v>
      </c>
      <c r="DR4" s="189">
        <v>0.95</v>
      </c>
      <c r="DS4" s="189">
        <v>0.89473684210526316</v>
      </c>
      <c r="DT4" s="149" t="s">
        <v>213</v>
      </c>
      <c r="DU4" s="150" t="s">
        <v>214</v>
      </c>
      <c r="DV4" s="190" t="s">
        <v>215</v>
      </c>
      <c r="DW4" s="177" t="s">
        <v>216</v>
      </c>
      <c r="DX4" s="191" t="s">
        <v>217</v>
      </c>
      <c r="DY4" s="172" t="s">
        <v>238</v>
      </c>
      <c r="DZ4" s="132" t="s">
        <v>121</v>
      </c>
      <c r="EA4" s="125">
        <v>214</v>
      </c>
      <c r="EB4" s="125" t="s">
        <v>230</v>
      </c>
      <c r="EC4" s="133" t="s">
        <v>220</v>
      </c>
      <c r="ED4" s="133" t="s">
        <v>221</v>
      </c>
      <c r="EE4" s="125" t="s">
        <v>276</v>
      </c>
      <c r="EF4" s="17">
        <v>1.6578823529411766</v>
      </c>
      <c r="EG4" s="8"/>
      <c r="EH4" s="17" t="s">
        <v>67</v>
      </c>
      <c r="EI4" s="8" t="s">
        <v>253</v>
      </c>
      <c r="EJ4" s="18" t="s">
        <v>239</v>
      </c>
      <c r="EK4" s="124" t="s">
        <v>225</v>
      </c>
      <c r="EL4" s="124" t="s">
        <v>226</v>
      </c>
      <c r="EM4" s="124" t="s">
        <v>227</v>
      </c>
    </row>
    <row r="5" spans="1:143" ht="15.75">
      <c r="A5" s="128" t="s">
        <v>212</v>
      </c>
      <c r="B5" s="143" t="s">
        <v>165</v>
      </c>
      <c r="C5" s="126" t="s">
        <v>127</v>
      </c>
      <c r="D5" s="144" t="s">
        <v>126</v>
      </c>
      <c r="E5" s="216" t="s">
        <v>67</v>
      </c>
      <c r="F5" s="145">
        <v>27</v>
      </c>
      <c r="G5" s="177">
        <v>0</v>
      </c>
      <c r="H5" s="177">
        <v>0</v>
      </c>
      <c r="I5" s="146">
        <v>7028.4436369062678</v>
      </c>
      <c r="J5" s="146">
        <v>3395.9922751330773</v>
      </c>
      <c r="K5" s="146">
        <v>0.96296296296296291</v>
      </c>
      <c r="L5" s="147">
        <v>26</v>
      </c>
      <c r="M5" s="147">
        <v>27</v>
      </c>
      <c r="N5" s="146">
        <v>15136.152949781441</v>
      </c>
      <c r="O5" s="146">
        <v>2680</v>
      </c>
      <c r="P5" s="20">
        <v>3250</v>
      </c>
      <c r="Q5" s="20">
        <v>3828.5714285714289</v>
      </c>
      <c r="R5" s="146">
        <v>11650</v>
      </c>
      <c r="S5" s="146">
        <v>20000</v>
      </c>
      <c r="T5" s="146">
        <v>16600.000000000007</v>
      </c>
      <c r="U5" s="145"/>
      <c r="V5" s="177"/>
      <c r="W5" s="177"/>
      <c r="X5" s="146"/>
      <c r="Y5" s="146"/>
      <c r="Z5" s="146"/>
      <c r="AA5" s="146"/>
      <c r="AB5" s="146"/>
      <c r="AC5" s="146"/>
      <c r="AD5" s="146"/>
      <c r="AE5" s="146"/>
      <c r="AF5" s="146"/>
      <c r="AG5" s="145">
        <v>47</v>
      </c>
      <c r="AH5" s="177">
        <v>0</v>
      </c>
      <c r="AI5" s="177">
        <v>0</v>
      </c>
      <c r="AJ5" s="177">
        <v>47</v>
      </c>
      <c r="AK5" s="146">
        <v>13192.932168830996</v>
      </c>
      <c r="AL5" s="146">
        <v>7459.2634050414745</v>
      </c>
      <c r="AM5" s="146">
        <v>52724.047168441437</v>
      </c>
      <c r="AN5" s="146">
        <v>7204.166666666667</v>
      </c>
      <c r="AO5" s="146">
        <v>7653.333333333333</v>
      </c>
      <c r="AP5" s="146">
        <v>8490.7407407407409</v>
      </c>
      <c r="AQ5" s="146">
        <v>18637.500000000004</v>
      </c>
      <c r="AR5" s="146">
        <v>53200.000000000007</v>
      </c>
      <c r="AS5" s="146">
        <v>53812.5</v>
      </c>
      <c r="AT5" s="145"/>
      <c r="AU5" s="177"/>
      <c r="AV5" s="177"/>
      <c r="AW5" s="177"/>
      <c r="AX5" s="146"/>
      <c r="AY5" s="146"/>
      <c r="AZ5" s="146"/>
      <c r="BA5" s="146"/>
      <c r="BB5" s="20"/>
      <c r="BC5" s="20"/>
      <c r="BD5" s="146"/>
      <c r="BE5" s="146"/>
      <c r="BF5" s="146"/>
      <c r="BG5" s="145"/>
      <c r="BH5" s="177"/>
      <c r="BI5" s="177"/>
      <c r="BJ5" s="177"/>
      <c r="BK5" s="148"/>
      <c r="BL5" s="145"/>
      <c r="BM5" s="177"/>
      <c r="BN5" s="177"/>
      <c r="BO5" s="177"/>
      <c r="BP5" s="177"/>
      <c r="BQ5" s="177"/>
      <c r="BR5" s="145"/>
      <c r="BS5" s="177"/>
      <c r="BT5" s="177"/>
      <c r="BU5" s="177"/>
      <c r="BV5" s="177"/>
      <c r="BW5" s="148"/>
      <c r="BX5" s="145"/>
      <c r="BY5" s="177"/>
      <c r="BZ5" s="177"/>
      <c r="CA5" s="177"/>
      <c r="CB5" s="177"/>
      <c r="CC5" s="177"/>
      <c r="CD5" s="177"/>
      <c r="CE5" s="177"/>
      <c r="CF5" s="177"/>
      <c r="CG5" s="177"/>
      <c r="CH5" s="159"/>
      <c r="CI5" s="145"/>
      <c r="CJ5" s="177"/>
      <c r="CK5" s="177"/>
      <c r="CL5" s="177"/>
      <c r="CM5" s="177"/>
      <c r="CN5" s="177"/>
      <c r="CO5" s="177"/>
      <c r="CP5" s="177"/>
      <c r="CQ5" s="177"/>
      <c r="CR5" s="177"/>
      <c r="CS5" s="159"/>
      <c r="CT5" s="145"/>
      <c r="CU5" s="177"/>
      <c r="CV5" s="177"/>
      <c r="CW5" s="177"/>
      <c r="CX5" s="177"/>
      <c r="CY5" s="177"/>
      <c r="CZ5" s="177"/>
      <c r="DA5" s="177"/>
      <c r="DB5" s="177"/>
      <c r="DC5" s="177"/>
      <c r="DD5" s="159"/>
      <c r="DE5" s="145"/>
      <c r="DF5" s="177"/>
      <c r="DG5" s="177"/>
      <c r="DH5" s="177"/>
      <c r="DI5" s="177"/>
      <c r="DJ5" s="177"/>
      <c r="DK5" s="177"/>
      <c r="DL5" s="177"/>
      <c r="DM5" s="177"/>
      <c r="DN5" s="177"/>
      <c r="DO5" s="159"/>
      <c r="DP5" s="109">
        <v>20</v>
      </c>
      <c r="DQ5" s="215">
        <v>172693</v>
      </c>
      <c r="DR5" s="189">
        <v>0.95</v>
      </c>
      <c r="DS5" s="189">
        <v>1.4210526315789476</v>
      </c>
      <c r="DT5" s="149" t="s">
        <v>213</v>
      </c>
      <c r="DU5" s="150" t="s">
        <v>214</v>
      </c>
      <c r="DV5" s="190" t="s">
        <v>215</v>
      </c>
      <c r="DW5" s="177" t="s">
        <v>216</v>
      </c>
      <c r="DX5" s="191" t="s">
        <v>217</v>
      </c>
      <c r="DY5" s="172" t="s">
        <v>238</v>
      </c>
      <c r="DZ5" s="132" t="s">
        <v>122</v>
      </c>
      <c r="EA5" s="125">
        <v>214</v>
      </c>
      <c r="EB5" s="125" t="s">
        <v>231</v>
      </c>
      <c r="EC5" s="133" t="s">
        <v>220</v>
      </c>
      <c r="ED5" s="133" t="s">
        <v>229</v>
      </c>
      <c r="EE5" s="125" t="s">
        <v>276</v>
      </c>
      <c r="EF5" s="17">
        <v>4.7898518518518518</v>
      </c>
      <c r="EG5" s="8"/>
      <c r="EH5" s="17" t="s">
        <v>67</v>
      </c>
      <c r="EI5" s="8" t="s">
        <v>253</v>
      </c>
      <c r="EJ5" s="18" t="s">
        <v>239</v>
      </c>
      <c r="EK5" s="124" t="s">
        <v>225</v>
      </c>
      <c r="EL5" s="124" t="s">
        <v>226</v>
      </c>
      <c r="EM5" s="124" t="s">
        <v>227</v>
      </c>
    </row>
    <row r="6" spans="1:143" ht="15.75">
      <c r="A6" s="128" t="s">
        <v>212</v>
      </c>
      <c r="B6" s="143" t="s">
        <v>165</v>
      </c>
      <c r="C6" s="126" t="s">
        <v>127</v>
      </c>
      <c r="D6" s="144" t="s">
        <v>126</v>
      </c>
      <c r="E6" s="187" t="s">
        <v>68</v>
      </c>
      <c r="F6" s="145">
        <v>231</v>
      </c>
      <c r="G6" s="177">
        <v>0</v>
      </c>
      <c r="H6" s="177">
        <v>0</v>
      </c>
      <c r="I6" s="146">
        <v>42709.374943120121</v>
      </c>
      <c r="J6" s="146">
        <v>17738.718934713357</v>
      </c>
      <c r="K6" s="146">
        <v>0.9913419913419913</v>
      </c>
      <c r="L6" s="147">
        <v>229</v>
      </c>
      <c r="M6" s="147">
        <v>230</v>
      </c>
      <c r="N6" s="146">
        <v>81852.702743177593</v>
      </c>
      <c r="O6" s="146">
        <v>20366.666666666668</v>
      </c>
      <c r="P6" s="20">
        <v>14046.099290780143</v>
      </c>
      <c r="Q6" s="20">
        <v>16204.134366925064</v>
      </c>
      <c r="R6" s="146">
        <v>65780</v>
      </c>
      <c r="S6" s="146">
        <v>61826.732673267332</v>
      </c>
      <c r="T6" s="146">
        <v>68449.799196787149</v>
      </c>
      <c r="U6" s="145"/>
      <c r="V6" s="177"/>
      <c r="W6" s="177"/>
      <c r="X6" s="146"/>
      <c r="Y6" s="146"/>
      <c r="Z6" s="146"/>
      <c r="AA6" s="146"/>
      <c r="AB6" s="146"/>
      <c r="AC6" s="146"/>
      <c r="AD6" s="146"/>
      <c r="AE6" s="146"/>
      <c r="AF6" s="146"/>
      <c r="AG6" s="145">
        <v>263</v>
      </c>
      <c r="AH6" s="177">
        <v>0</v>
      </c>
      <c r="AI6" s="177">
        <v>0</v>
      </c>
      <c r="AJ6" s="177">
        <v>263</v>
      </c>
      <c r="AK6" s="146">
        <v>60116.412683105824</v>
      </c>
      <c r="AL6" s="146">
        <v>32963.096334633541</v>
      </c>
      <c r="AM6" s="146">
        <v>205451.85695123603</v>
      </c>
      <c r="AN6" s="146">
        <v>23450</v>
      </c>
      <c r="AO6" s="146">
        <v>20654.696132596688</v>
      </c>
      <c r="AP6" s="146">
        <v>22632.432432432433</v>
      </c>
      <c r="AQ6" s="146">
        <v>98816.666666666686</v>
      </c>
      <c r="AR6" s="146">
        <v>114845.45454545456</v>
      </c>
      <c r="AS6" s="146">
        <v>124960</v>
      </c>
      <c r="AT6" s="145"/>
      <c r="AU6" s="177"/>
      <c r="AV6" s="177"/>
      <c r="AW6" s="177"/>
      <c r="AX6" s="146"/>
      <c r="AY6" s="146"/>
      <c r="AZ6" s="146"/>
      <c r="BA6" s="146"/>
      <c r="BB6" s="20"/>
      <c r="BC6" s="20"/>
      <c r="BD6" s="146"/>
      <c r="BE6" s="146"/>
      <c r="BF6" s="146"/>
      <c r="BG6" s="145"/>
      <c r="BH6" s="177"/>
      <c r="BI6" s="177"/>
      <c r="BJ6" s="177"/>
      <c r="BK6" s="148"/>
      <c r="BL6" s="145"/>
      <c r="BM6" s="177"/>
      <c r="BN6" s="177"/>
      <c r="BO6" s="177"/>
      <c r="BP6" s="177"/>
      <c r="BQ6" s="177"/>
      <c r="BR6" s="145"/>
      <c r="BS6" s="177"/>
      <c r="BT6" s="177"/>
      <c r="BU6" s="177"/>
      <c r="BV6" s="177"/>
      <c r="BW6" s="148"/>
      <c r="BX6" s="145"/>
      <c r="BY6" s="177"/>
      <c r="BZ6" s="177"/>
      <c r="CA6" s="177"/>
      <c r="CB6" s="177"/>
      <c r="CC6" s="177"/>
      <c r="CD6" s="177"/>
      <c r="CE6" s="177"/>
      <c r="CF6" s="177"/>
      <c r="CG6" s="177"/>
      <c r="CH6" s="159"/>
      <c r="CI6" s="145"/>
      <c r="CJ6" s="177"/>
      <c r="CK6" s="177"/>
      <c r="CL6" s="177"/>
      <c r="CM6" s="177"/>
      <c r="CN6" s="177"/>
      <c r="CO6" s="177"/>
      <c r="CP6" s="177"/>
      <c r="CQ6" s="177"/>
      <c r="CR6" s="177"/>
      <c r="CS6" s="159"/>
      <c r="CT6" s="145"/>
      <c r="CU6" s="177"/>
      <c r="CV6" s="177"/>
      <c r="CW6" s="177"/>
      <c r="CX6" s="177"/>
      <c r="CY6" s="177"/>
      <c r="CZ6" s="177"/>
      <c r="DA6" s="177"/>
      <c r="DB6" s="177"/>
      <c r="DC6" s="177"/>
      <c r="DD6" s="159"/>
      <c r="DE6" s="145"/>
      <c r="DF6" s="177"/>
      <c r="DG6" s="177"/>
      <c r="DH6" s="177"/>
      <c r="DI6" s="177"/>
      <c r="DJ6" s="177"/>
      <c r="DK6" s="177"/>
      <c r="DL6" s="177"/>
      <c r="DM6" s="177"/>
      <c r="DN6" s="177"/>
      <c r="DO6" s="159"/>
      <c r="DP6" s="108">
        <v>24</v>
      </c>
      <c r="DQ6" s="215">
        <v>334757</v>
      </c>
      <c r="DR6" s="189">
        <v>0.95833333333300008</v>
      </c>
      <c r="DS6" s="189">
        <v>10.043478260873059</v>
      </c>
      <c r="DT6" s="149" t="s">
        <v>213</v>
      </c>
      <c r="DU6" s="150" t="s">
        <v>214</v>
      </c>
      <c r="DV6" s="190" t="s">
        <v>215</v>
      </c>
      <c r="DW6" s="177" t="s">
        <v>216</v>
      </c>
      <c r="DX6" s="191" t="s">
        <v>217</v>
      </c>
      <c r="DY6" s="172" t="s">
        <v>238</v>
      </c>
      <c r="DZ6" s="132" t="s">
        <v>119</v>
      </c>
      <c r="EA6" s="125">
        <v>214</v>
      </c>
      <c r="EB6" s="125" t="s">
        <v>219</v>
      </c>
      <c r="EC6" s="133" t="s">
        <v>220</v>
      </c>
      <c r="ED6" s="133" t="s">
        <v>221</v>
      </c>
      <c r="EE6" s="125" t="s">
        <v>276</v>
      </c>
      <c r="EF6" s="17">
        <v>0.95073593073593077</v>
      </c>
      <c r="EG6" s="8"/>
      <c r="EH6" s="17" t="s">
        <v>68</v>
      </c>
      <c r="EI6" s="8" t="s">
        <v>242</v>
      </c>
      <c r="EJ6" s="18" t="s">
        <v>243</v>
      </c>
      <c r="EK6" s="124" t="s">
        <v>225</v>
      </c>
      <c r="EL6" s="124" t="s">
        <v>226</v>
      </c>
      <c r="EM6" s="124" t="s">
        <v>227</v>
      </c>
    </row>
    <row r="7" spans="1:143" ht="15.75">
      <c r="A7" s="128" t="s">
        <v>212</v>
      </c>
      <c r="B7" s="143" t="s">
        <v>165</v>
      </c>
      <c r="C7" s="126" t="s">
        <v>127</v>
      </c>
      <c r="D7" s="144" t="s">
        <v>126</v>
      </c>
      <c r="E7" s="216" t="s">
        <v>68</v>
      </c>
      <c r="F7" s="145">
        <v>68</v>
      </c>
      <c r="G7" s="177">
        <v>0</v>
      </c>
      <c r="H7" s="177">
        <v>0</v>
      </c>
      <c r="I7" s="146">
        <v>48576.651815029407</v>
      </c>
      <c r="J7" s="146">
        <v>21922.102492683876</v>
      </c>
      <c r="K7" s="146">
        <v>0.95588235294117652</v>
      </c>
      <c r="L7" s="147">
        <v>65</v>
      </c>
      <c r="M7" s="147">
        <v>65</v>
      </c>
      <c r="N7" s="146">
        <v>87466.853920851208</v>
      </c>
      <c r="O7" s="146">
        <v>17600</v>
      </c>
      <c r="P7" s="20">
        <v>16090.425531914892</v>
      </c>
      <c r="Q7" s="20">
        <v>16854</v>
      </c>
      <c r="R7" s="146">
        <v>76400</v>
      </c>
      <c r="S7" s="146">
        <v>63464.285714285717</v>
      </c>
      <c r="T7" s="146">
        <v>65570.224719101127</v>
      </c>
      <c r="U7" s="145"/>
      <c r="V7" s="177"/>
      <c r="W7" s="177"/>
      <c r="X7" s="146"/>
      <c r="Y7" s="146"/>
      <c r="Z7" s="146"/>
      <c r="AA7" s="146"/>
      <c r="AB7" s="146"/>
      <c r="AC7" s="146"/>
      <c r="AD7" s="146"/>
      <c r="AE7" s="146"/>
      <c r="AF7" s="146"/>
      <c r="AG7" s="145">
        <v>76</v>
      </c>
      <c r="AH7" s="177">
        <v>0</v>
      </c>
      <c r="AI7" s="177">
        <v>0</v>
      </c>
      <c r="AJ7" s="177">
        <v>76</v>
      </c>
      <c r="AK7" s="146">
        <v>72661.115436289649</v>
      </c>
      <c r="AL7" s="146">
        <v>33960.696452057222</v>
      </c>
      <c r="AM7" s="146">
        <v>157867.22262323281</v>
      </c>
      <c r="AN7" s="146">
        <v>31150</v>
      </c>
      <c r="AO7" s="146">
        <v>23107.142857142859</v>
      </c>
      <c r="AP7" s="146">
        <v>21332.046332046331</v>
      </c>
      <c r="AQ7" s="146">
        <v>117950.00000000001</v>
      </c>
      <c r="AR7" s="146">
        <v>105328.94736842105</v>
      </c>
      <c r="AS7" s="146">
        <v>104912.28070175438</v>
      </c>
      <c r="AT7" s="145"/>
      <c r="AU7" s="177"/>
      <c r="AV7" s="177"/>
      <c r="AW7" s="177"/>
      <c r="AX7" s="146"/>
      <c r="AY7" s="146"/>
      <c r="AZ7" s="146"/>
      <c r="BA7" s="146"/>
      <c r="BB7" s="20"/>
      <c r="BC7" s="20"/>
      <c r="BD7" s="146"/>
      <c r="BE7" s="146"/>
      <c r="BF7" s="146"/>
      <c r="BG7" s="145"/>
      <c r="BH7" s="177"/>
      <c r="BI7" s="177"/>
      <c r="BJ7" s="177"/>
      <c r="BK7" s="148"/>
      <c r="BL7" s="145"/>
      <c r="BM7" s="177"/>
      <c r="BN7" s="177"/>
      <c r="BO7" s="177"/>
      <c r="BP7" s="177"/>
      <c r="BQ7" s="177"/>
      <c r="BR7" s="145"/>
      <c r="BS7" s="177"/>
      <c r="BT7" s="177"/>
      <c r="BU7" s="177"/>
      <c r="BV7" s="177"/>
      <c r="BW7" s="148"/>
      <c r="BX7" s="145"/>
      <c r="BY7" s="177"/>
      <c r="BZ7" s="177"/>
      <c r="CA7" s="177"/>
      <c r="CB7" s="177"/>
      <c r="CC7" s="177"/>
      <c r="CD7" s="177"/>
      <c r="CE7" s="177"/>
      <c r="CF7" s="177"/>
      <c r="CG7" s="177"/>
      <c r="CH7" s="159"/>
      <c r="CI7" s="145"/>
      <c r="CJ7" s="177"/>
      <c r="CK7" s="177"/>
      <c r="CL7" s="177"/>
      <c r="CM7" s="177"/>
      <c r="CN7" s="177"/>
      <c r="CO7" s="177"/>
      <c r="CP7" s="177"/>
      <c r="CQ7" s="177"/>
      <c r="CR7" s="177"/>
      <c r="CS7" s="159"/>
      <c r="CT7" s="145"/>
      <c r="CU7" s="177"/>
      <c r="CV7" s="177"/>
      <c r="CW7" s="177"/>
      <c r="CX7" s="177"/>
      <c r="CY7" s="177"/>
      <c r="CZ7" s="177"/>
      <c r="DA7" s="177"/>
      <c r="DB7" s="177"/>
      <c r="DC7" s="177"/>
      <c r="DD7" s="159"/>
      <c r="DE7" s="145"/>
      <c r="DF7" s="177"/>
      <c r="DG7" s="177"/>
      <c r="DH7" s="177"/>
      <c r="DI7" s="177"/>
      <c r="DJ7" s="177"/>
      <c r="DK7" s="177"/>
      <c r="DL7" s="177"/>
      <c r="DM7" s="177"/>
      <c r="DN7" s="177"/>
      <c r="DO7" s="159"/>
      <c r="DP7" s="109">
        <v>24</v>
      </c>
      <c r="DQ7" s="215">
        <v>334757</v>
      </c>
      <c r="DR7" s="189">
        <v>0.95833333333300008</v>
      </c>
      <c r="DS7" s="189">
        <v>2.9565217391314631</v>
      </c>
      <c r="DT7" s="149" t="s">
        <v>213</v>
      </c>
      <c r="DU7" s="150" t="s">
        <v>214</v>
      </c>
      <c r="DV7" s="190" t="s">
        <v>215</v>
      </c>
      <c r="DW7" s="177" t="s">
        <v>216</v>
      </c>
      <c r="DX7" s="191" t="s">
        <v>217</v>
      </c>
      <c r="DY7" s="172" t="s">
        <v>238</v>
      </c>
      <c r="DZ7" s="132" t="s">
        <v>120</v>
      </c>
      <c r="EA7" s="125">
        <v>214</v>
      </c>
      <c r="EB7" s="125" t="s">
        <v>228</v>
      </c>
      <c r="EC7" s="133" t="s">
        <v>220</v>
      </c>
      <c r="ED7" s="133" t="s">
        <v>237</v>
      </c>
      <c r="EE7" s="125" t="s">
        <v>276</v>
      </c>
      <c r="EF7" s="17">
        <v>0.90141176470588236</v>
      </c>
      <c r="EG7" s="8"/>
      <c r="EH7" s="17" t="s">
        <v>68</v>
      </c>
      <c r="EI7" s="8" t="s">
        <v>242</v>
      </c>
      <c r="EJ7" s="18" t="s">
        <v>243</v>
      </c>
      <c r="EK7" s="124" t="s">
        <v>225</v>
      </c>
      <c r="EL7" s="124" t="s">
        <v>226</v>
      </c>
      <c r="EM7" s="124" t="s">
        <v>227</v>
      </c>
    </row>
    <row r="8" spans="1:143" ht="15.75">
      <c r="A8" s="128" t="s">
        <v>212</v>
      </c>
      <c r="B8" s="143" t="s">
        <v>165</v>
      </c>
      <c r="C8" s="126" t="s">
        <v>127</v>
      </c>
      <c r="D8" s="144" t="s">
        <v>126</v>
      </c>
      <c r="E8" s="216" t="s">
        <v>68</v>
      </c>
      <c r="F8" s="145">
        <v>4</v>
      </c>
      <c r="G8" s="177">
        <v>0</v>
      </c>
      <c r="H8" s="177">
        <v>0</v>
      </c>
      <c r="I8" s="146">
        <v>20021.655100235781</v>
      </c>
      <c r="J8" s="146">
        <v>6831.3005106397322</v>
      </c>
      <c r="K8" s="146">
        <v>1</v>
      </c>
      <c r="L8" s="147">
        <v>4</v>
      </c>
      <c r="M8" s="147">
        <v>4</v>
      </c>
      <c r="N8" s="146">
        <v>28422.822951399121</v>
      </c>
      <c r="O8" s="146">
        <v>12800</v>
      </c>
      <c r="P8" s="20">
        <v>5925.3731343283589</v>
      </c>
      <c r="Q8" s="20">
        <v>7692.6952141057927</v>
      </c>
      <c r="R8" s="146">
        <v>29200</v>
      </c>
      <c r="S8" s="146">
        <v>19614.457831325304</v>
      </c>
      <c r="T8" s="146">
        <v>26708.19672131148</v>
      </c>
      <c r="U8" s="145"/>
      <c r="V8" s="177"/>
      <c r="W8" s="177"/>
      <c r="X8" s="146"/>
      <c r="Y8" s="146"/>
      <c r="Z8" s="146"/>
      <c r="AA8" s="146"/>
      <c r="AB8" s="146"/>
      <c r="AC8" s="146"/>
      <c r="AD8" s="146"/>
      <c r="AE8" s="146"/>
      <c r="AF8" s="146"/>
      <c r="AG8" s="145">
        <v>7</v>
      </c>
      <c r="AH8" s="177">
        <v>0</v>
      </c>
      <c r="AI8" s="177">
        <v>0</v>
      </c>
      <c r="AJ8" s="177">
        <v>7</v>
      </c>
      <c r="AK8" s="146">
        <v>67662.752887575494</v>
      </c>
      <c r="AL8" s="146">
        <v>26380.232498343652</v>
      </c>
      <c r="AM8" s="146">
        <v>112653.03869474401</v>
      </c>
      <c r="AN8" s="146">
        <v>40950</v>
      </c>
      <c r="AO8" s="146">
        <v>13709.677419354837</v>
      </c>
      <c r="AP8" s="146">
        <v>15086.601307189543</v>
      </c>
      <c r="AQ8" s="146">
        <v>113050</v>
      </c>
      <c r="AR8" s="146">
        <v>77500</v>
      </c>
      <c r="AS8" s="146">
        <v>93130.769230769249</v>
      </c>
      <c r="AT8" s="145"/>
      <c r="AU8" s="177"/>
      <c r="AV8" s="177"/>
      <c r="AW8" s="177"/>
      <c r="AX8" s="146"/>
      <c r="AY8" s="146"/>
      <c r="AZ8" s="146"/>
      <c r="BA8" s="146"/>
      <c r="BB8" s="20"/>
      <c r="BC8" s="20"/>
      <c r="BD8" s="146"/>
      <c r="BE8" s="146"/>
      <c r="BF8" s="146"/>
      <c r="BG8" s="145"/>
      <c r="BH8" s="177"/>
      <c r="BI8" s="177"/>
      <c r="BJ8" s="177"/>
      <c r="BK8" s="148"/>
      <c r="BL8" s="145"/>
      <c r="BM8" s="177"/>
      <c r="BN8" s="177"/>
      <c r="BO8" s="177"/>
      <c r="BP8" s="177"/>
      <c r="BQ8" s="177"/>
      <c r="BR8" s="145"/>
      <c r="BS8" s="177"/>
      <c r="BT8" s="177"/>
      <c r="BU8" s="177"/>
      <c r="BV8" s="177"/>
      <c r="BW8" s="148"/>
      <c r="BX8" s="145"/>
      <c r="BY8" s="177"/>
      <c r="BZ8" s="177"/>
      <c r="CA8" s="177"/>
      <c r="CB8" s="177"/>
      <c r="CC8" s="177"/>
      <c r="CD8" s="177"/>
      <c r="CE8" s="177"/>
      <c r="CF8" s="177"/>
      <c r="CG8" s="177"/>
      <c r="CH8" s="159"/>
      <c r="CI8" s="145"/>
      <c r="CJ8" s="177"/>
      <c r="CK8" s="177"/>
      <c r="CL8" s="177"/>
      <c r="CM8" s="177"/>
      <c r="CN8" s="177"/>
      <c r="CO8" s="177"/>
      <c r="CP8" s="177"/>
      <c r="CQ8" s="177"/>
      <c r="CR8" s="177"/>
      <c r="CS8" s="159"/>
      <c r="CT8" s="145"/>
      <c r="CU8" s="177"/>
      <c r="CV8" s="177"/>
      <c r="CW8" s="177"/>
      <c r="CX8" s="177"/>
      <c r="CY8" s="177"/>
      <c r="CZ8" s="177"/>
      <c r="DA8" s="177"/>
      <c r="DB8" s="177"/>
      <c r="DC8" s="177"/>
      <c r="DD8" s="159"/>
      <c r="DE8" s="145"/>
      <c r="DF8" s="177"/>
      <c r="DG8" s="177"/>
      <c r="DH8" s="177"/>
      <c r="DI8" s="177"/>
      <c r="DJ8" s="177"/>
      <c r="DK8" s="177"/>
      <c r="DL8" s="177"/>
      <c r="DM8" s="177"/>
      <c r="DN8" s="177"/>
      <c r="DO8" s="159"/>
      <c r="DP8" s="108">
        <v>24</v>
      </c>
      <c r="DQ8" s="215">
        <v>334757</v>
      </c>
      <c r="DR8" s="189">
        <v>0.95833333333300008</v>
      </c>
      <c r="DS8" s="189">
        <v>0.17391304347832134</v>
      </c>
      <c r="DT8" s="149" t="s">
        <v>213</v>
      </c>
      <c r="DU8" s="150" t="s">
        <v>214</v>
      </c>
      <c r="DV8" s="190" t="s">
        <v>215</v>
      </c>
      <c r="DW8" s="177" t="s">
        <v>216</v>
      </c>
      <c r="DX8" s="191" t="s">
        <v>217</v>
      </c>
      <c r="DY8" s="172" t="s">
        <v>238</v>
      </c>
      <c r="DZ8" s="132" t="s">
        <v>121</v>
      </c>
      <c r="EA8" s="125">
        <v>214</v>
      </c>
      <c r="EB8" s="125" t="s">
        <v>230</v>
      </c>
      <c r="EC8" s="133" t="s">
        <v>220</v>
      </c>
      <c r="ED8" s="133" t="s">
        <v>221</v>
      </c>
      <c r="EE8" s="125" t="s">
        <v>276</v>
      </c>
      <c r="EF8" s="17">
        <v>1.7160000000000002</v>
      </c>
      <c r="EG8" s="8"/>
      <c r="EH8" s="17" t="s">
        <v>68</v>
      </c>
      <c r="EI8" s="8" t="s">
        <v>242</v>
      </c>
      <c r="EJ8" s="18" t="s">
        <v>243</v>
      </c>
      <c r="EK8" s="124" t="s">
        <v>225</v>
      </c>
      <c r="EL8" s="124" t="s">
        <v>226</v>
      </c>
      <c r="EM8" s="124" t="s">
        <v>227</v>
      </c>
    </row>
    <row r="9" spans="1:143" ht="15.75">
      <c r="A9" s="128" t="s">
        <v>212</v>
      </c>
      <c r="B9" s="143" t="s">
        <v>165</v>
      </c>
      <c r="C9" s="126" t="s">
        <v>127</v>
      </c>
      <c r="D9" s="144" t="s">
        <v>126</v>
      </c>
      <c r="E9" s="216" t="s">
        <v>68</v>
      </c>
      <c r="F9" s="145"/>
      <c r="G9" s="177"/>
      <c r="H9" s="177"/>
      <c r="I9" s="146"/>
      <c r="J9" s="146"/>
      <c r="K9" s="146"/>
      <c r="L9" s="147"/>
      <c r="M9" s="147"/>
      <c r="N9" s="146"/>
      <c r="O9" s="146"/>
      <c r="P9" s="20">
        <v>3250</v>
      </c>
      <c r="Q9" s="20">
        <v>3828.5714285714289</v>
      </c>
      <c r="R9" s="146"/>
      <c r="S9" s="146">
        <v>20000</v>
      </c>
      <c r="T9" s="146">
        <v>16600.000000000007</v>
      </c>
      <c r="U9" s="145"/>
      <c r="V9" s="177"/>
      <c r="W9" s="177"/>
      <c r="X9" s="146"/>
      <c r="Y9" s="146"/>
      <c r="Z9" s="146"/>
      <c r="AA9" s="146"/>
      <c r="AB9" s="146"/>
      <c r="AC9" s="146"/>
      <c r="AD9" s="146"/>
      <c r="AE9" s="146"/>
      <c r="AF9" s="146"/>
      <c r="AG9" s="145"/>
      <c r="AH9" s="177"/>
      <c r="AI9" s="177"/>
      <c r="AJ9" s="177"/>
      <c r="AK9" s="146"/>
      <c r="AL9" s="146"/>
      <c r="AM9" s="146"/>
      <c r="AN9" s="146"/>
      <c r="AO9" s="146">
        <v>7653.333333333333</v>
      </c>
      <c r="AP9" s="146">
        <v>8490.7407407407409</v>
      </c>
      <c r="AQ9" s="146"/>
      <c r="AR9" s="146">
        <v>53200.000000000007</v>
      </c>
      <c r="AS9" s="146">
        <v>53812.5</v>
      </c>
      <c r="AT9" s="145"/>
      <c r="AU9" s="177"/>
      <c r="AV9" s="177"/>
      <c r="AW9" s="177"/>
      <c r="AX9" s="146"/>
      <c r="AY9" s="146"/>
      <c r="AZ9" s="146"/>
      <c r="BA9" s="146"/>
      <c r="BB9" s="20"/>
      <c r="BC9" s="20"/>
      <c r="BD9" s="146"/>
      <c r="BE9" s="146"/>
      <c r="BF9" s="146"/>
      <c r="BG9" s="145"/>
      <c r="BH9" s="177"/>
      <c r="BI9" s="177"/>
      <c r="BJ9" s="177"/>
      <c r="BK9" s="148"/>
      <c r="BL9" s="145"/>
      <c r="BM9" s="177"/>
      <c r="BN9" s="177"/>
      <c r="BO9" s="177"/>
      <c r="BP9" s="177"/>
      <c r="BQ9" s="177"/>
      <c r="BR9" s="145"/>
      <c r="BS9" s="177"/>
      <c r="BT9" s="177"/>
      <c r="BU9" s="177"/>
      <c r="BV9" s="177"/>
      <c r="BW9" s="148"/>
      <c r="BX9" s="145"/>
      <c r="BY9" s="177"/>
      <c r="BZ9" s="177"/>
      <c r="CA9" s="177"/>
      <c r="CB9" s="177"/>
      <c r="CC9" s="177"/>
      <c r="CD9" s="177"/>
      <c r="CE9" s="177"/>
      <c r="CF9" s="177"/>
      <c r="CG9" s="177"/>
      <c r="CH9" s="159"/>
      <c r="CI9" s="145"/>
      <c r="CJ9" s="177"/>
      <c r="CK9" s="177"/>
      <c r="CL9" s="177"/>
      <c r="CM9" s="177"/>
      <c r="CN9" s="177"/>
      <c r="CO9" s="177"/>
      <c r="CP9" s="177"/>
      <c r="CQ9" s="177"/>
      <c r="CR9" s="177"/>
      <c r="CS9" s="159"/>
      <c r="CT9" s="145"/>
      <c r="CU9" s="177"/>
      <c r="CV9" s="177"/>
      <c r="CW9" s="177"/>
      <c r="CX9" s="177"/>
      <c r="CY9" s="177"/>
      <c r="CZ9" s="177"/>
      <c r="DA9" s="177"/>
      <c r="DB9" s="177"/>
      <c r="DC9" s="177"/>
      <c r="DD9" s="159"/>
      <c r="DE9" s="145"/>
      <c r="DF9" s="177"/>
      <c r="DG9" s="177"/>
      <c r="DH9" s="177"/>
      <c r="DI9" s="177"/>
      <c r="DJ9" s="177"/>
      <c r="DK9" s="177"/>
      <c r="DL9" s="177"/>
      <c r="DM9" s="177"/>
      <c r="DN9" s="177"/>
      <c r="DO9" s="159"/>
      <c r="DP9" s="109">
        <v>24</v>
      </c>
      <c r="DQ9" s="215">
        <v>334757</v>
      </c>
      <c r="DR9" s="189">
        <v>0.95833333333300008</v>
      </c>
      <c r="DS9" s="189"/>
      <c r="DT9" s="149" t="s">
        <v>213</v>
      </c>
      <c r="DU9" s="150" t="s">
        <v>214</v>
      </c>
      <c r="DV9" s="190" t="s">
        <v>215</v>
      </c>
      <c r="DW9" s="177" t="s">
        <v>216</v>
      </c>
      <c r="DX9" s="191" t="s">
        <v>217</v>
      </c>
      <c r="DY9" s="172" t="s">
        <v>238</v>
      </c>
      <c r="DZ9" s="132" t="s">
        <v>122</v>
      </c>
      <c r="EA9" s="125">
        <v>214</v>
      </c>
      <c r="EB9" s="125" t="s">
        <v>231</v>
      </c>
      <c r="EC9" s="133" t="s">
        <v>220</v>
      </c>
      <c r="ED9" s="133" t="s">
        <v>229</v>
      </c>
      <c r="EE9" s="125" t="s">
        <v>276</v>
      </c>
      <c r="EF9" s="17"/>
      <c r="EG9" s="8"/>
      <c r="EH9" s="17" t="s">
        <v>68</v>
      </c>
      <c r="EI9" s="8" t="s">
        <v>242</v>
      </c>
      <c r="EJ9" s="18" t="s">
        <v>243</v>
      </c>
      <c r="EK9" s="124" t="s">
        <v>225</v>
      </c>
      <c r="EL9" s="124" t="s">
        <v>226</v>
      </c>
      <c r="EM9" s="124" t="s">
        <v>227</v>
      </c>
    </row>
    <row r="10" spans="1:143" ht="15.75">
      <c r="A10" s="128" t="s">
        <v>212</v>
      </c>
      <c r="B10" s="143" t="s">
        <v>165</v>
      </c>
      <c r="C10" s="126" t="s">
        <v>127</v>
      </c>
      <c r="D10" s="144" t="s">
        <v>126</v>
      </c>
      <c r="E10" s="187" t="s">
        <v>69</v>
      </c>
      <c r="F10" s="145">
        <v>21</v>
      </c>
      <c r="G10" s="177">
        <v>0</v>
      </c>
      <c r="H10" s="177">
        <v>0</v>
      </c>
      <c r="I10" s="146">
        <v>27559.41039675329</v>
      </c>
      <c r="J10" s="146">
        <v>9886.0170611492122</v>
      </c>
      <c r="K10" s="146">
        <v>0.95238095238095233</v>
      </c>
      <c r="L10" s="147">
        <v>20</v>
      </c>
      <c r="M10" s="147">
        <v>20</v>
      </c>
      <c r="N10" s="146">
        <v>40827.256272121202</v>
      </c>
      <c r="O10" s="146">
        <v>16200</v>
      </c>
      <c r="P10" s="20">
        <v>14046.099290780143</v>
      </c>
      <c r="Q10" s="20">
        <v>16204.134366925064</v>
      </c>
      <c r="R10" s="146">
        <v>37800.000000000007</v>
      </c>
      <c r="S10" s="146">
        <v>61826.732673267332</v>
      </c>
      <c r="T10" s="146">
        <v>68449.799196787149</v>
      </c>
      <c r="U10" s="145"/>
      <c r="V10" s="177"/>
      <c r="W10" s="177"/>
      <c r="X10" s="146"/>
      <c r="Y10" s="146"/>
      <c r="Z10" s="146"/>
      <c r="AA10" s="146"/>
      <c r="AB10" s="146"/>
      <c r="AC10" s="146"/>
      <c r="AD10" s="146"/>
      <c r="AE10" s="146"/>
      <c r="AF10" s="146"/>
      <c r="AG10" s="145">
        <v>51</v>
      </c>
      <c r="AH10" s="177">
        <v>0</v>
      </c>
      <c r="AI10" s="177">
        <v>0</v>
      </c>
      <c r="AJ10" s="177"/>
      <c r="AK10" s="146">
        <v>54846.195446646889</v>
      </c>
      <c r="AL10" s="146">
        <v>29416.825250919541</v>
      </c>
      <c r="AM10" s="146">
        <v>152081.62933306082</v>
      </c>
      <c r="AN10" s="146">
        <v>22283.333333333336</v>
      </c>
      <c r="AO10" s="146">
        <v>20654.696132596688</v>
      </c>
      <c r="AP10" s="146">
        <v>22632.432432432433</v>
      </c>
      <c r="AQ10" s="146">
        <v>96075</v>
      </c>
      <c r="AR10" s="146">
        <v>114845.45454545456</v>
      </c>
      <c r="AS10" s="146">
        <v>124960</v>
      </c>
      <c r="AT10" s="145"/>
      <c r="AU10" s="177"/>
      <c r="AV10" s="177"/>
      <c r="AW10" s="177"/>
      <c r="AX10" s="146"/>
      <c r="AY10" s="146"/>
      <c r="AZ10" s="146"/>
      <c r="BA10" s="146"/>
      <c r="BB10" s="20"/>
      <c r="BC10" s="20"/>
      <c r="BD10" s="146"/>
      <c r="BE10" s="146"/>
      <c r="BF10" s="146"/>
      <c r="BG10" s="145"/>
      <c r="BH10" s="177"/>
      <c r="BI10" s="177"/>
      <c r="BJ10" s="177"/>
      <c r="BK10" s="148"/>
      <c r="BL10" s="145"/>
      <c r="BM10" s="177"/>
      <c r="BN10" s="177"/>
      <c r="BO10" s="177"/>
      <c r="BP10" s="177"/>
      <c r="BQ10" s="177"/>
      <c r="BR10" s="145"/>
      <c r="BS10" s="177"/>
      <c r="BT10" s="177"/>
      <c r="BU10" s="177"/>
      <c r="BV10" s="177"/>
      <c r="BW10" s="148"/>
      <c r="BX10" s="145"/>
      <c r="BY10" s="177"/>
      <c r="BZ10" s="177"/>
      <c r="CA10" s="177"/>
      <c r="CB10" s="177"/>
      <c r="CC10" s="177"/>
      <c r="CD10" s="177"/>
      <c r="CE10" s="177"/>
      <c r="CF10" s="177"/>
      <c r="CG10" s="177"/>
      <c r="CH10" s="159"/>
      <c r="CI10" s="145"/>
      <c r="CJ10" s="177"/>
      <c r="CK10" s="177"/>
      <c r="CL10" s="177"/>
      <c r="CM10" s="177"/>
      <c r="CN10" s="177"/>
      <c r="CO10" s="177"/>
      <c r="CP10" s="177"/>
      <c r="CQ10" s="177"/>
      <c r="CR10" s="177"/>
      <c r="CS10" s="159"/>
      <c r="CT10" s="145"/>
      <c r="CU10" s="177"/>
      <c r="CV10" s="177"/>
      <c r="CW10" s="177"/>
      <c r="CX10" s="177"/>
      <c r="CY10" s="177"/>
      <c r="CZ10" s="177"/>
      <c r="DA10" s="177"/>
      <c r="DB10" s="177"/>
      <c r="DC10" s="177"/>
      <c r="DD10" s="159"/>
      <c r="DE10" s="145"/>
      <c r="DF10" s="177"/>
      <c r="DG10" s="177"/>
      <c r="DH10" s="177"/>
      <c r="DI10" s="177"/>
      <c r="DJ10" s="177"/>
      <c r="DK10" s="177"/>
      <c r="DL10" s="177"/>
      <c r="DM10" s="177"/>
      <c r="DN10" s="177"/>
      <c r="DO10" s="159"/>
      <c r="DP10" s="108">
        <v>23.5</v>
      </c>
      <c r="DQ10" s="215">
        <v>150621</v>
      </c>
      <c r="DR10" s="189">
        <v>0.91489361702100003</v>
      </c>
      <c r="DS10" s="189">
        <v>0.97674418604680679</v>
      </c>
      <c r="DT10" s="149" t="s">
        <v>213</v>
      </c>
      <c r="DU10" s="150" t="s">
        <v>214</v>
      </c>
      <c r="DV10" s="190" t="s">
        <v>215</v>
      </c>
      <c r="DW10" s="177" t="s">
        <v>216</v>
      </c>
      <c r="DX10" s="191" t="s">
        <v>217</v>
      </c>
      <c r="DY10" s="172" t="s">
        <v>254</v>
      </c>
      <c r="DZ10" s="132" t="s">
        <v>119</v>
      </c>
      <c r="EA10" s="125">
        <v>214</v>
      </c>
      <c r="EB10" s="125" t="s">
        <v>219</v>
      </c>
      <c r="EC10" s="133" t="s">
        <v>220</v>
      </c>
      <c r="ED10" s="133" t="s">
        <v>229</v>
      </c>
      <c r="EE10" s="125" t="s">
        <v>276</v>
      </c>
      <c r="EF10" s="17">
        <v>2.5900952380952385</v>
      </c>
      <c r="EG10" s="8"/>
      <c r="EH10" s="17" t="s">
        <v>69</v>
      </c>
      <c r="EI10" s="8" t="s">
        <v>255</v>
      </c>
      <c r="EJ10" s="18" t="s">
        <v>241</v>
      </c>
      <c r="EK10" s="124" t="s">
        <v>225</v>
      </c>
      <c r="EL10" s="124" t="s">
        <v>226</v>
      </c>
      <c r="EM10" s="124" t="s">
        <v>227</v>
      </c>
    </row>
    <row r="11" spans="1:143" ht="15.75">
      <c r="A11" s="128" t="s">
        <v>212</v>
      </c>
      <c r="B11" s="143" t="s">
        <v>165</v>
      </c>
      <c r="C11" s="126" t="s">
        <v>127</v>
      </c>
      <c r="D11" s="144" t="s">
        <v>126</v>
      </c>
      <c r="E11" s="216" t="s">
        <v>69</v>
      </c>
      <c r="F11" s="145">
        <v>22</v>
      </c>
      <c r="G11" s="177">
        <v>0</v>
      </c>
      <c r="H11" s="177">
        <v>0</v>
      </c>
      <c r="I11" s="146">
        <v>28818.65110109112</v>
      </c>
      <c r="J11" s="146">
        <v>8528.0286542244176</v>
      </c>
      <c r="K11" s="146">
        <v>1</v>
      </c>
      <c r="L11" s="147">
        <v>22</v>
      </c>
      <c r="M11" s="147">
        <v>22</v>
      </c>
      <c r="N11" s="146">
        <v>39508.640577051046</v>
      </c>
      <c r="O11" s="146">
        <v>15200</v>
      </c>
      <c r="P11" s="20">
        <v>16090.425531914892</v>
      </c>
      <c r="Q11" s="20">
        <v>16854</v>
      </c>
      <c r="R11" s="146">
        <v>38900</v>
      </c>
      <c r="S11" s="146">
        <v>63464.285714285717</v>
      </c>
      <c r="T11" s="146">
        <v>65570.224719101127</v>
      </c>
      <c r="U11" s="145"/>
      <c r="V11" s="177"/>
      <c r="W11" s="177"/>
      <c r="X11" s="146"/>
      <c r="Y11" s="146"/>
      <c r="Z11" s="146"/>
      <c r="AA11" s="146"/>
      <c r="AB11" s="146"/>
      <c r="AC11" s="146"/>
      <c r="AD11" s="146"/>
      <c r="AE11" s="146"/>
      <c r="AF11" s="146"/>
      <c r="AG11" s="145">
        <v>63</v>
      </c>
      <c r="AH11" s="177">
        <v>0</v>
      </c>
      <c r="AI11" s="177">
        <v>0</v>
      </c>
      <c r="AJ11" s="177"/>
      <c r="AK11" s="146">
        <v>53216.078313830578</v>
      </c>
      <c r="AL11" s="146">
        <v>28154.591163507048</v>
      </c>
      <c r="AM11" s="146">
        <v>129047.87808065761</v>
      </c>
      <c r="AN11" s="146">
        <v>15050.000000000002</v>
      </c>
      <c r="AO11" s="146">
        <v>23107.142857142859</v>
      </c>
      <c r="AP11" s="146">
        <v>21332.046332046331</v>
      </c>
      <c r="AQ11" s="146">
        <v>92225.000000000015</v>
      </c>
      <c r="AR11" s="146">
        <v>105328.94736842105</v>
      </c>
      <c r="AS11" s="146">
        <v>104912.28070175438</v>
      </c>
      <c r="AT11" s="145"/>
      <c r="AU11" s="177"/>
      <c r="AV11" s="177"/>
      <c r="AW11" s="177"/>
      <c r="AX11" s="146"/>
      <c r="AY11" s="146"/>
      <c r="AZ11" s="146"/>
      <c r="BA11" s="146"/>
      <c r="BB11" s="20"/>
      <c r="BC11" s="20"/>
      <c r="BD11" s="146"/>
      <c r="BE11" s="146"/>
      <c r="BF11" s="146"/>
      <c r="BG11" s="145"/>
      <c r="BH11" s="177"/>
      <c r="BI11" s="177"/>
      <c r="BJ11" s="177"/>
      <c r="BK11" s="148"/>
      <c r="BL11" s="145"/>
      <c r="BM11" s="177"/>
      <c r="BN11" s="177"/>
      <c r="BO11" s="177"/>
      <c r="BP11" s="177"/>
      <c r="BQ11" s="177"/>
      <c r="BR11" s="145"/>
      <c r="BS11" s="177"/>
      <c r="BT11" s="177"/>
      <c r="BU11" s="177"/>
      <c r="BV11" s="177"/>
      <c r="BW11" s="148"/>
      <c r="BX11" s="145"/>
      <c r="BY11" s="177"/>
      <c r="BZ11" s="177"/>
      <c r="CA11" s="177"/>
      <c r="CB11" s="177"/>
      <c r="CC11" s="177"/>
      <c r="CD11" s="177"/>
      <c r="CE11" s="177"/>
      <c r="CF11" s="177"/>
      <c r="CG11" s="177"/>
      <c r="CH11" s="159"/>
      <c r="CI11" s="145"/>
      <c r="CJ11" s="177"/>
      <c r="CK11" s="177"/>
      <c r="CL11" s="177"/>
      <c r="CM11" s="177"/>
      <c r="CN11" s="177"/>
      <c r="CO11" s="177"/>
      <c r="CP11" s="177"/>
      <c r="CQ11" s="177"/>
      <c r="CR11" s="177"/>
      <c r="CS11" s="159"/>
      <c r="CT11" s="145"/>
      <c r="CU11" s="177"/>
      <c r="CV11" s="177"/>
      <c r="CW11" s="177"/>
      <c r="CX11" s="177"/>
      <c r="CY11" s="177"/>
      <c r="CZ11" s="177"/>
      <c r="DA11" s="177"/>
      <c r="DB11" s="177"/>
      <c r="DC11" s="177"/>
      <c r="DD11" s="159"/>
      <c r="DE11" s="145"/>
      <c r="DF11" s="177"/>
      <c r="DG11" s="177"/>
      <c r="DH11" s="177"/>
      <c r="DI11" s="177"/>
      <c r="DJ11" s="177"/>
      <c r="DK11" s="177"/>
      <c r="DL11" s="177"/>
      <c r="DM11" s="177"/>
      <c r="DN11" s="177"/>
      <c r="DO11" s="159"/>
      <c r="DP11" s="109">
        <v>23.5</v>
      </c>
      <c r="DQ11" s="215">
        <v>150621</v>
      </c>
      <c r="DR11" s="189">
        <v>0.91489361702100003</v>
      </c>
      <c r="DS11" s="189">
        <v>1.0232558139537977</v>
      </c>
      <c r="DT11" s="149" t="s">
        <v>213</v>
      </c>
      <c r="DU11" s="150" t="s">
        <v>214</v>
      </c>
      <c r="DV11" s="190" t="s">
        <v>215</v>
      </c>
      <c r="DW11" s="177" t="s">
        <v>216</v>
      </c>
      <c r="DX11" s="191" t="s">
        <v>217</v>
      </c>
      <c r="DY11" s="172" t="s">
        <v>254</v>
      </c>
      <c r="DZ11" s="132" t="s">
        <v>120</v>
      </c>
      <c r="EA11" s="125">
        <v>214</v>
      </c>
      <c r="EB11" s="125" t="s">
        <v>228</v>
      </c>
      <c r="EC11" s="133" t="s">
        <v>220</v>
      </c>
      <c r="ED11" s="133" t="s">
        <v>229</v>
      </c>
      <c r="EE11" s="125" t="s">
        <v>276</v>
      </c>
      <c r="EF11" s="17">
        <v>1.4417272727272727</v>
      </c>
      <c r="EG11" s="8"/>
      <c r="EH11" s="17" t="s">
        <v>69</v>
      </c>
      <c r="EI11" s="8" t="s">
        <v>255</v>
      </c>
      <c r="EJ11" s="18" t="s">
        <v>241</v>
      </c>
      <c r="EK11" s="124" t="s">
        <v>225</v>
      </c>
      <c r="EL11" s="124" t="s">
        <v>226</v>
      </c>
      <c r="EM11" s="124" t="s">
        <v>227</v>
      </c>
    </row>
    <row r="12" spans="1:143" ht="15.75">
      <c r="A12" s="128" t="s">
        <v>212</v>
      </c>
      <c r="B12" s="143" t="s">
        <v>165</v>
      </c>
      <c r="C12" s="126" t="s">
        <v>127</v>
      </c>
      <c r="D12" s="144" t="s">
        <v>126</v>
      </c>
      <c r="E12" s="216" t="s">
        <v>69</v>
      </c>
      <c r="F12" s="145">
        <v>11</v>
      </c>
      <c r="G12" s="177">
        <v>0</v>
      </c>
      <c r="H12" s="177">
        <v>0</v>
      </c>
      <c r="I12" s="146">
        <v>11314.722092340473</v>
      </c>
      <c r="J12" s="146">
        <v>1809.0680674665819</v>
      </c>
      <c r="K12" s="146">
        <v>1</v>
      </c>
      <c r="L12" s="147">
        <v>11</v>
      </c>
      <c r="M12" s="147">
        <v>11</v>
      </c>
      <c r="N12" s="146">
        <v>13239.690410487519</v>
      </c>
      <c r="O12" s="146">
        <v>10040</v>
      </c>
      <c r="P12" s="20">
        <v>5925.3731343283589</v>
      </c>
      <c r="Q12" s="20">
        <v>7692.6952141057927</v>
      </c>
      <c r="R12" s="146">
        <v>13560</v>
      </c>
      <c r="S12" s="146">
        <v>19614.457831325304</v>
      </c>
      <c r="T12" s="146">
        <v>26708.19672131148</v>
      </c>
      <c r="U12" s="145"/>
      <c r="V12" s="177"/>
      <c r="W12" s="177"/>
      <c r="X12" s="146"/>
      <c r="Y12" s="146"/>
      <c r="Z12" s="146"/>
      <c r="AA12" s="146"/>
      <c r="AB12" s="146"/>
      <c r="AC12" s="146"/>
      <c r="AD12" s="146"/>
      <c r="AE12" s="146"/>
      <c r="AF12" s="146"/>
      <c r="AG12" s="145">
        <v>22</v>
      </c>
      <c r="AH12" s="177">
        <v>0</v>
      </c>
      <c r="AI12" s="177">
        <v>0</v>
      </c>
      <c r="AJ12" s="177"/>
      <c r="AK12" s="146">
        <v>38797.916296620155</v>
      </c>
      <c r="AL12" s="146">
        <v>19193.097717669236</v>
      </c>
      <c r="AM12" s="146">
        <v>84955.261403848795</v>
      </c>
      <c r="AN12" s="146">
        <v>16100.000000000002</v>
      </c>
      <c r="AO12" s="146">
        <v>13709.677419354837</v>
      </c>
      <c r="AP12" s="146">
        <v>15086.601307189543</v>
      </c>
      <c r="AQ12" s="146">
        <v>62300.000000000007</v>
      </c>
      <c r="AR12" s="146">
        <v>77500</v>
      </c>
      <c r="AS12" s="146">
        <v>93130.769230769249</v>
      </c>
      <c r="AT12" s="145"/>
      <c r="AU12" s="177"/>
      <c r="AV12" s="177"/>
      <c r="AW12" s="177"/>
      <c r="AX12" s="146"/>
      <c r="AY12" s="146"/>
      <c r="AZ12" s="146"/>
      <c r="BA12" s="146"/>
      <c r="BB12" s="20"/>
      <c r="BC12" s="20"/>
      <c r="BD12" s="146"/>
      <c r="BE12" s="146"/>
      <c r="BF12" s="146"/>
      <c r="BG12" s="145"/>
      <c r="BH12" s="177"/>
      <c r="BI12" s="177"/>
      <c r="BJ12" s="177"/>
      <c r="BK12" s="148"/>
      <c r="BL12" s="145"/>
      <c r="BM12" s="177"/>
      <c r="BN12" s="177"/>
      <c r="BO12" s="177"/>
      <c r="BP12" s="177"/>
      <c r="BQ12" s="177"/>
      <c r="BR12" s="145"/>
      <c r="BS12" s="177"/>
      <c r="BT12" s="177"/>
      <c r="BU12" s="177"/>
      <c r="BV12" s="177"/>
      <c r="BW12" s="148"/>
      <c r="BX12" s="145"/>
      <c r="BY12" s="177"/>
      <c r="BZ12" s="177"/>
      <c r="CA12" s="177"/>
      <c r="CB12" s="177"/>
      <c r="CC12" s="177"/>
      <c r="CD12" s="177"/>
      <c r="CE12" s="177"/>
      <c r="CF12" s="177"/>
      <c r="CG12" s="177"/>
      <c r="CH12" s="159"/>
      <c r="CI12" s="145"/>
      <c r="CJ12" s="177"/>
      <c r="CK12" s="177"/>
      <c r="CL12" s="177"/>
      <c r="CM12" s="177"/>
      <c r="CN12" s="177"/>
      <c r="CO12" s="177"/>
      <c r="CP12" s="177"/>
      <c r="CQ12" s="177"/>
      <c r="CR12" s="177"/>
      <c r="CS12" s="159"/>
      <c r="CT12" s="145"/>
      <c r="CU12" s="177"/>
      <c r="CV12" s="177"/>
      <c r="CW12" s="177"/>
      <c r="CX12" s="177"/>
      <c r="CY12" s="177"/>
      <c r="CZ12" s="177"/>
      <c r="DA12" s="177"/>
      <c r="DB12" s="177"/>
      <c r="DC12" s="177"/>
      <c r="DD12" s="159"/>
      <c r="DE12" s="145"/>
      <c r="DF12" s="177"/>
      <c r="DG12" s="177"/>
      <c r="DH12" s="177"/>
      <c r="DI12" s="177"/>
      <c r="DJ12" s="177"/>
      <c r="DK12" s="177"/>
      <c r="DL12" s="177"/>
      <c r="DM12" s="177"/>
      <c r="DN12" s="177"/>
      <c r="DO12" s="159"/>
      <c r="DP12" s="108">
        <v>23.5</v>
      </c>
      <c r="DQ12" s="215">
        <v>150621</v>
      </c>
      <c r="DR12" s="189">
        <v>0.91489361702100003</v>
      </c>
      <c r="DS12" s="189">
        <v>0.51162790697689886</v>
      </c>
      <c r="DT12" s="149" t="s">
        <v>213</v>
      </c>
      <c r="DU12" s="150" t="s">
        <v>214</v>
      </c>
      <c r="DV12" s="190" t="s">
        <v>215</v>
      </c>
      <c r="DW12" s="177" t="s">
        <v>216</v>
      </c>
      <c r="DX12" s="191" t="s">
        <v>217</v>
      </c>
      <c r="DY12" s="172" t="s">
        <v>254</v>
      </c>
      <c r="DZ12" s="132" t="s">
        <v>121</v>
      </c>
      <c r="EA12" s="125">
        <v>214</v>
      </c>
      <c r="EB12" s="125" t="s">
        <v>230</v>
      </c>
      <c r="EC12" s="133" t="s">
        <v>220</v>
      </c>
      <c r="ED12" s="133" t="s">
        <v>221</v>
      </c>
      <c r="EE12" s="125" t="s">
        <v>276</v>
      </c>
      <c r="EF12" s="17">
        <v>2.3465454545454545</v>
      </c>
      <c r="EG12" s="8"/>
      <c r="EH12" s="17" t="s">
        <v>69</v>
      </c>
      <c r="EI12" s="8" t="s">
        <v>255</v>
      </c>
      <c r="EJ12" s="18" t="s">
        <v>241</v>
      </c>
      <c r="EK12" s="124" t="s">
        <v>225</v>
      </c>
      <c r="EL12" s="124" t="s">
        <v>226</v>
      </c>
      <c r="EM12" s="124" t="s">
        <v>227</v>
      </c>
    </row>
    <row r="13" spans="1:143" ht="15.75">
      <c r="A13" s="128" t="s">
        <v>212</v>
      </c>
      <c r="B13" s="143" t="s">
        <v>165</v>
      </c>
      <c r="C13" s="126" t="s">
        <v>127</v>
      </c>
      <c r="D13" s="144" t="s">
        <v>126</v>
      </c>
      <c r="E13" s="216" t="s">
        <v>69</v>
      </c>
      <c r="F13" s="145"/>
      <c r="G13" s="177"/>
      <c r="H13" s="177"/>
      <c r="I13" s="146"/>
      <c r="J13" s="146"/>
      <c r="K13" s="146"/>
      <c r="L13" s="147"/>
      <c r="M13" s="147"/>
      <c r="N13" s="146"/>
      <c r="O13" s="146"/>
      <c r="P13" s="20">
        <v>3250</v>
      </c>
      <c r="Q13" s="20">
        <v>3828.5714285714289</v>
      </c>
      <c r="R13" s="146"/>
      <c r="S13" s="146">
        <v>20000</v>
      </c>
      <c r="T13" s="146">
        <v>16600.000000000007</v>
      </c>
      <c r="U13" s="145"/>
      <c r="V13" s="177"/>
      <c r="W13" s="177"/>
      <c r="X13" s="146"/>
      <c r="Y13" s="146"/>
      <c r="Z13" s="146"/>
      <c r="AA13" s="146"/>
      <c r="AB13" s="146"/>
      <c r="AC13" s="146"/>
      <c r="AD13" s="146"/>
      <c r="AE13" s="146"/>
      <c r="AF13" s="146"/>
      <c r="AG13" s="145">
        <v>2</v>
      </c>
      <c r="AH13" s="177">
        <v>0</v>
      </c>
      <c r="AI13" s="177">
        <v>0</v>
      </c>
      <c r="AJ13" s="177"/>
      <c r="AK13" s="146">
        <v>57429.901648559084</v>
      </c>
      <c r="AL13" s="146">
        <v>19798.989873223331</v>
      </c>
      <c r="AM13" s="146">
        <v>71418.070776514724</v>
      </c>
      <c r="AN13" s="146">
        <v>42700</v>
      </c>
      <c r="AO13" s="146">
        <v>7653.333333333333</v>
      </c>
      <c r="AP13" s="146">
        <v>8490.7407407407409</v>
      </c>
      <c r="AQ13" s="146">
        <v>72800</v>
      </c>
      <c r="AR13" s="146">
        <v>53200.000000000007</v>
      </c>
      <c r="AS13" s="146">
        <v>53812.5</v>
      </c>
      <c r="AT13" s="145"/>
      <c r="AU13" s="177"/>
      <c r="AV13" s="177"/>
      <c r="AW13" s="177"/>
      <c r="AX13" s="146"/>
      <c r="AY13" s="146"/>
      <c r="AZ13" s="146"/>
      <c r="BA13" s="146"/>
      <c r="BB13" s="20"/>
      <c r="BC13" s="20"/>
      <c r="BD13" s="146"/>
      <c r="BE13" s="146"/>
      <c r="BF13" s="146"/>
      <c r="BG13" s="145"/>
      <c r="BH13" s="177"/>
      <c r="BI13" s="177"/>
      <c r="BJ13" s="177"/>
      <c r="BK13" s="148"/>
      <c r="BL13" s="145"/>
      <c r="BM13" s="177"/>
      <c r="BN13" s="177"/>
      <c r="BO13" s="177"/>
      <c r="BP13" s="177"/>
      <c r="BQ13" s="177"/>
      <c r="BR13" s="145"/>
      <c r="BS13" s="177"/>
      <c r="BT13" s="177"/>
      <c r="BU13" s="177"/>
      <c r="BV13" s="177"/>
      <c r="BW13" s="148"/>
      <c r="BX13" s="145"/>
      <c r="BY13" s="177"/>
      <c r="BZ13" s="177"/>
      <c r="CA13" s="177"/>
      <c r="CB13" s="177"/>
      <c r="CC13" s="177"/>
      <c r="CD13" s="177"/>
      <c r="CE13" s="177"/>
      <c r="CF13" s="177"/>
      <c r="CG13" s="177"/>
      <c r="CH13" s="159"/>
      <c r="CI13" s="145"/>
      <c r="CJ13" s="177"/>
      <c r="CK13" s="177"/>
      <c r="CL13" s="177"/>
      <c r="CM13" s="177"/>
      <c r="CN13" s="177"/>
      <c r="CO13" s="177"/>
      <c r="CP13" s="177"/>
      <c r="CQ13" s="177"/>
      <c r="CR13" s="177"/>
      <c r="CS13" s="159"/>
      <c r="CT13" s="145"/>
      <c r="CU13" s="177"/>
      <c r="CV13" s="177"/>
      <c r="CW13" s="177"/>
      <c r="CX13" s="177"/>
      <c r="CY13" s="177"/>
      <c r="CZ13" s="177"/>
      <c r="DA13" s="177"/>
      <c r="DB13" s="177"/>
      <c r="DC13" s="177"/>
      <c r="DD13" s="159"/>
      <c r="DE13" s="145"/>
      <c r="DF13" s="177"/>
      <c r="DG13" s="177"/>
      <c r="DH13" s="177"/>
      <c r="DI13" s="177"/>
      <c r="DJ13" s="177"/>
      <c r="DK13" s="177"/>
      <c r="DL13" s="177"/>
      <c r="DM13" s="177"/>
      <c r="DN13" s="177"/>
      <c r="DO13" s="159"/>
      <c r="DP13" s="109">
        <v>23.5</v>
      </c>
      <c r="DQ13" s="215">
        <v>150621</v>
      </c>
      <c r="DR13" s="189">
        <v>0.91489361702100003</v>
      </c>
      <c r="DS13" s="189"/>
      <c r="DT13" s="149" t="s">
        <v>213</v>
      </c>
      <c r="DU13" s="150" t="s">
        <v>214</v>
      </c>
      <c r="DV13" s="190" t="s">
        <v>215</v>
      </c>
      <c r="DW13" s="177" t="s">
        <v>216</v>
      </c>
      <c r="DX13" s="191" t="s">
        <v>217</v>
      </c>
      <c r="DY13" s="172" t="s">
        <v>254</v>
      </c>
      <c r="DZ13" s="132" t="s">
        <v>122</v>
      </c>
      <c r="EA13" s="125">
        <v>214</v>
      </c>
      <c r="EB13" s="125" t="s">
        <v>231</v>
      </c>
      <c r="EC13" s="133" t="s">
        <v>220</v>
      </c>
      <c r="ED13" s="133" t="s">
        <v>229</v>
      </c>
      <c r="EE13" s="125" t="s">
        <v>276</v>
      </c>
      <c r="EF13" s="17"/>
      <c r="EG13" s="8"/>
      <c r="EH13" s="17" t="s">
        <v>69</v>
      </c>
      <c r="EI13" s="8" t="s">
        <v>255</v>
      </c>
      <c r="EJ13" s="18" t="s">
        <v>241</v>
      </c>
      <c r="EK13" s="124" t="s">
        <v>225</v>
      </c>
      <c r="EL13" s="124" t="s">
        <v>226</v>
      </c>
      <c r="EM13" s="124" t="s">
        <v>227</v>
      </c>
    </row>
    <row r="14" spans="1:143" ht="15.75">
      <c r="A14" s="128" t="s">
        <v>212</v>
      </c>
      <c r="B14" s="143" t="s">
        <v>165</v>
      </c>
      <c r="C14" s="126" t="s">
        <v>127</v>
      </c>
      <c r="D14" s="144" t="s">
        <v>126</v>
      </c>
      <c r="E14" s="187" t="s">
        <v>70</v>
      </c>
      <c r="F14" s="145">
        <v>72</v>
      </c>
      <c r="G14" s="177">
        <v>0</v>
      </c>
      <c r="H14" s="177">
        <v>0</v>
      </c>
      <c r="I14" s="146">
        <v>43588.100668807165</v>
      </c>
      <c r="J14" s="146">
        <v>18025.455830657193</v>
      </c>
      <c r="K14" s="146">
        <v>0.97222222222222221</v>
      </c>
      <c r="L14" s="147">
        <v>70</v>
      </c>
      <c r="M14" s="147">
        <v>70</v>
      </c>
      <c r="N14" s="146">
        <v>81406.0036796856</v>
      </c>
      <c r="O14" s="146">
        <v>22200</v>
      </c>
      <c r="P14" s="20">
        <v>14046.099290780143</v>
      </c>
      <c r="Q14" s="20">
        <v>16204.134366925064</v>
      </c>
      <c r="R14" s="146">
        <v>67866.666666666657</v>
      </c>
      <c r="S14" s="146">
        <v>61826.732673267332</v>
      </c>
      <c r="T14" s="146">
        <v>68449.799196787149</v>
      </c>
      <c r="U14" s="145"/>
      <c r="V14" s="177"/>
      <c r="W14" s="177"/>
      <c r="X14" s="146"/>
      <c r="Y14" s="146"/>
      <c r="Z14" s="146"/>
      <c r="AA14" s="146"/>
      <c r="AB14" s="146"/>
      <c r="AC14" s="146"/>
      <c r="AD14" s="146"/>
      <c r="AE14" s="146"/>
      <c r="AF14" s="146"/>
      <c r="AG14" s="145">
        <v>81</v>
      </c>
      <c r="AH14" s="177">
        <v>0</v>
      </c>
      <c r="AI14" s="177">
        <v>0</v>
      </c>
      <c r="AJ14" s="177">
        <v>81</v>
      </c>
      <c r="AK14" s="146">
        <v>77012.349470734945</v>
      </c>
      <c r="AL14" s="146">
        <v>33415.774209935378</v>
      </c>
      <c r="AM14" s="146">
        <v>181905.25306993921</v>
      </c>
      <c r="AN14" s="146">
        <v>34370</v>
      </c>
      <c r="AO14" s="146">
        <v>20654.696132596688</v>
      </c>
      <c r="AP14" s="146">
        <v>22632.432432432433</v>
      </c>
      <c r="AQ14" s="146">
        <v>122150.00000000001</v>
      </c>
      <c r="AR14" s="146">
        <v>114845.45454545456</v>
      </c>
      <c r="AS14" s="146">
        <v>124960</v>
      </c>
      <c r="AT14" s="145"/>
      <c r="AU14" s="177"/>
      <c r="AV14" s="177"/>
      <c r="AW14" s="177"/>
      <c r="AX14" s="146"/>
      <c r="AY14" s="146"/>
      <c r="AZ14" s="146"/>
      <c r="BA14" s="146"/>
      <c r="BB14" s="20"/>
      <c r="BC14" s="20"/>
      <c r="BD14" s="146"/>
      <c r="BE14" s="146"/>
      <c r="BF14" s="146"/>
      <c r="BG14" s="145"/>
      <c r="BH14" s="177"/>
      <c r="BI14" s="177"/>
      <c r="BJ14" s="177"/>
      <c r="BK14" s="148"/>
      <c r="BL14" s="145"/>
      <c r="BM14" s="177"/>
      <c r="BN14" s="177"/>
      <c r="BO14" s="177"/>
      <c r="BP14" s="177"/>
      <c r="BQ14" s="177"/>
      <c r="BR14" s="145"/>
      <c r="BS14" s="177"/>
      <c r="BT14" s="177"/>
      <c r="BU14" s="177"/>
      <c r="BV14" s="177"/>
      <c r="BW14" s="148"/>
      <c r="BX14" s="145"/>
      <c r="BY14" s="177"/>
      <c r="BZ14" s="177"/>
      <c r="CA14" s="177"/>
      <c r="CB14" s="177"/>
      <c r="CC14" s="177"/>
      <c r="CD14" s="177"/>
      <c r="CE14" s="177"/>
      <c r="CF14" s="177"/>
      <c r="CG14" s="177"/>
      <c r="CH14" s="159"/>
      <c r="CI14" s="145"/>
      <c r="CJ14" s="177"/>
      <c r="CK14" s="177"/>
      <c r="CL14" s="177"/>
      <c r="CM14" s="177"/>
      <c r="CN14" s="177"/>
      <c r="CO14" s="177"/>
      <c r="CP14" s="177"/>
      <c r="CQ14" s="177"/>
      <c r="CR14" s="177"/>
      <c r="CS14" s="159"/>
      <c r="CT14" s="145"/>
      <c r="CU14" s="177"/>
      <c r="CV14" s="177"/>
      <c r="CW14" s="177"/>
      <c r="CX14" s="177"/>
      <c r="CY14" s="177"/>
      <c r="CZ14" s="177"/>
      <c r="DA14" s="177"/>
      <c r="DB14" s="177"/>
      <c r="DC14" s="177"/>
      <c r="DD14" s="159"/>
      <c r="DE14" s="145"/>
      <c r="DF14" s="177"/>
      <c r="DG14" s="177"/>
      <c r="DH14" s="177"/>
      <c r="DI14" s="177"/>
      <c r="DJ14" s="177"/>
      <c r="DK14" s="177"/>
      <c r="DL14" s="177"/>
      <c r="DM14" s="177"/>
      <c r="DN14" s="177"/>
      <c r="DO14" s="159"/>
      <c r="DP14" s="108">
        <v>12.25</v>
      </c>
      <c r="DQ14" s="215">
        <v>178966</v>
      </c>
      <c r="DR14" s="189">
        <v>0.93877551020400007</v>
      </c>
      <c r="DS14" s="189">
        <v>6.2608695652179351</v>
      </c>
      <c r="DT14" s="149" t="s">
        <v>213</v>
      </c>
      <c r="DU14" s="150" t="s">
        <v>214</v>
      </c>
      <c r="DV14" s="190" t="s">
        <v>215</v>
      </c>
      <c r="DW14" s="177" t="s">
        <v>216</v>
      </c>
      <c r="DX14" s="191" t="s">
        <v>217</v>
      </c>
      <c r="DY14" s="172" t="s">
        <v>256</v>
      </c>
      <c r="DZ14" s="132" t="s">
        <v>119</v>
      </c>
      <c r="EA14" s="125">
        <v>214</v>
      </c>
      <c r="EB14" s="125" t="s">
        <v>219</v>
      </c>
      <c r="EC14" s="133" t="s">
        <v>220</v>
      </c>
      <c r="ED14" s="133" t="s">
        <v>229</v>
      </c>
      <c r="EE14" s="125" t="s">
        <v>276</v>
      </c>
      <c r="EF14" s="17">
        <v>0.83851388888888889</v>
      </c>
      <c r="EG14" s="8"/>
      <c r="EH14" s="17" t="s">
        <v>70</v>
      </c>
      <c r="EI14" s="8" t="s">
        <v>257</v>
      </c>
      <c r="EJ14" s="18" t="s">
        <v>258</v>
      </c>
      <c r="EK14" s="124" t="s">
        <v>225</v>
      </c>
      <c r="EL14" s="124" t="s">
        <v>226</v>
      </c>
      <c r="EM14" s="124" t="s">
        <v>227</v>
      </c>
    </row>
    <row r="15" spans="1:143" ht="15.75">
      <c r="A15" s="128" t="s">
        <v>212</v>
      </c>
      <c r="B15" s="143" t="s">
        <v>165</v>
      </c>
      <c r="C15" s="126" t="s">
        <v>127</v>
      </c>
      <c r="D15" s="144" t="s">
        <v>126</v>
      </c>
      <c r="E15" s="216" t="s">
        <v>70</v>
      </c>
      <c r="F15" s="145">
        <v>51</v>
      </c>
      <c r="G15" s="177">
        <v>0</v>
      </c>
      <c r="H15" s="177">
        <v>0</v>
      </c>
      <c r="I15" s="146">
        <v>42702.083245563204</v>
      </c>
      <c r="J15" s="146">
        <v>20972.437561115828</v>
      </c>
      <c r="K15" s="146">
        <v>0.86274509803921573</v>
      </c>
      <c r="L15" s="147">
        <v>44</v>
      </c>
      <c r="M15" s="147">
        <v>44</v>
      </c>
      <c r="N15" s="146">
        <v>73840.135644642491</v>
      </c>
      <c r="O15" s="146">
        <v>1457.1428571428573</v>
      </c>
      <c r="P15" s="20">
        <v>16090.425531914892</v>
      </c>
      <c r="Q15" s="20">
        <v>16854</v>
      </c>
      <c r="R15" s="146">
        <v>65900</v>
      </c>
      <c r="S15" s="146">
        <v>63464.285714285717</v>
      </c>
      <c r="T15" s="146">
        <v>65570.224719101127</v>
      </c>
      <c r="U15" s="145"/>
      <c r="V15" s="177"/>
      <c r="W15" s="177"/>
      <c r="X15" s="146"/>
      <c r="Y15" s="146"/>
      <c r="Z15" s="146"/>
      <c r="AA15" s="146"/>
      <c r="AB15" s="146"/>
      <c r="AC15" s="146"/>
      <c r="AD15" s="146"/>
      <c r="AE15" s="146"/>
      <c r="AF15" s="146"/>
      <c r="AG15" s="145">
        <v>63</v>
      </c>
      <c r="AH15" s="177">
        <v>0</v>
      </c>
      <c r="AI15" s="177">
        <v>0</v>
      </c>
      <c r="AJ15" s="177">
        <v>63</v>
      </c>
      <c r="AK15" s="146">
        <v>71462.624682125679</v>
      </c>
      <c r="AL15" s="146">
        <v>26584.635253116012</v>
      </c>
      <c r="AM15" s="146">
        <v>143782.61695769519</v>
      </c>
      <c r="AN15" s="146">
        <v>39637.5</v>
      </c>
      <c r="AO15" s="146">
        <v>23107.142857142859</v>
      </c>
      <c r="AP15" s="146">
        <v>21332.046332046331</v>
      </c>
      <c r="AQ15" s="146">
        <v>111475.00000000001</v>
      </c>
      <c r="AR15" s="146">
        <v>105328.94736842105</v>
      </c>
      <c r="AS15" s="146">
        <v>104912.28070175438</v>
      </c>
      <c r="AT15" s="145"/>
      <c r="AU15" s="177"/>
      <c r="AV15" s="177"/>
      <c r="AW15" s="177"/>
      <c r="AX15" s="146"/>
      <c r="AY15" s="146"/>
      <c r="AZ15" s="146"/>
      <c r="BA15" s="146"/>
      <c r="BB15" s="20"/>
      <c r="BC15" s="20"/>
      <c r="BD15" s="146"/>
      <c r="BE15" s="146"/>
      <c r="BF15" s="146"/>
      <c r="BG15" s="145"/>
      <c r="BH15" s="177"/>
      <c r="BI15" s="177"/>
      <c r="BJ15" s="177"/>
      <c r="BK15" s="148"/>
      <c r="BL15" s="145"/>
      <c r="BM15" s="177"/>
      <c r="BN15" s="177"/>
      <c r="BO15" s="177"/>
      <c r="BP15" s="177"/>
      <c r="BQ15" s="177"/>
      <c r="BR15" s="145"/>
      <c r="BS15" s="177"/>
      <c r="BT15" s="177"/>
      <c r="BU15" s="177"/>
      <c r="BV15" s="177"/>
      <c r="BW15" s="148"/>
      <c r="BX15" s="145"/>
      <c r="BY15" s="177"/>
      <c r="BZ15" s="177"/>
      <c r="CA15" s="177"/>
      <c r="CB15" s="177"/>
      <c r="CC15" s="177"/>
      <c r="CD15" s="177"/>
      <c r="CE15" s="177"/>
      <c r="CF15" s="177"/>
      <c r="CG15" s="177"/>
      <c r="CH15" s="159"/>
      <c r="CI15" s="145"/>
      <c r="CJ15" s="177"/>
      <c r="CK15" s="177"/>
      <c r="CL15" s="177"/>
      <c r="CM15" s="177"/>
      <c r="CN15" s="177"/>
      <c r="CO15" s="177"/>
      <c r="CP15" s="177"/>
      <c r="CQ15" s="177"/>
      <c r="CR15" s="177"/>
      <c r="CS15" s="159"/>
      <c r="CT15" s="145"/>
      <c r="CU15" s="177"/>
      <c r="CV15" s="177"/>
      <c r="CW15" s="177"/>
      <c r="CX15" s="177"/>
      <c r="CY15" s="177"/>
      <c r="CZ15" s="177"/>
      <c r="DA15" s="177"/>
      <c r="DB15" s="177"/>
      <c r="DC15" s="177"/>
      <c r="DD15" s="159"/>
      <c r="DE15" s="145"/>
      <c r="DF15" s="177"/>
      <c r="DG15" s="177"/>
      <c r="DH15" s="177"/>
      <c r="DI15" s="177"/>
      <c r="DJ15" s="177"/>
      <c r="DK15" s="177"/>
      <c r="DL15" s="177"/>
      <c r="DM15" s="177"/>
      <c r="DN15" s="177"/>
      <c r="DO15" s="159"/>
      <c r="DP15" s="109">
        <v>12.25</v>
      </c>
      <c r="DQ15" s="215">
        <v>178966</v>
      </c>
      <c r="DR15" s="189">
        <v>0.93877551020400007</v>
      </c>
      <c r="DS15" s="189">
        <v>4.4347826086960378</v>
      </c>
      <c r="DT15" s="149" t="s">
        <v>213</v>
      </c>
      <c r="DU15" s="150" t="s">
        <v>214</v>
      </c>
      <c r="DV15" s="190" t="s">
        <v>215</v>
      </c>
      <c r="DW15" s="177" t="s">
        <v>216</v>
      </c>
      <c r="DX15" s="191" t="s">
        <v>217</v>
      </c>
      <c r="DY15" s="172" t="s">
        <v>256</v>
      </c>
      <c r="DZ15" s="132" t="s">
        <v>120</v>
      </c>
      <c r="EA15" s="125">
        <v>214</v>
      </c>
      <c r="EB15" s="125" t="s">
        <v>228</v>
      </c>
      <c r="EC15" s="133" t="s">
        <v>220</v>
      </c>
      <c r="ED15" s="133" t="s">
        <v>237</v>
      </c>
      <c r="EE15" s="125" t="s">
        <v>276</v>
      </c>
      <c r="EF15" s="17">
        <v>0.84152941176470597</v>
      </c>
      <c r="EG15" s="8"/>
      <c r="EH15" s="17" t="s">
        <v>70</v>
      </c>
      <c r="EI15" s="8" t="s">
        <v>257</v>
      </c>
      <c r="EJ15" s="18" t="s">
        <v>258</v>
      </c>
      <c r="EK15" s="124" t="s">
        <v>225</v>
      </c>
      <c r="EL15" s="124" t="s">
        <v>226</v>
      </c>
      <c r="EM15" s="124" t="s">
        <v>227</v>
      </c>
    </row>
    <row r="16" spans="1:143" ht="15.75">
      <c r="A16" s="128" t="s">
        <v>212</v>
      </c>
      <c r="B16" s="143" t="s">
        <v>165</v>
      </c>
      <c r="C16" s="126" t="s">
        <v>127</v>
      </c>
      <c r="D16" s="144" t="s">
        <v>126</v>
      </c>
      <c r="E16" s="216" t="s">
        <v>70</v>
      </c>
      <c r="F16" s="145"/>
      <c r="G16" s="177"/>
      <c r="H16" s="177"/>
      <c r="I16" s="146"/>
      <c r="J16" s="146"/>
      <c r="K16" s="146"/>
      <c r="L16" s="147"/>
      <c r="M16" s="147"/>
      <c r="N16" s="146"/>
      <c r="O16" s="146"/>
      <c r="P16" s="20">
        <v>5925.3731343283589</v>
      </c>
      <c r="Q16" s="20">
        <v>7692.6952141057927</v>
      </c>
      <c r="R16" s="146"/>
      <c r="S16" s="146">
        <v>19614.457831325304</v>
      </c>
      <c r="T16" s="146">
        <v>26708.19672131148</v>
      </c>
      <c r="U16" s="145"/>
      <c r="V16" s="177"/>
      <c r="W16" s="177"/>
      <c r="X16" s="146"/>
      <c r="Y16" s="146"/>
      <c r="Z16" s="146"/>
      <c r="AA16" s="146"/>
      <c r="AB16" s="146"/>
      <c r="AC16" s="146"/>
      <c r="AD16" s="146"/>
      <c r="AE16" s="146"/>
      <c r="AF16" s="146"/>
      <c r="AG16" s="145"/>
      <c r="AH16" s="177"/>
      <c r="AI16" s="177"/>
      <c r="AJ16" s="177"/>
      <c r="AK16" s="146"/>
      <c r="AL16" s="146"/>
      <c r="AM16" s="146"/>
      <c r="AN16" s="146"/>
      <c r="AO16" s="146">
        <v>13709.677419354837</v>
      </c>
      <c r="AP16" s="146">
        <v>15086.601307189543</v>
      </c>
      <c r="AQ16" s="146"/>
      <c r="AR16" s="146">
        <v>77500</v>
      </c>
      <c r="AS16" s="146">
        <v>93130.769230769249</v>
      </c>
      <c r="AT16" s="145"/>
      <c r="AU16" s="177"/>
      <c r="AV16" s="177"/>
      <c r="AW16" s="177"/>
      <c r="AX16" s="146"/>
      <c r="AY16" s="146"/>
      <c r="AZ16" s="146"/>
      <c r="BA16" s="146"/>
      <c r="BB16" s="20"/>
      <c r="BC16" s="20"/>
      <c r="BD16" s="146"/>
      <c r="BE16" s="146"/>
      <c r="BF16" s="146"/>
      <c r="BG16" s="145"/>
      <c r="BH16" s="177"/>
      <c r="BI16" s="177"/>
      <c r="BJ16" s="177"/>
      <c r="BK16" s="148"/>
      <c r="BL16" s="145"/>
      <c r="BM16" s="177"/>
      <c r="BN16" s="177"/>
      <c r="BO16" s="177"/>
      <c r="BP16" s="177"/>
      <c r="BQ16" s="177"/>
      <c r="BR16" s="145"/>
      <c r="BS16" s="177"/>
      <c r="BT16" s="177"/>
      <c r="BU16" s="177"/>
      <c r="BV16" s="177"/>
      <c r="BW16" s="148"/>
      <c r="BX16" s="145"/>
      <c r="BY16" s="177"/>
      <c r="BZ16" s="177"/>
      <c r="CA16" s="177"/>
      <c r="CB16" s="177"/>
      <c r="CC16" s="177"/>
      <c r="CD16" s="177"/>
      <c r="CE16" s="177"/>
      <c r="CF16" s="177"/>
      <c r="CG16" s="177"/>
      <c r="CH16" s="159"/>
      <c r="CI16" s="145"/>
      <c r="CJ16" s="177"/>
      <c r="CK16" s="177"/>
      <c r="CL16" s="177"/>
      <c r="CM16" s="177"/>
      <c r="CN16" s="177"/>
      <c r="CO16" s="177"/>
      <c r="CP16" s="177"/>
      <c r="CQ16" s="177"/>
      <c r="CR16" s="177"/>
      <c r="CS16" s="159"/>
      <c r="CT16" s="145"/>
      <c r="CU16" s="177"/>
      <c r="CV16" s="177"/>
      <c r="CW16" s="177"/>
      <c r="CX16" s="177"/>
      <c r="CY16" s="177"/>
      <c r="CZ16" s="177"/>
      <c r="DA16" s="177"/>
      <c r="DB16" s="177"/>
      <c r="DC16" s="177"/>
      <c r="DD16" s="159"/>
      <c r="DE16" s="145"/>
      <c r="DF16" s="177"/>
      <c r="DG16" s="177"/>
      <c r="DH16" s="177"/>
      <c r="DI16" s="177"/>
      <c r="DJ16" s="177"/>
      <c r="DK16" s="177"/>
      <c r="DL16" s="177"/>
      <c r="DM16" s="177"/>
      <c r="DN16" s="177"/>
      <c r="DO16" s="159"/>
      <c r="DP16" s="108">
        <v>12.25</v>
      </c>
      <c r="DQ16" s="215">
        <v>178966</v>
      </c>
      <c r="DR16" s="189">
        <v>0.93877551020400007</v>
      </c>
      <c r="DS16" s="189"/>
      <c r="DT16" s="149" t="s">
        <v>213</v>
      </c>
      <c r="DU16" s="150" t="s">
        <v>214</v>
      </c>
      <c r="DV16" s="190" t="s">
        <v>215</v>
      </c>
      <c r="DW16" s="177" t="s">
        <v>216</v>
      </c>
      <c r="DX16" s="191" t="s">
        <v>217</v>
      </c>
      <c r="DY16" s="172" t="s">
        <v>256</v>
      </c>
      <c r="DZ16" s="132" t="s">
        <v>121</v>
      </c>
      <c r="EA16" s="125">
        <v>214</v>
      </c>
      <c r="EB16" s="125" t="s">
        <v>230</v>
      </c>
      <c r="EC16" s="133" t="s">
        <v>220</v>
      </c>
      <c r="ED16" s="133" t="s">
        <v>229</v>
      </c>
      <c r="EE16" s="125" t="s">
        <v>276</v>
      </c>
      <c r="EF16" s="17"/>
      <c r="EG16" s="8"/>
      <c r="EH16" s="17" t="s">
        <v>70</v>
      </c>
      <c r="EI16" s="8" t="s">
        <v>257</v>
      </c>
      <c r="EJ16" s="18" t="s">
        <v>258</v>
      </c>
      <c r="EK16" s="124" t="s">
        <v>225</v>
      </c>
      <c r="EL16" s="124" t="s">
        <v>226</v>
      </c>
      <c r="EM16" s="124" t="s">
        <v>227</v>
      </c>
    </row>
    <row r="17" spans="1:143" ht="15.75">
      <c r="A17" s="128" t="s">
        <v>212</v>
      </c>
      <c r="B17" s="143" t="s">
        <v>165</v>
      </c>
      <c r="C17" s="126" t="s">
        <v>127</v>
      </c>
      <c r="D17" s="144" t="s">
        <v>126</v>
      </c>
      <c r="E17" s="216" t="s">
        <v>70</v>
      </c>
      <c r="F17" s="145"/>
      <c r="G17" s="177"/>
      <c r="H17" s="177"/>
      <c r="I17" s="146"/>
      <c r="J17" s="146"/>
      <c r="K17" s="146"/>
      <c r="L17" s="147"/>
      <c r="M17" s="147"/>
      <c r="N17" s="146"/>
      <c r="O17" s="146"/>
      <c r="P17" s="20">
        <v>3250</v>
      </c>
      <c r="Q17" s="20">
        <v>3828.5714285714289</v>
      </c>
      <c r="R17" s="146"/>
      <c r="S17" s="146">
        <v>20000</v>
      </c>
      <c r="T17" s="146">
        <v>16600.000000000007</v>
      </c>
      <c r="U17" s="145"/>
      <c r="V17" s="177"/>
      <c r="W17" s="177"/>
      <c r="X17" s="146"/>
      <c r="Y17" s="146"/>
      <c r="Z17" s="146"/>
      <c r="AA17" s="146"/>
      <c r="AB17" s="146"/>
      <c r="AC17" s="146"/>
      <c r="AD17" s="146"/>
      <c r="AE17" s="146"/>
      <c r="AF17" s="146"/>
      <c r="AG17" s="145"/>
      <c r="AH17" s="177"/>
      <c r="AI17" s="177"/>
      <c r="AJ17" s="177"/>
      <c r="AK17" s="146"/>
      <c r="AL17" s="146"/>
      <c r="AM17" s="146"/>
      <c r="AN17" s="146"/>
      <c r="AO17" s="146">
        <v>7653.333333333333</v>
      </c>
      <c r="AP17" s="146">
        <v>8490.7407407407409</v>
      </c>
      <c r="AQ17" s="146"/>
      <c r="AR17" s="146">
        <v>53200.000000000007</v>
      </c>
      <c r="AS17" s="146">
        <v>53812.5</v>
      </c>
      <c r="AT17" s="145"/>
      <c r="AU17" s="177"/>
      <c r="AV17" s="177"/>
      <c r="AW17" s="177"/>
      <c r="AX17" s="146"/>
      <c r="AY17" s="146"/>
      <c r="AZ17" s="146"/>
      <c r="BA17" s="146"/>
      <c r="BB17" s="20"/>
      <c r="BC17" s="20"/>
      <c r="BD17" s="146"/>
      <c r="BE17" s="146"/>
      <c r="BF17" s="146"/>
      <c r="BG17" s="145"/>
      <c r="BH17" s="177"/>
      <c r="BI17" s="177"/>
      <c r="BJ17" s="177"/>
      <c r="BK17" s="148"/>
      <c r="BL17" s="145"/>
      <c r="BM17" s="177"/>
      <c r="BN17" s="177"/>
      <c r="BO17" s="177"/>
      <c r="BP17" s="177"/>
      <c r="BQ17" s="177"/>
      <c r="BR17" s="145"/>
      <c r="BS17" s="177"/>
      <c r="BT17" s="177"/>
      <c r="BU17" s="177"/>
      <c r="BV17" s="177"/>
      <c r="BW17" s="148"/>
      <c r="BX17" s="145"/>
      <c r="BY17" s="177"/>
      <c r="BZ17" s="177"/>
      <c r="CA17" s="177"/>
      <c r="CB17" s="177"/>
      <c r="CC17" s="177"/>
      <c r="CD17" s="177"/>
      <c r="CE17" s="177"/>
      <c r="CF17" s="177"/>
      <c r="CG17" s="177"/>
      <c r="CH17" s="159"/>
      <c r="CI17" s="145"/>
      <c r="CJ17" s="177"/>
      <c r="CK17" s="177"/>
      <c r="CL17" s="177"/>
      <c r="CM17" s="177"/>
      <c r="CN17" s="177"/>
      <c r="CO17" s="177"/>
      <c r="CP17" s="177"/>
      <c r="CQ17" s="177"/>
      <c r="CR17" s="177"/>
      <c r="CS17" s="159"/>
      <c r="CT17" s="145"/>
      <c r="CU17" s="177"/>
      <c r="CV17" s="177"/>
      <c r="CW17" s="177"/>
      <c r="CX17" s="177"/>
      <c r="CY17" s="177"/>
      <c r="CZ17" s="177"/>
      <c r="DA17" s="177"/>
      <c r="DB17" s="177"/>
      <c r="DC17" s="177"/>
      <c r="DD17" s="159"/>
      <c r="DE17" s="145"/>
      <c r="DF17" s="177"/>
      <c r="DG17" s="177"/>
      <c r="DH17" s="177"/>
      <c r="DI17" s="177"/>
      <c r="DJ17" s="177"/>
      <c r="DK17" s="177"/>
      <c r="DL17" s="177"/>
      <c r="DM17" s="177"/>
      <c r="DN17" s="177"/>
      <c r="DO17" s="159"/>
      <c r="DP17" s="109">
        <v>12.25</v>
      </c>
      <c r="DQ17" s="215">
        <v>178966</v>
      </c>
      <c r="DR17" s="189">
        <v>0.93877551020400007</v>
      </c>
      <c r="DS17" s="189"/>
      <c r="DT17" s="149" t="s">
        <v>213</v>
      </c>
      <c r="DU17" s="150" t="s">
        <v>214</v>
      </c>
      <c r="DV17" s="190" t="s">
        <v>215</v>
      </c>
      <c r="DW17" s="177" t="s">
        <v>216</v>
      </c>
      <c r="DX17" s="191" t="s">
        <v>217</v>
      </c>
      <c r="DY17" s="172" t="s">
        <v>256</v>
      </c>
      <c r="DZ17" s="132" t="s">
        <v>122</v>
      </c>
      <c r="EA17" s="125">
        <v>214</v>
      </c>
      <c r="EB17" s="125" t="s">
        <v>231</v>
      </c>
      <c r="EC17" s="133" t="s">
        <v>220</v>
      </c>
      <c r="ED17" s="133" t="s">
        <v>229</v>
      </c>
      <c r="EE17" s="125" t="s">
        <v>276</v>
      </c>
      <c r="EF17" s="17"/>
      <c r="EG17" s="8"/>
      <c r="EH17" s="17" t="s">
        <v>70</v>
      </c>
      <c r="EI17" s="8" t="s">
        <v>257</v>
      </c>
      <c r="EJ17" s="18" t="s">
        <v>258</v>
      </c>
      <c r="EK17" s="124" t="s">
        <v>225</v>
      </c>
      <c r="EL17" s="124" t="s">
        <v>226</v>
      </c>
      <c r="EM17" s="124" t="s">
        <v>227</v>
      </c>
    </row>
    <row r="18" spans="1:143" ht="15.75">
      <c r="A18" s="128" t="s">
        <v>212</v>
      </c>
      <c r="B18" s="143" t="s">
        <v>165</v>
      </c>
      <c r="C18" s="126" t="s">
        <v>127</v>
      </c>
      <c r="D18" s="144" t="s">
        <v>126</v>
      </c>
      <c r="E18" s="187" t="s">
        <v>71</v>
      </c>
      <c r="F18" s="145">
        <v>30</v>
      </c>
      <c r="G18" s="177">
        <v>0</v>
      </c>
      <c r="H18" s="177">
        <v>0</v>
      </c>
      <c r="I18" s="146">
        <v>48256.22936732685</v>
      </c>
      <c r="J18" s="146">
        <v>20457.862496630347</v>
      </c>
      <c r="K18" s="146">
        <v>1</v>
      </c>
      <c r="L18" s="147">
        <v>30</v>
      </c>
      <c r="M18" s="147">
        <v>30</v>
      </c>
      <c r="N18" s="146">
        <v>78572.230218478799</v>
      </c>
      <c r="O18" s="146">
        <v>18000</v>
      </c>
      <c r="P18" s="20">
        <v>14046.099290780143</v>
      </c>
      <c r="Q18" s="20">
        <v>16204.134366925064</v>
      </c>
      <c r="R18" s="146">
        <v>71000</v>
      </c>
      <c r="S18" s="146">
        <v>61826.732673267332</v>
      </c>
      <c r="T18" s="146">
        <v>68449.799196787149</v>
      </c>
      <c r="U18" s="145"/>
      <c r="V18" s="177"/>
      <c r="W18" s="177"/>
      <c r="X18" s="146"/>
      <c r="Y18" s="146"/>
      <c r="Z18" s="146"/>
      <c r="AA18" s="146"/>
      <c r="AB18" s="146"/>
      <c r="AC18" s="146"/>
      <c r="AD18" s="146"/>
      <c r="AE18" s="146"/>
      <c r="AF18" s="146"/>
      <c r="AG18" s="145">
        <v>45</v>
      </c>
      <c r="AH18" s="177">
        <v>0</v>
      </c>
      <c r="AI18" s="177">
        <v>0</v>
      </c>
      <c r="AJ18" s="177">
        <v>45</v>
      </c>
      <c r="AK18" s="146">
        <v>60446.017173447843</v>
      </c>
      <c r="AL18" s="146">
        <v>34969.405820436012</v>
      </c>
      <c r="AM18" s="146">
        <v>149265.517607268</v>
      </c>
      <c r="AN18" s="146">
        <v>25083.333333333332</v>
      </c>
      <c r="AO18" s="146">
        <v>20654.696132596688</v>
      </c>
      <c r="AP18" s="146">
        <v>22632.432432432433</v>
      </c>
      <c r="AQ18" s="146">
        <v>100625</v>
      </c>
      <c r="AR18" s="146">
        <v>114845.45454545456</v>
      </c>
      <c r="AS18" s="146">
        <v>124960</v>
      </c>
      <c r="AT18" s="145"/>
      <c r="AU18" s="177"/>
      <c r="AV18" s="177"/>
      <c r="AW18" s="177"/>
      <c r="AX18" s="146"/>
      <c r="AY18" s="146"/>
      <c r="AZ18" s="146"/>
      <c r="BA18" s="146"/>
      <c r="BB18" s="20"/>
      <c r="BC18" s="20"/>
      <c r="BD18" s="146"/>
      <c r="BE18" s="146"/>
      <c r="BF18" s="146"/>
      <c r="BG18" s="145"/>
      <c r="BH18" s="177"/>
      <c r="BI18" s="177"/>
      <c r="BJ18" s="177"/>
      <c r="BK18" s="148"/>
      <c r="BL18" s="145"/>
      <c r="BM18" s="177"/>
      <c r="BN18" s="177"/>
      <c r="BO18" s="177"/>
      <c r="BP18" s="177"/>
      <c r="BQ18" s="177"/>
      <c r="BR18" s="145"/>
      <c r="BS18" s="177"/>
      <c r="BT18" s="177"/>
      <c r="BU18" s="177"/>
      <c r="BV18" s="177"/>
      <c r="BW18" s="148"/>
      <c r="BX18" s="145"/>
      <c r="BY18" s="177"/>
      <c r="BZ18" s="177"/>
      <c r="CA18" s="177"/>
      <c r="CB18" s="177"/>
      <c r="CC18" s="177"/>
      <c r="CD18" s="177"/>
      <c r="CE18" s="177"/>
      <c r="CF18" s="177"/>
      <c r="CG18" s="177"/>
      <c r="CH18" s="159"/>
      <c r="CI18" s="145"/>
      <c r="CJ18" s="177"/>
      <c r="CK18" s="177"/>
      <c r="CL18" s="177"/>
      <c r="CM18" s="177"/>
      <c r="CN18" s="177"/>
      <c r="CO18" s="177"/>
      <c r="CP18" s="177"/>
      <c r="CQ18" s="177"/>
      <c r="CR18" s="177"/>
      <c r="CS18" s="159"/>
      <c r="CT18" s="145"/>
      <c r="CU18" s="177"/>
      <c r="CV18" s="177"/>
      <c r="CW18" s="177"/>
      <c r="CX18" s="177"/>
      <c r="CY18" s="177"/>
      <c r="CZ18" s="177"/>
      <c r="DA18" s="177"/>
      <c r="DB18" s="177"/>
      <c r="DC18" s="177"/>
      <c r="DD18" s="159"/>
      <c r="DE18" s="145"/>
      <c r="DF18" s="177"/>
      <c r="DG18" s="177"/>
      <c r="DH18" s="177"/>
      <c r="DI18" s="177"/>
      <c r="DJ18" s="177"/>
      <c r="DK18" s="177"/>
      <c r="DL18" s="177"/>
      <c r="DM18" s="177"/>
      <c r="DN18" s="177"/>
      <c r="DO18" s="159"/>
      <c r="DP18" s="108">
        <v>11.75</v>
      </c>
      <c r="DQ18" s="215">
        <v>217641</v>
      </c>
      <c r="DR18" s="189">
        <v>0.95744680850999997</v>
      </c>
      <c r="DS18" s="189">
        <v>2.6666666666684447</v>
      </c>
      <c r="DT18" s="149" t="s">
        <v>213</v>
      </c>
      <c r="DU18" s="150" t="s">
        <v>214</v>
      </c>
      <c r="DV18" s="190" t="s">
        <v>215</v>
      </c>
      <c r="DW18" s="177" t="s">
        <v>216</v>
      </c>
      <c r="DX18" s="191" t="s">
        <v>217</v>
      </c>
      <c r="DY18" s="172" t="s">
        <v>238</v>
      </c>
      <c r="DZ18" s="132" t="s">
        <v>119</v>
      </c>
      <c r="EA18" s="125">
        <v>214</v>
      </c>
      <c r="EB18" s="125" t="s">
        <v>219</v>
      </c>
      <c r="EC18" s="133" t="s">
        <v>220</v>
      </c>
      <c r="ED18" s="133" t="s">
        <v>221</v>
      </c>
      <c r="EE18" s="125" t="s">
        <v>276</v>
      </c>
      <c r="EF18" s="17">
        <v>0.85183333333333344</v>
      </c>
      <c r="EG18" s="8"/>
      <c r="EH18" s="17" t="s">
        <v>81</v>
      </c>
      <c r="EI18" s="8" t="s">
        <v>81</v>
      </c>
      <c r="EJ18" s="18" t="s">
        <v>243</v>
      </c>
      <c r="EK18" s="124" t="s">
        <v>225</v>
      </c>
      <c r="EL18" s="124" t="s">
        <v>226</v>
      </c>
      <c r="EM18" s="124" t="s">
        <v>227</v>
      </c>
    </row>
    <row r="19" spans="1:143" ht="15.75">
      <c r="A19" s="128" t="s">
        <v>212</v>
      </c>
      <c r="B19" s="143" t="s">
        <v>165</v>
      </c>
      <c r="C19" s="126" t="s">
        <v>127</v>
      </c>
      <c r="D19" s="144" t="s">
        <v>126</v>
      </c>
      <c r="E19" s="216" t="s">
        <v>71</v>
      </c>
      <c r="F19" s="145">
        <v>49</v>
      </c>
      <c r="G19" s="177">
        <v>0</v>
      </c>
      <c r="H19" s="177">
        <v>0</v>
      </c>
      <c r="I19" s="146">
        <v>38647.551427889222</v>
      </c>
      <c r="J19" s="146">
        <v>13686.852522504547</v>
      </c>
      <c r="K19" s="146">
        <v>1</v>
      </c>
      <c r="L19" s="147">
        <v>49</v>
      </c>
      <c r="M19" s="147">
        <v>49</v>
      </c>
      <c r="N19" s="146">
        <v>63120.013954393122</v>
      </c>
      <c r="O19" s="146">
        <v>19800</v>
      </c>
      <c r="P19" s="20">
        <v>16090.425531914892</v>
      </c>
      <c r="Q19" s="20">
        <v>16854</v>
      </c>
      <c r="R19" s="146">
        <v>56100</v>
      </c>
      <c r="S19" s="146">
        <v>63464.285714285717</v>
      </c>
      <c r="T19" s="146">
        <v>65570.224719101127</v>
      </c>
      <c r="U19" s="145"/>
      <c r="V19" s="177"/>
      <c r="W19" s="177"/>
      <c r="X19" s="146"/>
      <c r="Y19" s="146"/>
      <c r="Z19" s="146"/>
      <c r="AA19" s="146"/>
      <c r="AB19" s="146"/>
      <c r="AC19" s="146"/>
      <c r="AD19" s="146"/>
      <c r="AE19" s="146"/>
      <c r="AF19" s="146"/>
      <c r="AG19" s="145">
        <v>61</v>
      </c>
      <c r="AH19" s="177">
        <v>0</v>
      </c>
      <c r="AI19" s="177">
        <v>0</v>
      </c>
      <c r="AJ19" s="177">
        <v>61</v>
      </c>
      <c r="AK19" s="146">
        <v>52724.157943811144</v>
      </c>
      <c r="AL19" s="146">
        <v>23843.527377764553</v>
      </c>
      <c r="AM19" s="146">
        <v>101827.47403181919</v>
      </c>
      <c r="AN19" s="146">
        <v>24587.500000000004</v>
      </c>
      <c r="AO19" s="146">
        <v>23107.142857142859</v>
      </c>
      <c r="AP19" s="146">
        <v>21332.046332046331</v>
      </c>
      <c r="AQ19" s="146">
        <v>87325</v>
      </c>
      <c r="AR19" s="146">
        <v>105328.94736842105</v>
      </c>
      <c r="AS19" s="146">
        <v>104912.28070175438</v>
      </c>
      <c r="AT19" s="145"/>
      <c r="AU19" s="177"/>
      <c r="AV19" s="177"/>
      <c r="AW19" s="177"/>
      <c r="AX19" s="146"/>
      <c r="AY19" s="146"/>
      <c r="AZ19" s="146"/>
      <c r="BA19" s="146"/>
      <c r="BB19" s="20"/>
      <c r="BC19" s="20"/>
      <c r="BD19" s="146"/>
      <c r="BE19" s="146"/>
      <c r="BF19" s="146"/>
      <c r="BG19" s="145"/>
      <c r="BH19" s="177"/>
      <c r="BI19" s="177"/>
      <c r="BJ19" s="177"/>
      <c r="BK19" s="148"/>
      <c r="BL19" s="145"/>
      <c r="BM19" s="177"/>
      <c r="BN19" s="177"/>
      <c r="BO19" s="177"/>
      <c r="BP19" s="177"/>
      <c r="BQ19" s="177"/>
      <c r="BR19" s="145"/>
      <c r="BS19" s="177"/>
      <c r="BT19" s="177"/>
      <c r="BU19" s="177"/>
      <c r="BV19" s="177"/>
      <c r="BW19" s="148"/>
      <c r="BX19" s="145"/>
      <c r="BY19" s="177"/>
      <c r="BZ19" s="177"/>
      <c r="CA19" s="177"/>
      <c r="CB19" s="177"/>
      <c r="CC19" s="177"/>
      <c r="CD19" s="177"/>
      <c r="CE19" s="177"/>
      <c r="CF19" s="177"/>
      <c r="CG19" s="177"/>
      <c r="CH19" s="159"/>
      <c r="CI19" s="145"/>
      <c r="CJ19" s="177"/>
      <c r="CK19" s="177"/>
      <c r="CL19" s="177"/>
      <c r="CM19" s="177"/>
      <c r="CN19" s="177"/>
      <c r="CO19" s="177"/>
      <c r="CP19" s="177"/>
      <c r="CQ19" s="177"/>
      <c r="CR19" s="177"/>
      <c r="CS19" s="159"/>
      <c r="CT19" s="145"/>
      <c r="CU19" s="177"/>
      <c r="CV19" s="177"/>
      <c r="CW19" s="177"/>
      <c r="CX19" s="177"/>
      <c r="CY19" s="177"/>
      <c r="CZ19" s="177"/>
      <c r="DA19" s="177"/>
      <c r="DB19" s="177"/>
      <c r="DC19" s="177"/>
      <c r="DD19" s="159"/>
      <c r="DE19" s="145"/>
      <c r="DF19" s="177"/>
      <c r="DG19" s="177"/>
      <c r="DH19" s="177"/>
      <c r="DI19" s="177"/>
      <c r="DJ19" s="177"/>
      <c r="DK19" s="177"/>
      <c r="DL19" s="177"/>
      <c r="DM19" s="177"/>
      <c r="DN19" s="177"/>
      <c r="DO19" s="159"/>
      <c r="DP19" s="109">
        <v>11.75</v>
      </c>
      <c r="DQ19" s="215">
        <v>217641</v>
      </c>
      <c r="DR19" s="189">
        <v>0.95744680850999997</v>
      </c>
      <c r="DS19" s="189">
        <v>4.3555555555584595</v>
      </c>
      <c r="DT19" s="149" t="s">
        <v>213</v>
      </c>
      <c r="DU19" s="150" t="s">
        <v>214</v>
      </c>
      <c r="DV19" s="190" t="s">
        <v>215</v>
      </c>
      <c r="DW19" s="177" t="s">
        <v>216</v>
      </c>
      <c r="DX19" s="191" t="s">
        <v>217</v>
      </c>
      <c r="DY19" s="172" t="s">
        <v>238</v>
      </c>
      <c r="DZ19" s="132" t="s">
        <v>120</v>
      </c>
      <c r="EA19" s="125">
        <v>214</v>
      </c>
      <c r="EB19" s="125" t="s">
        <v>228</v>
      </c>
      <c r="EC19" s="133" t="s">
        <v>220</v>
      </c>
      <c r="ED19" s="133" t="s">
        <v>237</v>
      </c>
      <c r="EE19" s="125" t="s">
        <v>276</v>
      </c>
      <c r="EF19" s="17">
        <v>1.0321428571428573</v>
      </c>
      <c r="EG19" s="8"/>
      <c r="EH19" s="17" t="s">
        <v>81</v>
      </c>
      <c r="EI19" s="8" t="s">
        <v>81</v>
      </c>
      <c r="EJ19" s="18" t="s">
        <v>243</v>
      </c>
      <c r="EK19" s="124" t="s">
        <v>225</v>
      </c>
      <c r="EL19" s="124" t="s">
        <v>226</v>
      </c>
      <c r="EM19" s="124" t="s">
        <v>227</v>
      </c>
    </row>
    <row r="20" spans="1:143" ht="15.75">
      <c r="A20" s="128" t="s">
        <v>212</v>
      </c>
      <c r="B20" s="143" t="s">
        <v>165</v>
      </c>
      <c r="C20" s="126" t="s">
        <v>127</v>
      </c>
      <c r="D20" s="144" t="s">
        <v>126</v>
      </c>
      <c r="E20" s="216" t="s">
        <v>71</v>
      </c>
      <c r="F20" s="145"/>
      <c r="G20" s="177"/>
      <c r="H20" s="177"/>
      <c r="I20" s="146"/>
      <c r="J20" s="146"/>
      <c r="K20" s="146"/>
      <c r="L20" s="147"/>
      <c r="M20" s="147"/>
      <c r="N20" s="146"/>
      <c r="O20" s="146"/>
      <c r="P20" s="20">
        <v>5925.3731343283589</v>
      </c>
      <c r="Q20" s="20">
        <v>7692.6952141057927</v>
      </c>
      <c r="R20" s="146"/>
      <c r="S20" s="146">
        <v>19614.457831325304</v>
      </c>
      <c r="T20" s="146">
        <v>26708.19672131148</v>
      </c>
      <c r="U20" s="145"/>
      <c r="V20" s="177"/>
      <c r="W20" s="177"/>
      <c r="X20" s="146"/>
      <c r="Y20" s="146"/>
      <c r="Z20" s="146"/>
      <c r="AA20" s="146"/>
      <c r="AB20" s="146"/>
      <c r="AC20" s="146"/>
      <c r="AD20" s="146"/>
      <c r="AE20" s="146"/>
      <c r="AF20" s="146"/>
      <c r="AG20" s="145"/>
      <c r="AH20" s="177"/>
      <c r="AI20" s="177"/>
      <c r="AJ20" s="177"/>
      <c r="AK20" s="146"/>
      <c r="AL20" s="146"/>
      <c r="AM20" s="146"/>
      <c r="AN20" s="146"/>
      <c r="AO20" s="146">
        <v>13709.677419354837</v>
      </c>
      <c r="AP20" s="146">
        <v>15086.601307189543</v>
      </c>
      <c r="AQ20" s="146"/>
      <c r="AR20" s="146">
        <v>77500</v>
      </c>
      <c r="AS20" s="146">
        <v>93130.769230769249</v>
      </c>
      <c r="AT20" s="145"/>
      <c r="AU20" s="177"/>
      <c r="AV20" s="177"/>
      <c r="AW20" s="177"/>
      <c r="AX20" s="146"/>
      <c r="AY20" s="146"/>
      <c r="AZ20" s="146"/>
      <c r="BA20" s="146"/>
      <c r="BB20" s="20"/>
      <c r="BC20" s="20"/>
      <c r="BD20" s="146"/>
      <c r="BE20" s="146"/>
      <c r="BF20" s="146"/>
      <c r="BG20" s="145"/>
      <c r="BH20" s="177"/>
      <c r="BI20" s="177"/>
      <c r="BJ20" s="177"/>
      <c r="BK20" s="148"/>
      <c r="BL20" s="145"/>
      <c r="BM20" s="177"/>
      <c r="BN20" s="177"/>
      <c r="BO20" s="177"/>
      <c r="BP20" s="177"/>
      <c r="BQ20" s="177"/>
      <c r="BR20" s="145"/>
      <c r="BS20" s="177"/>
      <c r="BT20" s="177"/>
      <c r="BU20" s="177"/>
      <c r="BV20" s="177"/>
      <c r="BW20" s="148"/>
      <c r="BX20" s="145"/>
      <c r="BY20" s="177"/>
      <c r="BZ20" s="177"/>
      <c r="CA20" s="177"/>
      <c r="CB20" s="177"/>
      <c r="CC20" s="177"/>
      <c r="CD20" s="177"/>
      <c r="CE20" s="177"/>
      <c r="CF20" s="177"/>
      <c r="CG20" s="177"/>
      <c r="CH20" s="159"/>
      <c r="CI20" s="145"/>
      <c r="CJ20" s="177"/>
      <c r="CK20" s="177"/>
      <c r="CL20" s="177"/>
      <c r="CM20" s="177"/>
      <c r="CN20" s="177"/>
      <c r="CO20" s="177"/>
      <c r="CP20" s="177"/>
      <c r="CQ20" s="177"/>
      <c r="CR20" s="177"/>
      <c r="CS20" s="159"/>
      <c r="CT20" s="145"/>
      <c r="CU20" s="177"/>
      <c r="CV20" s="177"/>
      <c r="CW20" s="177"/>
      <c r="CX20" s="177"/>
      <c r="CY20" s="177"/>
      <c r="CZ20" s="177"/>
      <c r="DA20" s="177"/>
      <c r="DB20" s="177"/>
      <c r="DC20" s="177"/>
      <c r="DD20" s="159"/>
      <c r="DE20" s="145"/>
      <c r="DF20" s="177"/>
      <c r="DG20" s="177"/>
      <c r="DH20" s="177"/>
      <c r="DI20" s="177"/>
      <c r="DJ20" s="177"/>
      <c r="DK20" s="177"/>
      <c r="DL20" s="177"/>
      <c r="DM20" s="177"/>
      <c r="DN20" s="177"/>
      <c r="DO20" s="159"/>
      <c r="DP20" s="108">
        <v>11.75</v>
      </c>
      <c r="DQ20" s="215">
        <v>217641</v>
      </c>
      <c r="DR20" s="189">
        <v>0.95744680850999997</v>
      </c>
      <c r="DS20" s="189"/>
      <c r="DT20" s="149" t="s">
        <v>213</v>
      </c>
      <c r="DU20" s="150" t="s">
        <v>214</v>
      </c>
      <c r="DV20" s="190" t="s">
        <v>215</v>
      </c>
      <c r="DW20" s="177" t="s">
        <v>216</v>
      </c>
      <c r="DX20" s="191" t="s">
        <v>217</v>
      </c>
      <c r="DY20" s="172" t="s">
        <v>238</v>
      </c>
      <c r="DZ20" s="132" t="s">
        <v>121</v>
      </c>
      <c r="EA20" s="125">
        <v>214</v>
      </c>
      <c r="EB20" s="125" t="s">
        <v>230</v>
      </c>
      <c r="EC20" s="133" t="s">
        <v>220</v>
      </c>
      <c r="ED20" s="133" t="s">
        <v>221</v>
      </c>
      <c r="EE20" s="125" t="s">
        <v>276</v>
      </c>
      <c r="EF20" s="17"/>
      <c r="EG20" s="8"/>
      <c r="EH20" s="17" t="s">
        <v>81</v>
      </c>
      <c r="EI20" s="8" t="s">
        <v>81</v>
      </c>
      <c r="EJ20" s="18" t="s">
        <v>243</v>
      </c>
      <c r="EK20" s="124" t="s">
        <v>225</v>
      </c>
      <c r="EL20" s="124" t="s">
        <v>226</v>
      </c>
      <c r="EM20" s="124" t="s">
        <v>227</v>
      </c>
    </row>
    <row r="21" spans="1:143" ht="15.75">
      <c r="A21" s="128" t="s">
        <v>212</v>
      </c>
      <c r="B21" s="143" t="s">
        <v>165</v>
      </c>
      <c r="C21" s="126" t="s">
        <v>127</v>
      </c>
      <c r="D21" s="144" t="s">
        <v>126</v>
      </c>
      <c r="E21" s="216" t="s">
        <v>71</v>
      </c>
      <c r="F21" s="145"/>
      <c r="G21" s="177"/>
      <c r="H21" s="177"/>
      <c r="I21" s="146"/>
      <c r="J21" s="146"/>
      <c r="K21" s="146"/>
      <c r="L21" s="147"/>
      <c r="M21" s="147"/>
      <c r="N21" s="146"/>
      <c r="O21" s="146"/>
      <c r="P21" s="20">
        <v>3250</v>
      </c>
      <c r="Q21" s="20">
        <v>3828.5714285714289</v>
      </c>
      <c r="R21" s="146"/>
      <c r="S21" s="146">
        <v>20000</v>
      </c>
      <c r="T21" s="146">
        <v>16600.000000000007</v>
      </c>
      <c r="U21" s="145"/>
      <c r="V21" s="177"/>
      <c r="W21" s="177"/>
      <c r="X21" s="146"/>
      <c r="Y21" s="146"/>
      <c r="Z21" s="146"/>
      <c r="AA21" s="146"/>
      <c r="AB21" s="146"/>
      <c r="AC21" s="146"/>
      <c r="AD21" s="146"/>
      <c r="AE21" s="146"/>
      <c r="AF21" s="146"/>
      <c r="AG21" s="145"/>
      <c r="AH21" s="177"/>
      <c r="AI21" s="177"/>
      <c r="AJ21" s="177"/>
      <c r="AK21" s="146"/>
      <c r="AL21" s="146"/>
      <c r="AM21" s="146"/>
      <c r="AN21" s="146"/>
      <c r="AO21" s="146">
        <v>7653.333333333333</v>
      </c>
      <c r="AP21" s="146">
        <v>8490.7407407407409</v>
      </c>
      <c r="AQ21" s="146"/>
      <c r="AR21" s="146">
        <v>53200.000000000007</v>
      </c>
      <c r="AS21" s="146">
        <v>53812.5</v>
      </c>
      <c r="AT21" s="145"/>
      <c r="AU21" s="177"/>
      <c r="AV21" s="177"/>
      <c r="AW21" s="177"/>
      <c r="AX21" s="146"/>
      <c r="AY21" s="146"/>
      <c r="AZ21" s="146"/>
      <c r="BA21" s="146"/>
      <c r="BB21" s="20"/>
      <c r="BC21" s="20"/>
      <c r="BD21" s="146"/>
      <c r="BE21" s="146"/>
      <c r="BF21" s="146"/>
      <c r="BG21" s="145"/>
      <c r="BH21" s="177"/>
      <c r="BI21" s="177"/>
      <c r="BJ21" s="177"/>
      <c r="BK21" s="148"/>
      <c r="BL21" s="145"/>
      <c r="BM21" s="177"/>
      <c r="BN21" s="177"/>
      <c r="BO21" s="177"/>
      <c r="BP21" s="177"/>
      <c r="BQ21" s="177"/>
      <c r="BR21" s="145"/>
      <c r="BS21" s="177"/>
      <c r="BT21" s="177"/>
      <c r="BU21" s="177"/>
      <c r="BV21" s="177"/>
      <c r="BW21" s="148"/>
      <c r="BX21" s="145"/>
      <c r="BY21" s="177"/>
      <c r="BZ21" s="177"/>
      <c r="CA21" s="177"/>
      <c r="CB21" s="177"/>
      <c r="CC21" s="177"/>
      <c r="CD21" s="177"/>
      <c r="CE21" s="177"/>
      <c r="CF21" s="177"/>
      <c r="CG21" s="177"/>
      <c r="CH21" s="159"/>
      <c r="CI21" s="145"/>
      <c r="CJ21" s="177"/>
      <c r="CK21" s="177"/>
      <c r="CL21" s="177"/>
      <c r="CM21" s="177"/>
      <c r="CN21" s="177"/>
      <c r="CO21" s="177"/>
      <c r="CP21" s="177"/>
      <c r="CQ21" s="177"/>
      <c r="CR21" s="177"/>
      <c r="CS21" s="159"/>
      <c r="CT21" s="145"/>
      <c r="CU21" s="177"/>
      <c r="CV21" s="177"/>
      <c r="CW21" s="177"/>
      <c r="CX21" s="177"/>
      <c r="CY21" s="177"/>
      <c r="CZ21" s="177"/>
      <c r="DA21" s="177"/>
      <c r="DB21" s="177"/>
      <c r="DC21" s="177"/>
      <c r="DD21" s="159"/>
      <c r="DE21" s="145"/>
      <c r="DF21" s="177"/>
      <c r="DG21" s="177"/>
      <c r="DH21" s="177"/>
      <c r="DI21" s="177"/>
      <c r="DJ21" s="177"/>
      <c r="DK21" s="177"/>
      <c r="DL21" s="177"/>
      <c r="DM21" s="177"/>
      <c r="DN21" s="177"/>
      <c r="DO21" s="159"/>
      <c r="DP21" s="109">
        <v>11.75</v>
      </c>
      <c r="DQ21" s="215">
        <v>217641</v>
      </c>
      <c r="DR21" s="189">
        <v>0.95744680850999997</v>
      </c>
      <c r="DS21" s="189"/>
      <c r="DT21" s="149" t="s">
        <v>213</v>
      </c>
      <c r="DU21" s="150" t="s">
        <v>214</v>
      </c>
      <c r="DV21" s="190" t="s">
        <v>215</v>
      </c>
      <c r="DW21" s="177" t="s">
        <v>216</v>
      </c>
      <c r="DX21" s="191" t="s">
        <v>217</v>
      </c>
      <c r="DY21" s="172" t="s">
        <v>238</v>
      </c>
      <c r="DZ21" s="132" t="s">
        <v>122</v>
      </c>
      <c r="EA21" s="125">
        <v>214</v>
      </c>
      <c r="EB21" s="125" t="s">
        <v>231</v>
      </c>
      <c r="EC21" s="133" t="s">
        <v>220</v>
      </c>
      <c r="ED21" s="133" t="s">
        <v>229</v>
      </c>
      <c r="EE21" s="125" t="s">
        <v>276</v>
      </c>
      <c r="EF21" s="17"/>
      <c r="EG21" s="8"/>
      <c r="EH21" s="17" t="s">
        <v>81</v>
      </c>
      <c r="EI21" s="8" t="s">
        <v>81</v>
      </c>
      <c r="EJ21" s="18" t="s">
        <v>243</v>
      </c>
      <c r="EK21" s="124" t="s">
        <v>225</v>
      </c>
      <c r="EL21" s="124" t="s">
        <v>226</v>
      </c>
      <c r="EM21" s="124" t="s">
        <v>227</v>
      </c>
    </row>
    <row r="22" spans="1:143" ht="15.75">
      <c r="A22" s="128" t="s">
        <v>212</v>
      </c>
      <c r="B22" s="143" t="s">
        <v>165</v>
      </c>
      <c r="C22" s="126" t="s">
        <v>127</v>
      </c>
      <c r="D22" s="144" t="s">
        <v>126</v>
      </c>
      <c r="E22" s="187" t="s">
        <v>72</v>
      </c>
      <c r="F22" s="145">
        <v>98</v>
      </c>
      <c r="G22" s="177">
        <v>0</v>
      </c>
      <c r="H22" s="177">
        <v>0</v>
      </c>
      <c r="I22" s="146">
        <v>48062.124484740001</v>
      </c>
      <c r="J22" s="146">
        <v>14565.117464319379</v>
      </c>
      <c r="K22" s="146">
        <v>1</v>
      </c>
      <c r="L22" s="147">
        <v>98</v>
      </c>
      <c r="M22" s="147">
        <v>98</v>
      </c>
      <c r="N22" s="146">
        <v>72765.866626703602</v>
      </c>
      <c r="O22" s="146">
        <v>27200</v>
      </c>
      <c r="P22" s="20">
        <v>14046.099290780143</v>
      </c>
      <c r="Q22" s="20">
        <v>16204.134366925064</v>
      </c>
      <c r="R22" s="146">
        <v>64879.999999999993</v>
      </c>
      <c r="S22" s="146">
        <v>61826.732673267332</v>
      </c>
      <c r="T22" s="146">
        <v>68449.799196787149</v>
      </c>
      <c r="U22" s="145"/>
      <c r="V22" s="177"/>
      <c r="W22" s="177"/>
      <c r="X22" s="146"/>
      <c r="Y22" s="146"/>
      <c r="Z22" s="146"/>
      <c r="AA22" s="146"/>
      <c r="AB22" s="146"/>
      <c r="AC22" s="146"/>
      <c r="AD22" s="146"/>
      <c r="AE22" s="146"/>
      <c r="AF22" s="146"/>
      <c r="AG22" s="145">
        <v>111</v>
      </c>
      <c r="AH22" s="177">
        <v>0</v>
      </c>
      <c r="AI22" s="177">
        <v>0</v>
      </c>
      <c r="AJ22" s="177">
        <v>111</v>
      </c>
      <c r="AK22" s="146">
        <v>89456.009078288684</v>
      </c>
      <c r="AL22" s="146">
        <v>46285.520702476992</v>
      </c>
      <c r="AM22" s="146">
        <v>197934.15157043841</v>
      </c>
      <c r="AN22" s="146">
        <v>33425.000000000007</v>
      </c>
      <c r="AO22" s="146">
        <v>20654.696132596688</v>
      </c>
      <c r="AP22" s="146">
        <v>22632.432432432433</v>
      </c>
      <c r="AQ22" s="146">
        <v>166075.00000000003</v>
      </c>
      <c r="AR22" s="146">
        <v>114845.45454545456</v>
      </c>
      <c r="AS22" s="146">
        <v>124960</v>
      </c>
      <c r="AT22" s="145"/>
      <c r="AU22" s="177"/>
      <c r="AV22" s="177"/>
      <c r="AW22" s="177"/>
      <c r="AX22" s="146"/>
      <c r="AY22" s="146"/>
      <c r="AZ22" s="146"/>
      <c r="BA22" s="146"/>
      <c r="BB22" s="20"/>
      <c r="BC22" s="20"/>
      <c r="BD22" s="146"/>
      <c r="BE22" s="146"/>
      <c r="BF22" s="146"/>
      <c r="BG22" s="145"/>
      <c r="BH22" s="177"/>
      <c r="BI22" s="177"/>
      <c r="BJ22" s="177"/>
      <c r="BK22" s="148"/>
      <c r="BL22" s="145"/>
      <c r="BM22" s="177"/>
      <c r="BN22" s="177"/>
      <c r="BO22" s="177"/>
      <c r="BP22" s="177"/>
      <c r="BQ22" s="177"/>
      <c r="BR22" s="145"/>
      <c r="BS22" s="177"/>
      <c r="BT22" s="177"/>
      <c r="BU22" s="177"/>
      <c r="BV22" s="177"/>
      <c r="BW22" s="148"/>
      <c r="BX22" s="145"/>
      <c r="BY22" s="177"/>
      <c r="BZ22" s="177"/>
      <c r="CA22" s="177"/>
      <c r="CB22" s="177"/>
      <c r="CC22" s="177"/>
      <c r="CD22" s="177"/>
      <c r="CE22" s="177"/>
      <c r="CF22" s="177"/>
      <c r="CG22" s="177"/>
      <c r="CH22" s="159"/>
      <c r="CI22" s="145"/>
      <c r="CJ22" s="177"/>
      <c r="CK22" s="177"/>
      <c r="CL22" s="177"/>
      <c r="CM22" s="177"/>
      <c r="CN22" s="177"/>
      <c r="CO22" s="177"/>
      <c r="CP22" s="177"/>
      <c r="CQ22" s="177"/>
      <c r="CR22" s="177"/>
      <c r="CS22" s="159"/>
      <c r="CT22" s="145"/>
      <c r="CU22" s="177"/>
      <c r="CV22" s="177"/>
      <c r="CW22" s="177"/>
      <c r="CX22" s="177"/>
      <c r="CY22" s="177"/>
      <c r="CZ22" s="177"/>
      <c r="DA22" s="177"/>
      <c r="DB22" s="177"/>
      <c r="DC22" s="177"/>
      <c r="DD22" s="159"/>
      <c r="DE22" s="145"/>
      <c r="DF22" s="177"/>
      <c r="DG22" s="177"/>
      <c r="DH22" s="177"/>
      <c r="DI22" s="177"/>
      <c r="DJ22" s="177"/>
      <c r="DK22" s="177"/>
      <c r="DL22" s="177"/>
      <c r="DM22" s="177"/>
      <c r="DN22" s="177"/>
      <c r="DO22" s="159"/>
      <c r="DP22" s="108">
        <v>10</v>
      </c>
      <c r="DQ22" s="215">
        <v>180185</v>
      </c>
      <c r="DR22" s="189">
        <v>1</v>
      </c>
      <c r="DS22" s="189">
        <v>9.8000000000000007</v>
      </c>
      <c r="DT22" s="149" t="s">
        <v>213</v>
      </c>
      <c r="DU22" s="150" t="s">
        <v>214</v>
      </c>
      <c r="DV22" s="190" t="s">
        <v>215</v>
      </c>
      <c r="DW22" s="177" t="s">
        <v>216</v>
      </c>
      <c r="DX22" s="191" t="s">
        <v>217</v>
      </c>
      <c r="DY22" s="172" t="s">
        <v>238</v>
      </c>
      <c r="DZ22" s="132" t="s">
        <v>119</v>
      </c>
      <c r="EA22" s="125">
        <v>214</v>
      </c>
      <c r="EB22" s="125" t="s">
        <v>219</v>
      </c>
      <c r="EC22" s="133" t="s">
        <v>220</v>
      </c>
      <c r="ED22" s="133" t="s">
        <v>221</v>
      </c>
      <c r="EE22" s="125" t="s">
        <v>276</v>
      </c>
      <c r="EF22" s="17">
        <v>0.76035714285714284</v>
      </c>
      <c r="EG22" s="8"/>
      <c r="EH22" s="17" t="s">
        <v>72</v>
      </c>
      <c r="EI22" s="8" t="s">
        <v>242</v>
      </c>
      <c r="EJ22" s="18" t="s">
        <v>243</v>
      </c>
      <c r="EK22" s="124" t="s">
        <v>225</v>
      </c>
      <c r="EL22" s="124" t="s">
        <v>226</v>
      </c>
      <c r="EM22" s="124" t="s">
        <v>227</v>
      </c>
    </row>
    <row r="23" spans="1:143" ht="15.75">
      <c r="A23" s="128" t="s">
        <v>212</v>
      </c>
      <c r="B23" s="143" t="s">
        <v>165</v>
      </c>
      <c r="C23" s="126" t="s">
        <v>127</v>
      </c>
      <c r="D23" s="144" t="s">
        <v>126</v>
      </c>
      <c r="E23" s="216" t="s">
        <v>72</v>
      </c>
      <c r="F23" s="145">
        <v>137</v>
      </c>
      <c r="G23" s="177">
        <v>0</v>
      </c>
      <c r="H23" s="177">
        <v>0</v>
      </c>
      <c r="I23" s="146">
        <v>39042.101133488068</v>
      </c>
      <c r="J23" s="146">
        <v>19271.277546046669</v>
      </c>
      <c r="K23" s="146">
        <v>1</v>
      </c>
      <c r="L23" s="147">
        <v>137</v>
      </c>
      <c r="M23" s="147">
        <v>137</v>
      </c>
      <c r="N23" s="146">
        <v>88410.154847104001</v>
      </c>
      <c r="O23" s="146">
        <v>21350</v>
      </c>
      <c r="P23" s="20">
        <v>16090.425531914892</v>
      </c>
      <c r="Q23" s="20">
        <v>16854</v>
      </c>
      <c r="R23" s="146">
        <v>70600</v>
      </c>
      <c r="S23" s="146">
        <v>63464.285714285717</v>
      </c>
      <c r="T23" s="146">
        <v>65570.224719101127</v>
      </c>
      <c r="U23" s="145"/>
      <c r="V23" s="177"/>
      <c r="W23" s="177"/>
      <c r="X23" s="146"/>
      <c r="Y23" s="146"/>
      <c r="Z23" s="146"/>
      <c r="AA23" s="146"/>
      <c r="AB23" s="146"/>
      <c r="AC23" s="146"/>
      <c r="AD23" s="146"/>
      <c r="AE23" s="146"/>
      <c r="AF23" s="146"/>
      <c r="AG23" s="145">
        <v>165</v>
      </c>
      <c r="AH23" s="177">
        <v>0</v>
      </c>
      <c r="AI23" s="177">
        <v>0</v>
      </c>
      <c r="AJ23" s="177">
        <v>165</v>
      </c>
      <c r="AK23" s="146">
        <v>67071.013010985567</v>
      </c>
      <c r="AL23" s="146">
        <v>31975.452232213152</v>
      </c>
      <c r="AM23" s="146">
        <v>169026.68965510401</v>
      </c>
      <c r="AN23" s="146">
        <v>30250</v>
      </c>
      <c r="AO23" s="146">
        <v>23107.142857142859</v>
      </c>
      <c r="AP23" s="146">
        <v>21332.046332046331</v>
      </c>
      <c r="AQ23" s="146">
        <v>111650</v>
      </c>
      <c r="AR23" s="146">
        <v>105328.94736842105</v>
      </c>
      <c r="AS23" s="146">
        <v>104912.28070175438</v>
      </c>
      <c r="AT23" s="145"/>
      <c r="AU23" s="177"/>
      <c r="AV23" s="177"/>
      <c r="AW23" s="177"/>
      <c r="AX23" s="146"/>
      <c r="AY23" s="146"/>
      <c r="AZ23" s="146"/>
      <c r="BA23" s="146"/>
      <c r="BB23" s="20"/>
      <c r="BC23" s="20"/>
      <c r="BD23" s="146"/>
      <c r="BE23" s="146"/>
      <c r="BF23" s="146"/>
      <c r="BG23" s="145"/>
      <c r="BH23" s="177"/>
      <c r="BI23" s="177"/>
      <c r="BJ23" s="177"/>
      <c r="BK23" s="148"/>
      <c r="BL23" s="145"/>
      <c r="BM23" s="177"/>
      <c r="BN23" s="177"/>
      <c r="BO23" s="177"/>
      <c r="BP23" s="177"/>
      <c r="BQ23" s="177"/>
      <c r="BR23" s="145"/>
      <c r="BS23" s="177"/>
      <c r="BT23" s="177"/>
      <c r="BU23" s="177"/>
      <c r="BV23" s="177"/>
      <c r="BW23" s="148"/>
      <c r="BX23" s="145"/>
      <c r="BY23" s="177"/>
      <c r="BZ23" s="177"/>
      <c r="CA23" s="177"/>
      <c r="CB23" s="177"/>
      <c r="CC23" s="177"/>
      <c r="CD23" s="177"/>
      <c r="CE23" s="177"/>
      <c r="CF23" s="177"/>
      <c r="CG23" s="177"/>
      <c r="CH23" s="159"/>
      <c r="CI23" s="145"/>
      <c r="CJ23" s="177"/>
      <c r="CK23" s="177"/>
      <c r="CL23" s="177"/>
      <c r="CM23" s="177"/>
      <c r="CN23" s="177"/>
      <c r="CO23" s="177"/>
      <c r="CP23" s="177"/>
      <c r="CQ23" s="177"/>
      <c r="CR23" s="177"/>
      <c r="CS23" s="159"/>
      <c r="CT23" s="145"/>
      <c r="CU23" s="177"/>
      <c r="CV23" s="177"/>
      <c r="CW23" s="177"/>
      <c r="CX23" s="177"/>
      <c r="CY23" s="177"/>
      <c r="CZ23" s="177"/>
      <c r="DA23" s="177"/>
      <c r="DB23" s="177"/>
      <c r="DC23" s="177"/>
      <c r="DD23" s="159"/>
      <c r="DE23" s="145"/>
      <c r="DF23" s="177"/>
      <c r="DG23" s="177"/>
      <c r="DH23" s="177"/>
      <c r="DI23" s="177"/>
      <c r="DJ23" s="177"/>
      <c r="DK23" s="177"/>
      <c r="DL23" s="177"/>
      <c r="DM23" s="177"/>
      <c r="DN23" s="177"/>
      <c r="DO23" s="159"/>
      <c r="DP23" s="109">
        <v>10</v>
      </c>
      <c r="DQ23" s="215">
        <v>180185</v>
      </c>
      <c r="DR23" s="189">
        <v>1</v>
      </c>
      <c r="DS23" s="189">
        <v>13.7</v>
      </c>
      <c r="DT23" s="149" t="s">
        <v>213</v>
      </c>
      <c r="DU23" s="150" t="s">
        <v>214</v>
      </c>
      <c r="DV23" s="190" t="s">
        <v>215</v>
      </c>
      <c r="DW23" s="177" t="s">
        <v>216</v>
      </c>
      <c r="DX23" s="191" t="s">
        <v>217</v>
      </c>
      <c r="DY23" s="172" t="s">
        <v>238</v>
      </c>
      <c r="DZ23" s="132" t="s">
        <v>120</v>
      </c>
      <c r="EA23" s="125">
        <v>214</v>
      </c>
      <c r="EB23" s="125" t="s">
        <v>228</v>
      </c>
      <c r="EC23" s="133" t="s">
        <v>220</v>
      </c>
      <c r="ED23" s="133" t="s">
        <v>237</v>
      </c>
      <c r="EE23" s="125" t="s">
        <v>276</v>
      </c>
      <c r="EF23" s="17">
        <v>0.99356204379562041</v>
      </c>
      <c r="EG23" s="8"/>
      <c r="EH23" s="17" t="s">
        <v>72</v>
      </c>
      <c r="EI23" s="8" t="s">
        <v>242</v>
      </c>
      <c r="EJ23" s="18" t="s">
        <v>243</v>
      </c>
      <c r="EK23" s="124" t="s">
        <v>225</v>
      </c>
      <c r="EL23" s="124" t="s">
        <v>226</v>
      </c>
      <c r="EM23" s="124" t="s">
        <v>227</v>
      </c>
    </row>
    <row r="24" spans="1:143" ht="15.75">
      <c r="A24" s="128" t="s">
        <v>212</v>
      </c>
      <c r="B24" s="143" t="s">
        <v>165</v>
      </c>
      <c r="C24" s="126" t="s">
        <v>127</v>
      </c>
      <c r="D24" s="144" t="s">
        <v>126</v>
      </c>
      <c r="E24" s="216" t="s">
        <v>72</v>
      </c>
      <c r="F24" s="145"/>
      <c r="G24" s="177"/>
      <c r="H24" s="177"/>
      <c r="I24" s="146"/>
      <c r="J24" s="146"/>
      <c r="K24" s="146"/>
      <c r="L24" s="147"/>
      <c r="M24" s="147"/>
      <c r="N24" s="146"/>
      <c r="O24" s="146"/>
      <c r="P24" s="20">
        <v>5925.3731343283589</v>
      </c>
      <c r="Q24" s="20">
        <v>7692.6952141057927</v>
      </c>
      <c r="R24" s="146"/>
      <c r="S24" s="146">
        <v>19614.457831325304</v>
      </c>
      <c r="T24" s="146">
        <v>26708.19672131148</v>
      </c>
      <c r="U24" s="145"/>
      <c r="V24" s="177"/>
      <c r="W24" s="177"/>
      <c r="X24" s="146"/>
      <c r="Y24" s="146"/>
      <c r="Z24" s="146"/>
      <c r="AA24" s="146"/>
      <c r="AB24" s="146"/>
      <c r="AC24" s="146"/>
      <c r="AD24" s="146"/>
      <c r="AE24" s="146"/>
      <c r="AF24" s="146"/>
      <c r="AG24" s="145"/>
      <c r="AH24" s="177"/>
      <c r="AI24" s="177"/>
      <c r="AJ24" s="177"/>
      <c r="AK24" s="146"/>
      <c r="AL24" s="146"/>
      <c r="AM24" s="146"/>
      <c r="AN24" s="146"/>
      <c r="AO24" s="146">
        <v>13709.677419354837</v>
      </c>
      <c r="AP24" s="146">
        <v>15086.601307189543</v>
      </c>
      <c r="AQ24" s="146"/>
      <c r="AR24" s="146">
        <v>77500</v>
      </c>
      <c r="AS24" s="146">
        <v>93130.769230769249</v>
      </c>
      <c r="AT24" s="145"/>
      <c r="AU24" s="177"/>
      <c r="AV24" s="177"/>
      <c r="AW24" s="177"/>
      <c r="AX24" s="146"/>
      <c r="AY24" s="146"/>
      <c r="AZ24" s="146"/>
      <c r="BA24" s="146"/>
      <c r="BB24" s="20"/>
      <c r="BC24" s="20"/>
      <c r="BD24" s="146"/>
      <c r="BE24" s="146"/>
      <c r="BF24" s="146"/>
      <c r="BG24" s="145"/>
      <c r="BH24" s="177"/>
      <c r="BI24" s="177"/>
      <c r="BJ24" s="177"/>
      <c r="BK24" s="148"/>
      <c r="BL24" s="145"/>
      <c r="BM24" s="177"/>
      <c r="BN24" s="177"/>
      <c r="BO24" s="177"/>
      <c r="BP24" s="177"/>
      <c r="BQ24" s="177"/>
      <c r="BR24" s="145"/>
      <c r="BS24" s="177"/>
      <c r="BT24" s="177"/>
      <c r="BU24" s="177"/>
      <c r="BV24" s="177"/>
      <c r="BW24" s="148"/>
      <c r="BX24" s="145"/>
      <c r="BY24" s="177"/>
      <c r="BZ24" s="177"/>
      <c r="CA24" s="177"/>
      <c r="CB24" s="177"/>
      <c r="CC24" s="177"/>
      <c r="CD24" s="177"/>
      <c r="CE24" s="177"/>
      <c r="CF24" s="177"/>
      <c r="CG24" s="177"/>
      <c r="CH24" s="159"/>
      <c r="CI24" s="145"/>
      <c r="CJ24" s="177"/>
      <c r="CK24" s="177"/>
      <c r="CL24" s="177"/>
      <c r="CM24" s="177"/>
      <c r="CN24" s="177"/>
      <c r="CO24" s="177"/>
      <c r="CP24" s="177"/>
      <c r="CQ24" s="177"/>
      <c r="CR24" s="177"/>
      <c r="CS24" s="159"/>
      <c r="CT24" s="145"/>
      <c r="CU24" s="177"/>
      <c r="CV24" s="177"/>
      <c r="CW24" s="177"/>
      <c r="CX24" s="177"/>
      <c r="CY24" s="177"/>
      <c r="CZ24" s="177"/>
      <c r="DA24" s="177"/>
      <c r="DB24" s="177"/>
      <c r="DC24" s="177"/>
      <c r="DD24" s="159"/>
      <c r="DE24" s="145"/>
      <c r="DF24" s="177"/>
      <c r="DG24" s="177"/>
      <c r="DH24" s="177"/>
      <c r="DI24" s="177"/>
      <c r="DJ24" s="177"/>
      <c r="DK24" s="177"/>
      <c r="DL24" s="177"/>
      <c r="DM24" s="177"/>
      <c r="DN24" s="177"/>
      <c r="DO24" s="159"/>
      <c r="DP24" s="108">
        <v>10</v>
      </c>
      <c r="DQ24" s="215">
        <v>180185</v>
      </c>
      <c r="DR24" s="189">
        <v>1</v>
      </c>
      <c r="DS24" s="189"/>
      <c r="DT24" s="149" t="s">
        <v>213</v>
      </c>
      <c r="DU24" s="150" t="s">
        <v>214</v>
      </c>
      <c r="DV24" s="190" t="s">
        <v>215</v>
      </c>
      <c r="DW24" s="177" t="s">
        <v>216</v>
      </c>
      <c r="DX24" s="191" t="s">
        <v>217</v>
      </c>
      <c r="DY24" s="172" t="s">
        <v>238</v>
      </c>
      <c r="DZ24" s="132" t="s">
        <v>121</v>
      </c>
      <c r="EA24" s="125">
        <v>214</v>
      </c>
      <c r="EB24" s="125" t="s">
        <v>230</v>
      </c>
      <c r="EC24" s="133" t="s">
        <v>220</v>
      </c>
      <c r="ED24" s="133" t="s">
        <v>221</v>
      </c>
      <c r="EE24" s="125" t="s">
        <v>276</v>
      </c>
      <c r="EF24" s="17"/>
      <c r="EG24" s="8"/>
      <c r="EH24" s="17" t="s">
        <v>72</v>
      </c>
      <c r="EI24" s="8" t="s">
        <v>242</v>
      </c>
      <c r="EJ24" s="18" t="s">
        <v>243</v>
      </c>
      <c r="EK24" s="124" t="s">
        <v>225</v>
      </c>
      <c r="EL24" s="124" t="s">
        <v>226</v>
      </c>
      <c r="EM24" s="124" t="s">
        <v>227</v>
      </c>
    </row>
    <row r="25" spans="1:143" ht="16.5" thickBot="1">
      <c r="A25" s="111" t="s">
        <v>212</v>
      </c>
      <c r="B25" s="112" t="s">
        <v>165</v>
      </c>
      <c r="C25" s="113" t="s">
        <v>127</v>
      </c>
      <c r="D25" s="161" t="s">
        <v>126</v>
      </c>
      <c r="E25" s="220" t="s">
        <v>72</v>
      </c>
      <c r="F25" s="162">
        <v>4</v>
      </c>
      <c r="G25" s="119">
        <v>0</v>
      </c>
      <c r="H25" s="119">
        <v>0</v>
      </c>
      <c r="I25" s="163">
        <v>11220.971700319546</v>
      </c>
      <c r="J25" s="163">
        <v>8164.9658092772606</v>
      </c>
      <c r="K25" s="163">
        <v>1</v>
      </c>
      <c r="L25" s="164">
        <v>4</v>
      </c>
      <c r="M25" s="164">
        <v>4</v>
      </c>
      <c r="N25" s="163">
        <v>18493.695925787521</v>
      </c>
      <c r="O25" s="163">
        <v>2800</v>
      </c>
      <c r="P25" s="116">
        <v>3250</v>
      </c>
      <c r="Q25" s="116">
        <v>3828.5714285714289</v>
      </c>
      <c r="R25" s="163">
        <v>19200</v>
      </c>
      <c r="S25" s="163">
        <v>20000</v>
      </c>
      <c r="T25" s="163">
        <v>16600.000000000007</v>
      </c>
      <c r="U25" s="162"/>
      <c r="V25" s="119"/>
      <c r="W25" s="119"/>
      <c r="X25" s="163"/>
      <c r="Y25" s="163"/>
      <c r="Z25" s="163"/>
      <c r="AA25" s="163"/>
      <c r="AB25" s="163"/>
      <c r="AC25" s="163"/>
      <c r="AD25" s="163"/>
      <c r="AE25" s="163"/>
      <c r="AF25" s="163"/>
      <c r="AG25" s="162">
        <v>3</v>
      </c>
      <c r="AH25" s="119">
        <v>0</v>
      </c>
      <c r="AI25" s="119">
        <v>0</v>
      </c>
      <c r="AJ25" s="119">
        <v>3</v>
      </c>
      <c r="AK25" s="163">
        <v>33358.466206259545</v>
      </c>
      <c r="AL25" s="163">
        <v>12291.596044994863</v>
      </c>
      <c r="AM25" s="163">
        <v>45861.05195545168</v>
      </c>
      <c r="AN25" s="163">
        <v>22050</v>
      </c>
      <c r="AO25" s="163">
        <v>7653.333333333333</v>
      </c>
      <c r="AP25" s="163">
        <v>8490.7407407407409</v>
      </c>
      <c r="AQ25" s="163">
        <v>47950</v>
      </c>
      <c r="AR25" s="163">
        <v>53200.000000000007</v>
      </c>
      <c r="AS25" s="163">
        <v>53812.5</v>
      </c>
      <c r="AT25" s="162"/>
      <c r="AU25" s="119"/>
      <c r="AV25" s="119"/>
      <c r="AW25" s="119"/>
      <c r="AX25" s="163"/>
      <c r="AY25" s="163"/>
      <c r="AZ25" s="163"/>
      <c r="BA25" s="163"/>
      <c r="BB25" s="116"/>
      <c r="BC25" s="116"/>
      <c r="BD25" s="163"/>
      <c r="BE25" s="163"/>
      <c r="BF25" s="163"/>
      <c r="BG25" s="162"/>
      <c r="BH25" s="119"/>
      <c r="BI25" s="119"/>
      <c r="BJ25" s="119"/>
      <c r="BK25" s="120"/>
      <c r="BL25" s="162"/>
      <c r="BM25" s="119"/>
      <c r="BN25" s="119"/>
      <c r="BO25" s="119"/>
      <c r="BP25" s="119"/>
      <c r="BQ25" s="119"/>
      <c r="BR25" s="162"/>
      <c r="BS25" s="119"/>
      <c r="BT25" s="119"/>
      <c r="BU25" s="119"/>
      <c r="BV25" s="119"/>
      <c r="BW25" s="120"/>
      <c r="BX25" s="162"/>
      <c r="BY25" s="119"/>
      <c r="BZ25" s="119"/>
      <c r="CA25" s="119"/>
      <c r="CB25" s="119"/>
      <c r="CC25" s="119"/>
      <c r="CD25" s="119"/>
      <c r="CE25" s="119"/>
      <c r="CF25" s="119"/>
      <c r="CG25" s="119"/>
      <c r="CH25" s="165"/>
      <c r="CI25" s="162"/>
      <c r="CJ25" s="119"/>
      <c r="CK25" s="119"/>
      <c r="CL25" s="119"/>
      <c r="CM25" s="119"/>
      <c r="CN25" s="119"/>
      <c r="CO25" s="119"/>
      <c r="CP25" s="119"/>
      <c r="CQ25" s="119"/>
      <c r="CR25" s="119"/>
      <c r="CS25" s="165"/>
      <c r="CT25" s="162"/>
      <c r="CU25" s="119"/>
      <c r="CV25" s="119"/>
      <c r="CW25" s="119"/>
      <c r="CX25" s="119"/>
      <c r="CY25" s="119"/>
      <c r="CZ25" s="119"/>
      <c r="DA25" s="119"/>
      <c r="DB25" s="119"/>
      <c r="DC25" s="119"/>
      <c r="DD25" s="165"/>
      <c r="DE25" s="162"/>
      <c r="DF25" s="119"/>
      <c r="DG25" s="119"/>
      <c r="DH25" s="119"/>
      <c r="DI25" s="119"/>
      <c r="DJ25" s="119"/>
      <c r="DK25" s="119"/>
      <c r="DL25" s="119"/>
      <c r="DM25" s="119"/>
      <c r="DN25" s="119"/>
      <c r="DO25" s="165"/>
      <c r="DP25" s="175">
        <v>10</v>
      </c>
      <c r="DQ25" s="221">
        <v>180185</v>
      </c>
      <c r="DR25" s="222">
        <v>1</v>
      </c>
      <c r="DS25" s="222">
        <v>0.4</v>
      </c>
      <c r="DT25" s="179" t="s">
        <v>213</v>
      </c>
      <c r="DU25" s="118" t="s">
        <v>214</v>
      </c>
      <c r="DV25" s="212" t="s">
        <v>215</v>
      </c>
      <c r="DW25" s="119" t="s">
        <v>216</v>
      </c>
      <c r="DX25" s="213" t="s">
        <v>217</v>
      </c>
      <c r="DY25" s="214" t="s">
        <v>238</v>
      </c>
      <c r="DZ25" s="121" t="s">
        <v>122</v>
      </c>
      <c r="EA25" s="122">
        <v>214</v>
      </c>
      <c r="EB25" s="122" t="s">
        <v>231</v>
      </c>
      <c r="EC25" s="123" t="s">
        <v>220</v>
      </c>
      <c r="ED25" s="123" t="s">
        <v>229</v>
      </c>
      <c r="EE25" s="122" t="s">
        <v>276</v>
      </c>
      <c r="EF25" s="114">
        <v>4.1265000000000001</v>
      </c>
      <c r="EG25" s="115"/>
      <c r="EH25" s="114" t="s">
        <v>72</v>
      </c>
      <c r="EI25" s="115" t="s">
        <v>242</v>
      </c>
      <c r="EJ25" s="117" t="s">
        <v>243</v>
      </c>
      <c r="EK25" s="124" t="s">
        <v>225</v>
      </c>
      <c r="EL25" s="124" t="s">
        <v>226</v>
      </c>
      <c r="EM25" s="124" t="s">
        <v>227</v>
      </c>
    </row>
    <row r="26" spans="1:143" ht="15.75">
      <c r="A26" s="127" t="s">
        <v>212</v>
      </c>
      <c r="B26" s="135" t="s">
        <v>165</v>
      </c>
      <c r="C26" s="134" t="s">
        <v>127</v>
      </c>
      <c r="D26" s="136" t="s">
        <v>126</v>
      </c>
      <c r="E26" s="203" t="s">
        <v>73</v>
      </c>
      <c r="F26" s="137">
        <v>68</v>
      </c>
      <c r="G26" s="178">
        <v>0</v>
      </c>
      <c r="H26" s="178">
        <v>0</v>
      </c>
      <c r="I26" s="138">
        <v>25256.054378625908</v>
      </c>
      <c r="J26" s="138">
        <v>11605.8608154578</v>
      </c>
      <c r="K26" s="138">
        <v>0.97058823529411764</v>
      </c>
      <c r="L26" s="139">
        <v>66</v>
      </c>
      <c r="M26" s="139">
        <v>68</v>
      </c>
      <c r="N26" s="138">
        <v>47528.821893864639</v>
      </c>
      <c r="O26" s="138">
        <v>6000.0000000000009</v>
      </c>
      <c r="P26" s="19">
        <v>14046.099290780143</v>
      </c>
      <c r="Q26" s="19">
        <v>16204.134366925064</v>
      </c>
      <c r="R26" s="138">
        <v>38666.666666666672</v>
      </c>
      <c r="S26" s="138">
        <v>61826.732673267332</v>
      </c>
      <c r="T26" s="138">
        <v>68449.799196787149</v>
      </c>
      <c r="U26" s="137"/>
      <c r="V26" s="178"/>
      <c r="W26" s="178"/>
      <c r="X26" s="138"/>
      <c r="Y26" s="138"/>
      <c r="Z26" s="138"/>
      <c r="AA26" s="138"/>
      <c r="AB26" s="138"/>
      <c r="AC26" s="138"/>
      <c r="AD26" s="138"/>
      <c r="AE26" s="138"/>
      <c r="AF26" s="138"/>
      <c r="AG26" s="137">
        <v>147</v>
      </c>
      <c r="AH26" s="178">
        <v>0</v>
      </c>
      <c r="AI26" s="178">
        <v>0</v>
      </c>
      <c r="AJ26" s="178"/>
      <c r="AK26" s="138">
        <v>52743.656227864645</v>
      </c>
      <c r="AL26" s="138">
        <v>35053.708275868128</v>
      </c>
      <c r="AM26" s="138">
        <v>157322.71011221281</v>
      </c>
      <c r="AN26" s="138">
        <v>9041.6666666666679</v>
      </c>
      <c r="AO26" s="138">
        <v>20654.696132596688</v>
      </c>
      <c r="AP26" s="138">
        <v>22632.432432432433</v>
      </c>
      <c r="AQ26" s="138">
        <v>102166.66666666669</v>
      </c>
      <c r="AR26" s="138">
        <v>114845.45454545456</v>
      </c>
      <c r="AS26" s="138">
        <v>124960</v>
      </c>
      <c r="AT26" s="137"/>
      <c r="AU26" s="178"/>
      <c r="AV26" s="178"/>
      <c r="AW26" s="178"/>
      <c r="AX26" s="138"/>
      <c r="AY26" s="138"/>
      <c r="AZ26" s="138"/>
      <c r="BA26" s="138"/>
      <c r="BB26" s="19"/>
      <c r="BC26" s="19"/>
      <c r="BD26" s="138"/>
      <c r="BE26" s="138"/>
      <c r="BF26" s="138"/>
      <c r="BG26" s="137"/>
      <c r="BH26" s="178"/>
      <c r="BI26" s="178"/>
      <c r="BJ26" s="178"/>
      <c r="BK26" s="140"/>
      <c r="BL26" s="137"/>
      <c r="BM26" s="178"/>
      <c r="BN26" s="178"/>
      <c r="BO26" s="178"/>
      <c r="BP26" s="178"/>
      <c r="BQ26" s="178"/>
      <c r="BR26" s="137"/>
      <c r="BS26" s="178"/>
      <c r="BT26" s="178"/>
      <c r="BU26" s="178"/>
      <c r="BV26" s="178"/>
      <c r="BW26" s="140"/>
      <c r="BX26" s="137"/>
      <c r="BY26" s="178"/>
      <c r="BZ26" s="178"/>
      <c r="CA26" s="178"/>
      <c r="CB26" s="178"/>
      <c r="CC26" s="178"/>
      <c r="CD26" s="178"/>
      <c r="CE26" s="178"/>
      <c r="CF26" s="178"/>
      <c r="CG26" s="178"/>
      <c r="CH26" s="158"/>
      <c r="CI26" s="137"/>
      <c r="CJ26" s="178"/>
      <c r="CK26" s="178"/>
      <c r="CL26" s="178"/>
      <c r="CM26" s="178"/>
      <c r="CN26" s="178"/>
      <c r="CO26" s="178"/>
      <c r="CP26" s="178"/>
      <c r="CQ26" s="178"/>
      <c r="CR26" s="178"/>
      <c r="CS26" s="158"/>
      <c r="CT26" s="137"/>
      <c r="CU26" s="178"/>
      <c r="CV26" s="178"/>
      <c r="CW26" s="178"/>
      <c r="CX26" s="178"/>
      <c r="CY26" s="178"/>
      <c r="CZ26" s="178"/>
      <c r="DA26" s="178"/>
      <c r="DB26" s="178"/>
      <c r="DC26" s="178"/>
      <c r="DD26" s="158"/>
      <c r="DE26" s="137"/>
      <c r="DF26" s="178"/>
      <c r="DG26" s="178"/>
      <c r="DH26" s="178"/>
      <c r="DI26" s="178"/>
      <c r="DJ26" s="178"/>
      <c r="DK26" s="178"/>
      <c r="DL26" s="178"/>
      <c r="DM26" s="178"/>
      <c r="DN26" s="178"/>
      <c r="DO26" s="158"/>
      <c r="DP26" s="107">
        <v>48</v>
      </c>
      <c r="DQ26" s="219">
        <v>328704</v>
      </c>
      <c r="DR26" s="205">
        <v>0.81770833333300008</v>
      </c>
      <c r="DS26" s="205">
        <v>1.7324840764338272</v>
      </c>
      <c r="DT26" s="141" t="s">
        <v>213</v>
      </c>
      <c r="DU26" s="142" t="s">
        <v>214</v>
      </c>
      <c r="DV26" s="206" t="s">
        <v>215</v>
      </c>
      <c r="DW26" s="178" t="s">
        <v>216</v>
      </c>
      <c r="DX26" s="207" t="s">
        <v>217</v>
      </c>
      <c r="DY26" s="173" t="s">
        <v>218</v>
      </c>
      <c r="DZ26" s="129" t="s">
        <v>119</v>
      </c>
      <c r="EA26" s="130">
        <v>214</v>
      </c>
      <c r="EB26" s="130" t="s">
        <v>219</v>
      </c>
      <c r="EC26" s="131" t="s">
        <v>220</v>
      </c>
      <c r="ED26" s="131" t="s">
        <v>229</v>
      </c>
      <c r="EE26" s="130" t="s">
        <v>276</v>
      </c>
      <c r="EF26" s="14">
        <v>2.1556911764705875</v>
      </c>
      <c r="EG26" s="15"/>
      <c r="EH26" s="14" t="s">
        <v>73</v>
      </c>
      <c r="EI26" s="15" t="s">
        <v>240</v>
      </c>
      <c r="EJ26" s="16" t="s">
        <v>241</v>
      </c>
      <c r="EK26" s="124" t="s">
        <v>225</v>
      </c>
      <c r="EL26" s="124" t="s">
        <v>226</v>
      </c>
      <c r="EM26" s="124" t="s">
        <v>227</v>
      </c>
    </row>
    <row r="27" spans="1:143" ht="15.75">
      <c r="A27" s="128" t="s">
        <v>212</v>
      </c>
      <c r="B27" s="143" t="s">
        <v>165</v>
      </c>
      <c r="C27" s="126" t="s">
        <v>127</v>
      </c>
      <c r="D27" s="144" t="s">
        <v>126</v>
      </c>
      <c r="E27" s="216" t="s">
        <v>73</v>
      </c>
      <c r="F27" s="145">
        <v>34</v>
      </c>
      <c r="G27" s="177">
        <v>0</v>
      </c>
      <c r="H27" s="177">
        <v>0</v>
      </c>
      <c r="I27" s="146">
        <v>31043.057248222627</v>
      </c>
      <c r="J27" s="146">
        <v>10225.836698548595</v>
      </c>
      <c r="K27" s="146">
        <v>1</v>
      </c>
      <c r="L27" s="147">
        <v>34</v>
      </c>
      <c r="M27" s="147">
        <v>34</v>
      </c>
      <c r="N27" s="146">
        <v>49544.46414336584</v>
      </c>
      <c r="O27" s="146">
        <v>18500</v>
      </c>
      <c r="P27" s="20">
        <v>16090.425531914892</v>
      </c>
      <c r="Q27" s="20">
        <v>16854</v>
      </c>
      <c r="R27" s="146">
        <v>44500</v>
      </c>
      <c r="S27" s="146">
        <v>63464.285714285717</v>
      </c>
      <c r="T27" s="146">
        <v>65570.224719101127</v>
      </c>
      <c r="U27" s="145"/>
      <c r="V27" s="177"/>
      <c r="W27" s="177"/>
      <c r="X27" s="146"/>
      <c r="Y27" s="146"/>
      <c r="Z27" s="146"/>
      <c r="AA27" s="146"/>
      <c r="AB27" s="146"/>
      <c r="AC27" s="146"/>
      <c r="AD27" s="146"/>
      <c r="AE27" s="146"/>
      <c r="AF27" s="146"/>
      <c r="AG27" s="145">
        <v>91</v>
      </c>
      <c r="AH27" s="177">
        <v>0</v>
      </c>
      <c r="AI27" s="177">
        <v>0</v>
      </c>
      <c r="AJ27" s="177"/>
      <c r="AK27" s="146">
        <v>61215.955575243715</v>
      </c>
      <c r="AL27" s="146">
        <v>26331.919097740734</v>
      </c>
      <c r="AM27" s="146">
        <v>146881.44755483838</v>
      </c>
      <c r="AN27" s="146">
        <v>31750</v>
      </c>
      <c r="AO27" s="146">
        <v>23107.142857142859</v>
      </c>
      <c r="AP27" s="146">
        <v>21332.046332046331</v>
      </c>
      <c r="AQ27" s="146">
        <v>88625</v>
      </c>
      <c r="AR27" s="146">
        <v>105328.94736842105</v>
      </c>
      <c r="AS27" s="146">
        <v>104912.28070175438</v>
      </c>
      <c r="AT27" s="145"/>
      <c r="AU27" s="177"/>
      <c r="AV27" s="177"/>
      <c r="AW27" s="177"/>
      <c r="AX27" s="146"/>
      <c r="AY27" s="146"/>
      <c r="AZ27" s="146"/>
      <c r="BA27" s="146"/>
      <c r="BB27" s="20"/>
      <c r="BC27" s="20"/>
      <c r="BD27" s="146"/>
      <c r="BE27" s="146"/>
      <c r="BF27" s="146"/>
      <c r="BG27" s="145"/>
      <c r="BH27" s="177"/>
      <c r="BI27" s="177"/>
      <c r="BJ27" s="177"/>
      <c r="BK27" s="148"/>
      <c r="BL27" s="145"/>
      <c r="BM27" s="177"/>
      <c r="BN27" s="177"/>
      <c r="BO27" s="177"/>
      <c r="BP27" s="177"/>
      <c r="BQ27" s="177"/>
      <c r="BR27" s="145"/>
      <c r="BS27" s="177"/>
      <c r="BT27" s="177"/>
      <c r="BU27" s="177"/>
      <c r="BV27" s="177"/>
      <c r="BW27" s="148"/>
      <c r="BX27" s="145"/>
      <c r="BY27" s="177"/>
      <c r="BZ27" s="177"/>
      <c r="CA27" s="177"/>
      <c r="CB27" s="177"/>
      <c r="CC27" s="177"/>
      <c r="CD27" s="177"/>
      <c r="CE27" s="177"/>
      <c r="CF27" s="177"/>
      <c r="CG27" s="177"/>
      <c r="CH27" s="159"/>
      <c r="CI27" s="145"/>
      <c r="CJ27" s="177"/>
      <c r="CK27" s="177"/>
      <c r="CL27" s="177"/>
      <c r="CM27" s="177"/>
      <c r="CN27" s="177"/>
      <c r="CO27" s="177"/>
      <c r="CP27" s="177"/>
      <c r="CQ27" s="177"/>
      <c r="CR27" s="177"/>
      <c r="CS27" s="159"/>
      <c r="CT27" s="145"/>
      <c r="CU27" s="177"/>
      <c r="CV27" s="177"/>
      <c r="CW27" s="177"/>
      <c r="CX27" s="177"/>
      <c r="CY27" s="177"/>
      <c r="CZ27" s="177"/>
      <c r="DA27" s="177"/>
      <c r="DB27" s="177"/>
      <c r="DC27" s="177"/>
      <c r="DD27" s="159"/>
      <c r="DE27" s="145"/>
      <c r="DF27" s="177"/>
      <c r="DG27" s="177"/>
      <c r="DH27" s="177"/>
      <c r="DI27" s="177"/>
      <c r="DJ27" s="177"/>
      <c r="DK27" s="177"/>
      <c r="DL27" s="177"/>
      <c r="DM27" s="177"/>
      <c r="DN27" s="177"/>
      <c r="DO27" s="159"/>
      <c r="DP27" s="109">
        <v>48</v>
      </c>
      <c r="DQ27" s="215">
        <v>328704</v>
      </c>
      <c r="DR27" s="189">
        <v>0.81770833333300008</v>
      </c>
      <c r="DS27" s="189">
        <v>0.86624203821691359</v>
      </c>
      <c r="DT27" s="149" t="s">
        <v>213</v>
      </c>
      <c r="DU27" s="150" t="s">
        <v>214</v>
      </c>
      <c r="DV27" s="190" t="s">
        <v>215</v>
      </c>
      <c r="DW27" s="177" t="s">
        <v>216</v>
      </c>
      <c r="DX27" s="191" t="s">
        <v>217</v>
      </c>
      <c r="DY27" s="172" t="s">
        <v>218</v>
      </c>
      <c r="DZ27" s="132" t="s">
        <v>120</v>
      </c>
      <c r="EA27" s="125">
        <v>214</v>
      </c>
      <c r="EB27" s="125" t="s">
        <v>228</v>
      </c>
      <c r="EC27" s="133" t="s">
        <v>220</v>
      </c>
      <c r="ED27" s="133" t="s">
        <v>237</v>
      </c>
      <c r="EE27" s="125" t="s">
        <v>276</v>
      </c>
      <c r="EF27" s="17">
        <v>1.0713823529411766</v>
      </c>
      <c r="EG27" s="8"/>
      <c r="EH27" s="17" t="s">
        <v>73</v>
      </c>
      <c r="EI27" s="8" t="s">
        <v>240</v>
      </c>
      <c r="EJ27" s="18" t="s">
        <v>241</v>
      </c>
      <c r="EK27" s="124" t="s">
        <v>225</v>
      </c>
      <c r="EL27" s="124" t="s">
        <v>226</v>
      </c>
      <c r="EM27" s="124" t="s">
        <v>227</v>
      </c>
    </row>
    <row r="28" spans="1:143" ht="15.75">
      <c r="A28" s="128" t="s">
        <v>212</v>
      </c>
      <c r="B28" s="143" t="s">
        <v>165</v>
      </c>
      <c r="C28" s="126" t="s">
        <v>127</v>
      </c>
      <c r="D28" s="144" t="s">
        <v>126</v>
      </c>
      <c r="E28" s="216" t="s">
        <v>73</v>
      </c>
      <c r="F28" s="145"/>
      <c r="G28" s="177"/>
      <c r="H28" s="177"/>
      <c r="I28" s="146"/>
      <c r="J28" s="146"/>
      <c r="K28" s="146"/>
      <c r="L28" s="147"/>
      <c r="M28" s="147"/>
      <c r="N28" s="146"/>
      <c r="O28" s="146"/>
      <c r="P28" s="20">
        <v>5925.3731343283589</v>
      </c>
      <c r="Q28" s="20">
        <v>7692.6952141057927</v>
      </c>
      <c r="R28" s="146"/>
      <c r="S28" s="146">
        <v>19614.457831325304</v>
      </c>
      <c r="T28" s="146">
        <v>26708.19672131148</v>
      </c>
      <c r="U28" s="145"/>
      <c r="V28" s="177"/>
      <c r="W28" s="177"/>
      <c r="X28" s="146"/>
      <c r="Y28" s="146"/>
      <c r="Z28" s="146"/>
      <c r="AA28" s="146"/>
      <c r="AB28" s="146"/>
      <c r="AC28" s="146"/>
      <c r="AD28" s="146"/>
      <c r="AE28" s="146"/>
      <c r="AF28" s="146"/>
      <c r="AG28" s="145">
        <v>1</v>
      </c>
      <c r="AH28" s="177">
        <v>0</v>
      </c>
      <c r="AI28" s="177">
        <v>0</v>
      </c>
      <c r="AJ28" s="177"/>
      <c r="AK28" s="146">
        <v>66053.786098306082</v>
      </c>
      <c r="AL28" s="146">
        <v>0</v>
      </c>
      <c r="AM28" s="146">
        <v>66053.786098306082</v>
      </c>
      <c r="AN28" s="146">
        <v>65500</v>
      </c>
      <c r="AO28" s="146">
        <v>13709.677419354837</v>
      </c>
      <c r="AP28" s="146">
        <v>15086.601307189543</v>
      </c>
      <c r="AQ28" s="146">
        <v>69500</v>
      </c>
      <c r="AR28" s="146">
        <v>77500</v>
      </c>
      <c r="AS28" s="146">
        <v>93130.769230769249</v>
      </c>
      <c r="AT28" s="145"/>
      <c r="AU28" s="177"/>
      <c r="AV28" s="177"/>
      <c r="AW28" s="177"/>
      <c r="AX28" s="146"/>
      <c r="AY28" s="146"/>
      <c r="AZ28" s="146"/>
      <c r="BA28" s="146"/>
      <c r="BB28" s="20"/>
      <c r="BC28" s="20"/>
      <c r="BD28" s="146"/>
      <c r="BE28" s="146"/>
      <c r="BF28" s="146"/>
      <c r="BG28" s="145"/>
      <c r="BH28" s="177"/>
      <c r="BI28" s="177"/>
      <c r="BJ28" s="177"/>
      <c r="BK28" s="148"/>
      <c r="BL28" s="145"/>
      <c r="BM28" s="177"/>
      <c r="BN28" s="177"/>
      <c r="BO28" s="177"/>
      <c r="BP28" s="177"/>
      <c r="BQ28" s="177"/>
      <c r="BR28" s="145"/>
      <c r="BS28" s="177"/>
      <c r="BT28" s="177"/>
      <c r="BU28" s="177"/>
      <c r="BV28" s="177"/>
      <c r="BW28" s="148"/>
      <c r="BX28" s="145"/>
      <c r="BY28" s="177"/>
      <c r="BZ28" s="177"/>
      <c r="CA28" s="177"/>
      <c r="CB28" s="177"/>
      <c r="CC28" s="177"/>
      <c r="CD28" s="177"/>
      <c r="CE28" s="177"/>
      <c r="CF28" s="177"/>
      <c r="CG28" s="177"/>
      <c r="CH28" s="159"/>
      <c r="CI28" s="145"/>
      <c r="CJ28" s="177"/>
      <c r="CK28" s="177"/>
      <c r="CL28" s="177"/>
      <c r="CM28" s="177"/>
      <c r="CN28" s="177"/>
      <c r="CO28" s="177"/>
      <c r="CP28" s="177"/>
      <c r="CQ28" s="177"/>
      <c r="CR28" s="177"/>
      <c r="CS28" s="159"/>
      <c r="CT28" s="145"/>
      <c r="CU28" s="177"/>
      <c r="CV28" s="177"/>
      <c r="CW28" s="177"/>
      <c r="CX28" s="177"/>
      <c r="CY28" s="177"/>
      <c r="CZ28" s="177"/>
      <c r="DA28" s="177"/>
      <c r="DB28" s="177"/>
      <c r="DC28" s="177"/>
      <c r="DD28" s="159"/>
      <c r="DE28" s="145"/>
      <c r="DF28" s="177"/>
      <c r="DG28" s="177"/>
      <c r="DH28" s="177"/>
      <c r="DI28" s="177"/>
      <c r="DJ28" s="177"/>
      <c r="DK28" s="177"/>
      <c r="DL28" s="177"/>
      <c r="DM28" s="177"/>
      <c r="DN28" s="177"/>
      <c r="DO28" s="159"/>
      <c r="DP28" s="108">
        <v>48</v>
      </c>
      <c r="DQ28" s="215">
        <v>328704</v>
      </c>
      <c r="DR28" s="189">
        <v>0.81770833333300008</v>
      </c>
      <c r="DS28" s="189"/>
      <c r="DT28" s="149" t="s">
        <v>213</v>
      </c>
      <c r="DU28" s="150" t="s">
        <v>214</v>
      </c>
      <c r="DV28" s="190" t="s">
        <v>215</v>
      </c>
      <c r="DW28" s="177" t="s">
        <v>216</v>
      </c>
      <c r="DX28" s="191" t="s">
        <v>217</v>
      </c>
      <c r="DY28" s="172" t="s">
        <v>218</v>
      </c>
      <c r="DZ28" s="132" t="s">
        <v>121</v>
      </c>
      <c r="EA28" s="125">
        <v>214</v>
      </c>
      <c r="EB28" s="125" t="s">
        <v>230</v>
      </c>
      <c r="EC28" s="133" t="s">
        <v>220</v>
      </c>
      <c r="ED28" s="133" t="s">
        <v>221</v>
      </c>
      <c r="EE28" s="125" t="s">
        <v>276</v>
      </c>
      <c r="EF28" s="17"/>
      <c r="EG28" s="8"/>
      <c r="EH28" s="17" t="s">
        <v>73</v>
      </c>
      <c r="EI28" s="8" t="s">
        <v>240</v>
      </c>
      <c r="EJ28" s="18" t="s">
        <v>241</v>
      </c>
      <c r="EK28" s="124" t="s">
        <v>225</v>
      </c>
      <c r="EL28" s="124" t="s">
        <v>226</v>
      </c>
      <c r="EM28" s="124" t="s">
        <v>227</v>
      </c>
    </row>
    <row r="29" spans="1:143" ht="15.75">
      <c r="A29" s="128" t="s">
        <v>212</v>
      </c>
      <c r="B29" s="143" t="s">
        <v>165</v>
      </c>
      <c r="C29" s="126" t="s">
        <v>127</v>
      </c>
      <c r="D29" s="144" t="s">
        <v>126</v>
      </c>
      <c r="E29" s="216" t="s">
        <v>73</v>
      </c>
      <c r="F29" s="145"/>
      <c r="G29" s="177"/>
      <c r="H29" s="177"/>
      <c r="I29" s="146"/>
      <c r="J29" s="146"/>
      <c r="K29" s="146"/>
      <c r="L29" s="147"/>
      <c r="M29" s="147"/>
      <c r="N29" s="146"/>
      <c r="O29" s="146"/>
      <c r="P29" s="20">
        <v>3250</v>
      </c>
      <c r="Q29" s="20">
        <v>3828.5714285714289</v>
      </c>
      <c r="R29" s="146"/>
      <c r="S29" s="146">
        <v>20000</v>
      </c>
      <c r="T29" s="146">
        <v>16600.000000000007</v>
      </c>
      <c r="U29" s="145"/>
      <c r="V29" s="177"/>
      <c r="W29" s="177"/>
      <c r="X29" s="146"/>
      <c r="Y29" s="146"/>
      <c r="Z29" s="146"/>
      <c r="AA29" s="146"/>
      <c r="AB29" s="146"/>
      <c r="AC29" s="146"/>
      <c r="AD29" s="146"/>
      <c r="AE29" s="146"/>
      <c r="AF29" s="146"/>
      <c r="AG29" s="145"/>
      <c r="AH29" s="177"/>
      <c r="AI29" s="177"/>
      <c r="AJ29" s="177"/>
      <c r="AK29" s="146"/>
      <c r="AL29" s="146"/>
      <c r="AM29" s="146"/>
      <c r="AN29" s="146"/>
      <c r="AO29" s="146">
        <v>7653.333333333333</v>
      </c>
      <c r="AP29" s="146">
        <v>8490.7407407407409</v>
      </c>
      <c r="AQ29" s="146"/>
      <c r="AR29" s="146">
        <v>53200.000000000007</v>
      </c>
      <c r="AS29" s="146">
        <v>53812.5</v>
      </c>
      <c r="AT29" s="145"/>
      <c r="AU29" s="177"/>
      <c r="AV29" s="177"/>
      <c r="AW29" s="177"/>
      <c r="AX29" s="146"/>
      <c r="AY29" s="146"/>
      <c r="AZ29" s="146"/>
      <c r="BA29" s="146"/>
      <c r="BB29" s="20"/>
      <c r="BC29" s="20"/>
      <c r="BD29" s="146"/>
      <c r="BE29" s="146"/>
      <c r="BF29" s="146"/>
      <c r="BG29" s="145"/>
      <c r="BH29" s="177"/>
      <c r="BI29" s="177"/>
      <c r="BJ29" s="177"/>
      <c r="BK29" s="148"/>
      <c r="BL29" s="145"/>
      <c r="BM29" s="177"/>
      <c r="BN29" s="177"/>
      <c r="BO29" s="177"/>
      <c r="BP29" s="177"/>
      <c r="BQ29" s="177"/>
      <c r="BR29" s="145"/>
      <c r="BS29" s="177"/>
      <c r="BT29" s="177"/>
      <c r="BU29" s="177"/>
      <c r="BV29" s="177"/>
      <c r="BW29" s="148"/>
      <c r="BX29" s="145"/>
      <c r="BY29" s="177"/>
      <c r="BZ29" s="177"/>
      <c r="CA29" s="177"/>
      <c r="CB29" s="177"/>
      <c r="CC29" s="177"/>
      <c r="CD29" s="177"/>
      <c r="CE29" s="177"/>
      <c r="CF29" s="177"/>
      <c r="CG29" s="177"/>
      <c r="CH29" s="159"/>
      <c r="CI29" s="145"/>
      <c r="CJ29" s="177"/>
      <c r="CK29" s="177"/>
      <c r="CL29" s="177"/>
      <c r="CM29" s="177"/>
      <c r="CN29" s="177"/>
      <c r="CO29" s="177"/>
      <c r="CP29" s="177"/>
      <c r="CQ29" s="177"/>
      <c r="CR29" s="177"/>
      <c r="CS29" s="159"/>
      <c r="CT29" s="145"/>
      <c r="CU29" s="177"/>
      <c r="CV29" s="177"/>
      <c r="CW29" s="177"/>
      <c r="CX29" s="177"/>
      <c r="CY29" s="177"/>
      <c r="CZ29" s="177"/>
      <c r="DA29" s="177"/>
      <c r="DB29" s="177"/>
      <c r="DC29" s="177"/>
      <c r="DD29" s="159"/>
      <c r="DE29" s="145"/>
      <c r="DF29" s="177"/>
      <c r="DG29" s="177"/>
      <c r="DH29" s="177"/>
      <c r="DI29" s="177"/>
      <c r="DJ29" s="177"/>
      <c r="DK29" s="177"/>
      <c r="DL29" s="177"/>
      <c r="DM29" s="177"/>
      <c r="DN29" s="177"/>
      <c r="DO29" s="159"/>
      <c r="DP29" s="109">
        <v>48</v>
      </c>
      <c r="DQ29" s="215">
        <v>328704</v>
      </c>
      <c r="DR29" s="189">
        <v>0.81770833333300008</v>
      </c>
      <c r="DS29" s="189"/>
      <c r="DT29" s="149" t="s">
        <v>213</v>
      </c>
      <c r="DU29" s="150" t="s">
        <v>214</v>
      </c>
      <c r="DV29" s="190" t="s">
        <v>215</v>
      </c>
      <c r="DW29" s="177" t="s">
        <v>216</v>
      </c>
      <c r="DX29" s="191" t="s">
        <v>217</v>
      </c>
      <c r="DY29" s="172" t="s">
        <v>218</v>
      </c>
      <c r="DZ29" s="132" t="s">
        <v>122</v>
      </c>
      <c r="EA29" s="125">
        <v>214</v>
      </c>
      <c r="EB29" s="125" t="s">
        <v>231</v>
      </c>
      <c r="EC29" s="133" t="s">
        <v>220</v>
      </c>
      <c r="ED29" s="133" t="s">
        <v>229</v>
      </c>
      <c r="EE29" s="125" t="s">
        <v>276</v>
      </c>
      <c r="EF29" s="17"/>
      <c r="EG29" s="8"/>
      <c r="EH29" s="17" t="s">
        <v>73</v>
      </c>
      <c r="EI29" s="8" t="s">
        <v>240</v>
      </c>
      <c r="EJ29" s="18" t="s">
        <v>241</v>
      </c>
      <c r="EK29" s="124" t="s">
        <v>225</v>
      </c>
      <c r="EL29" s="124" t="s">
        <v>226</v>
      </c>
      <c r="EM29" s="124" t="s">
        <v>227</v>
      </c>
    </row>
    <row r="30" spans="1:143" ht="15.75">
      <c r="A30" s="128" t="s">
        <v>212</v>
      </c>
      <c r="B30" s="143" t="s">
        <v>165</v>
      </c>
      <c r="C30" s="126" t="s">
        <v>127</v>
      </c>
      <c r="D30" s="144" t="s">
        <v>126</v>
      </c>
      <c r="E30" s="187" t="s">
        <v>74</v>
      </c>
      <c r="F30" s="145">
        <v>47</v>
      </c>
      <c r="G30" s="177">
        <v>0</v>
      </c>
      <c r="H30" s="177">
        <v>0</v>
      </c>
      <c r="I30" s="146">
        <v>51130.808295687028</v>
      </c>
      <c r="J30" s="146">
        <v>16475.699033710182</v>
      </c>
      <c r="K30" s="146">
        <v>1</v>
      </c>
      <c r="L30" s="147">
        <v>47</v>
      </c>
      <c r="M30" s="147">
        <v>47</v>
      </c>
      <c r="N30" s="146">
        <v>73222.227729384162</v>
      </c>
      <c r="O30" s="146">
        <v>23400</v>
      </c>
      <c r="P30" s="20">
        <v>14046.099290780143</v>
      </c>
      <c r="Q30" s="20">
        <v>16204.134366925064</v>
      </c>
      <c r="R30" s="146">
        <v>68300.000000000015</v>
      </c>
      <c r="S30" s="146">
        <v>61826.732673267332</v>
      </c>
      <c r="T30" s="146">
        <v>68449.799196787149</v>
      </c>
      <c r="U30" s="145"/>
      <c r="V30" s="177"/>
      <c r="W30" s="177"/>
      <c r="X30" s="146"/>
      <c r="Y30" s="146"/>
      <c r="Z30" s="146"/>
      <c r="AA30" s="146"/>
      <c r="AB30" s="146"/>
      <c r="AC30" s="146"/>
      <c r="AD30" s="146"/>
      <c r="AE30" s="146"/>
      <c r="AF30" s="146"/>
      <c r="AG30" s="145">
        <v>53</v>
      </c>
      <c r="AH30" s="177">
        <v>0</v>
      </c>
      <c r="AI30" s="177">
        <v>0</v>
      </c>
      <c r="AJ30" s="177">
        <v>53</v>
      </c>
      <c r="AK30" s="146">
        <v>68448.920541022409</v>
      </c>
      <c r="AL30" s="146">
        <v>37859.932061916676</v>
      </c>
      <c r="AM30" s="146">
        <v>175562.46557804881</v>
      </c>
      <c r="AN30" s="146">
        <v>23683.333333333332</v>
      </c>
      <c r="AO30" s="146">
        <v>20654.696132596688</v>
      </c>
      <c r="AP30" s="146">
        <v>22632.432432432433</v>
      </c>
      <c r="AQ30" s="146">
        <v>123725.00000000001</v>
      </c>
      <c r="AR30" s="146">
        <v>114845.45454545456</v>
      </c>
      <c r="AS30" s="146">
        <v>124960</v>
      </c>
      <c r="AT30" s="145"/>
      <c r="AU30" s="177"/>
      <c r="AV30" s="177"/>
      <c r="AW30" s="177"/>
      <c r="AX30" s="146"/>
      <c r="AY30" s="146"/>
      <c r="AZ30" s="146"/>
      <c r="BA30" s="146"/>
      <c r="BB30" s="20"/>
      <c r="BC30" s="20"/>
      <c r="BD30" s="146"/>
      <c r="BE30" s="146"/>
      <c r="BF30" s="146"/>
      <c r="BG30" s="145"/>
      <c r="BH30" s="177"/>
      <c r="BI30" s="177"/>
      <c r="BJ30" s="177"/>
      <c r="BK30" s="148"/>
      <c r="BL30" s="145"/>
      <c r="BM30" s="177"/>
      <c r="BN30" s="177"/>
      <c r="BO30" s="177"/>
      <c r="BP30" s="177"/>
      <c r="BQ30" s="177"/>
      <c r="BR30" s="145"/>
      <c r="BS30" s="177"/>
      <c r="BT30" s="177"/>
      <c r="BU30" s="177"/>
      <c r="BV30" s="177"/>
      <c r="BW30" s="148"/>
      <c r="BX30" s="145"/>
      <c r="BY30" s="177"/>
      <c r="BZ30" s="177"/>
      <c r="CA30" s="177"/>
      <c r="CB30" s="177"/>
      <c r="CC30" s="177"/>
      <c r="CD30" s="177"/>
      <c r="CE30" s="177"/>
      <c r="CF30" s="177"/>
      <c r="CG30" s="177"/>
      <c r="CH30" s="159"/>
      <c r="CI30" s="145"/>
      <c r="CJ30" s="177"/>
      <c r="CK30" s="177"/>
      <c r="CL30" s="177"/>
      <c r="CM30" s="177"/>
      <c r="CN30" s="177"/>
      <c r="CO30" s="177"/>
      <c r="CP30" s="177"/>
      <c r="CQ30" s="177"/>
      <c r="CR30" s="177"/>
      <c r="CS30" s="159"/>
      <c r="CT30" s="145"/>
      <c r="CU30" s="177"/>
      <c r="CV30" s="177"/>
      <c r="CW30" s="177"/>
      <c r="CX30" s="177"/>
      <c r="CY30" s="177"/>
      <c r="CZ30" s="177"/>
      <c r="DA30" s="177"/>
      <c r="DB30" s="177"/>
      <c r="DC30" s="177"/>
      <c r="DD30" s="159"/>
      <c r="DE30" s="145"/>
      <c r="DF30" s="177"/>
      <c r="DG30" s="177"/>
      <c r="DH30" s="177"/>
      <c r="DI30" s="177"/>
      <c r="DJ30" s="177"/>
      <c r="DK30" s="177"/>
      <c r="DL30" s="177"/>
      <c r="DM30" s="177"/>
      <c r="DN30" s="177"/>
      <c r="DO30" s="159"/>
      <c r="DP30" s="108">
        <v>10.25</v>
      </c>
      <c r="DQ30" s="215">
        <v>230224</v>
      </c>
      <c r="DR30" s="189">
        <v>0.97560975609699996</v>
      </c>
      <c r="DS30" s="189">
        <v>4.700000000002702</v>
      </c>
      <c r="DT30" s="149" t="s">
        <v>213</v>
      </c>
      <c r="DU30" s="150" t="s">
        <v>214</v>
      </c>
      <c r="DV30" s="190" t="s">
        <v>215</v>
      </c>
      <c r="DW30" s="177" t="s">
        <v>216</v>
      </c>
      <c r="DX30" s="191" t="s">
        <v>217</v>
      </c>
      <c r="DY30" s="172" t="s">
        <v>238</v>
      </c>
      <c r="DZ30" s="132" t="s">
        <v>119</v>
      </c>
      <c r="EA30" s="125">
        <v>214</v>
      </c>
      <c r="EB30" s="125" t="s">
        <v>219</v>
      </c>
      <c r="EC30" s="133" t="s">
        <v>220</v>
      </c>
      <c r="ED30" s="133" t="s">
        <v>221</v>
      </c>
      <c r="EE30" s="125" t="s">
        <v>276</v>
      </c>
      <c r="EF30" s="17">
        <v>0.8565531914893616</v>
      </c>
      <c r="EG30" s="8"/>
      <c r="EH30" s="17" t="s">
        <v>68</v>
      </c>
      <c r="EI30" s="8" t="s">
        <v>242</v>
      </c>
      <c r="EJ30" s="18" t="s">
        <v>243</v>
      </c>
      <c r="EK30" s="124" t="s">
        <v>225</v>
      </c>
      <c r="EL30" s="124" t="s">
        <v>226</v>
      </c>
      <c r="EM30" s="124" t="s">
        <v>227</v>
      </c>
    </row>
    <row r="31" spans="1:143" ht="15.75">
      <c r="A31" s="128" t="s">
        <v>212</v>
      </c>
      <c r="B31" s="143" t="s">
        <v>165</v>
      </c>
      <c r="C31" s="126" t="s">
        <v>127</v>
      </c>
      <c r="D31" s="144" t="s">
        <v>126</v>
      </c>
      <c r="E31" s="216" t="s">
        <v>74</v>
      </c>
      <c r="F31" s="145">
        <v>7</v>
      </c>
      <c r="G31" s="177">
        <v>0</v>
      </c>
      <c r="H31" s="177">
        <v>0</v>
      </c>
      <c r="I31" s="146">
        <v>26952.674150582814</v>
      </c>
      <c r="J31" s="146">
        <v>23676.389686171085</v>
      </c>
      <c r="K31" s="146">
        <v>0.7142857142857143</v>
      </c>
      <c r="L31" s="147">
        <v>5</v>
      </c>
      <c r="M31" s="147">
        <v>5</v>
      </c>
      <c r="N31" s="146">
        <v>58798.985595061364</v>
      </c>
      <c r="O31" s="146">
        <v>700.00000000000011</v>
      </c>
      <c r="P31" s="20">
        <v>16090.425531914892</v>
      </c>
      <c r="Q31" s="20">
        <v>16854</v>
      </c>
      <c r="R31" s="146">
        <v>58600</v>
      </c>
      <c r="S31" s="146">
        <v>63464.285714285717</v>
      </c>
      <c r="T31" s="146">
        <v>65570.224719101127</v>
      </c>
      <c r="U31" s="145"/>
      <c r="V31" s="177"/>
      <c r="W31" s="177"/>
      <c r="X31" s="146"/>
      <c r="Y31" s="146"/>
      <c r="Z31" s="146"/>
      <c r="AA31" s="146"/>
      <c r="AB31" s="146"/>
      <c r="AC31" s="146"/>
      <c r="AD31" s="146"/>
      <c r="AE31" s="146"/>
      <c r="AF31" s="146"/>
      <c r="AG31" s="145">
        <v>8</v>
      </c>
      <c r="AH31" s="177">
        <v>0</v>
      </c>
      <c r="AI31" s="177">
        <v>0</v>
      </c>
      <c r="AJ31" s="177">
        <v>8</v>
      </c>
      <c r="AK31" s="146">
        <v>50703.565864814744</v>
      </c>
      <c r="AL31" s="146">
        <v>20700.996352832874</v>
      </c>
      <c r="AM31" s="146">
        <v>71224.442452271527</v>
      </c>
      <c r="AN31" s="146">
        <v>20300</v>
      </c>
      <c r="AO31" s="146">
        <v>23107.142857142859</v>
      </c>
      <c r="AP31" s="146">
        <v>21332.046332046331</v>
      </c>
      <c r="AQ31" s="146">
        <v>72100</v>
      </c>
      <c r="AR31" s="146">
        <v>105328.94736842105</v>
      </c>
      <c r="AS31" s="146">
        <v>104912.28070175438</v>
      </c>
      <c r="AT31" s="145"/>
      <c r="AU31" s="177"/>
      <c r="AV31" s="177"/>
      <c r="AW31" s="177"/>
      <c r="AX31" s="146"/>
      <c r="AY31" s="146"/>
      <c r="AZ31" s="146"/>
      <c r="BA31" s="146"/>
      <c r="BB31" s="20"/>
      <c r="BC31" s="20"/>
      <c r="BD31" s="146"/>
      <c r="BE31" s="146"/>
      <c r="BF31" s="146"/>
      <c r="BG31" s="145"/>
      <c r="BH31" s="177"/>
      <c r="BI31" s="177"/>
      <c r="BJ31" s="177"/>
      <c r="BK31" s="148"/>
      <c r="BL31" s="145"/>
      <c r="BM31" s="177"/>
      <c r="BN31" s="177"/>
      <c r="BO31" s="177"/>
      <c r="BP31" s="177"/>
      <c r="BQ31" s="177"/>
      <c r="BR31" s="145"/>
      <c r="BS31" s="177"/>
      <c r="BT31" s="177"/>
      <c r="BU31" s="177"/>
      <c r="BV31" s="177"/>
      <c r="BW31" s="148"/>
      <c r="BX31" s="145"/>
      <c r="BY31" s="177"/>
      <c r="BZ31" s="177"/>
      <c r="CA31" s="177"/>
      <c r="CB31" s="177"/>
      <c r="CC31" s="177"/>
      <c r="CD31" s="177"/>
      <c r="CE31" s="177"/>
      <c r="CF31" s="177"/>
      <c r="CG31" s="177"/>
      <c r="CH31" s="159"/>
      <c r="CI31" s="145"/>
      <c r="CJ31" s="177"/>
      <c r="CK31" s="177"/>
      <c r="CL31" s="177"/>
      <c r="CM31" s="177"/>
      <c r="CN31" s="177"/>
      <c r="CO31" s="177"/>
      <c r="CP31" s="177"/>
      <c r="CQ31" s="177"/>
      <c r="CR31" s="177"/>
      <c r="CS31" s="159"/>
      <c r="CT31" s="145"/>
      <c r="CU31" s="177"/>
      <c r="CV31" s="177"/>
      <c r="CW31" s="177"/>
      <c r="CX31" s="177"/>
      <c r="CY31" s="177"/>
      <c r="CZ31" s="177"/>
      <c r="DA31" s="177"/>
      <c r="DB31" s="177"/>
      <c r="DC31" s="177"/>
      <c r="DD31" s="159"/>
      <c r="DE31" s="145"/>
      <c r="DF31" s="177"/>
      <c r="DG31" s="177"/>
      <c r="DH31" s="177"/>
      <c r="DI31" s="177"/>
      <c r="DJ31" s="177"/>
      <c r="DK31" s="177"/>
      <c r="DL31" s="177"/>
      <c r="DM31" s="177"/>
      <c r="DN31" s="177"/>
      <c r="DO31" s="159"/>
      <c r="DP31" s="109">
        <v>10.25</v>
      </c>
      <c r="DQ31" s="215">
        <v>230224</v>
      </c>
      <c r="DR31" s="189">
        <v>0.97560975609699996</v>
      </c>
      <c r="DS31" s="189">
        <v>0.70000000000040263</v>
      </c>
      <c r="DT31" s="149" t="s">
        <v>213</v>
      </c>
      <c r="DU31" s="150" t="s">
        <v>214</v>
      </c>
      <c r="DV31" s="190" t="s">
        <v>215</v>
      </c>
      <c r="DW31" s="177" t="s">
        <v>216</v>
      </c>
      <c r="DX31" s="191" t="s">
        <v>217</v>
      </c>
      <c r="DY31" s="172" t="s">
        <v>238</v>
      </c>
      <c r="DZ31" s="132" t="s">
        <v>120</v>
      </c>
      <c r="EA31" s="125">
        <v>214</v>
      </c>
      <c r="EB31" s="125" t="s">
        <v>228</v>
      </c>
      <c r="EC31" s="133" t="s">
        <v>220</v>
      </c>
      <c r="ED31" s="133" t="s">
        <v>237</v>
      </c>
      <c r="EE31" s="125" t="s">
        <v>276</v>
      </c>
      <c r="EF31" s="17">
        <v>0.87271428571428566</v>
      </c>
      <c r="EG31" s="8"/>
      <c r="EH31" s="17" t="s">
        <v>68</v>
      </c>
      <c r="EI31" s="8" t="s">
        <v>242</v>
      </c>
      <c r="EJ31" s="18" t="s">
        <v>243</v>
      </c>
      <c r="EK31" s="124" t="s">
        <v>225</v>
      </c>
      <c r="EL31" s="124" t="s">
        <v>226</v>
      </c>
      <c r="EM31" s="124" t="s">
        <v>227</v>
      </c>
    </row>
    <row r="32" spans="1:143" ht="15.75">
      <c r="A32" s="128" t="s">
        <v>212</v>
      </c>
      <c r="B32" s="143" t="s">
        <v>165</v>
      </c>
      <c r="C32" s="126" t="s">
        <v>127</v>
      </c>
      <c r="D32" s="144" t="s">
        <v>126</v>
      </c>
      <c r="E32" s="216" t="s">
        <v>74</v>
      </c>
      <c r="F32" s="145">
        <v>57</v>
      </c>
      <c r="G32" s="177">
        <v>0</v>
      </c>
      <c r="H32" s="177">
        <v>0</v>
      </c>
      <c r="I32" s="146">
        <v>14796.511070000808</v>
      </c>
      <c r="J32" s="146">
        <v>5650.4263817644196</v>
      </c>
      <c r="K32" s="146">
        <v>0.92982456140350878</v>
      </c>
      <c r="L32" s="147">
        <v>53</v>
      </c>
      <c r="M32" s="147">
        <v>53</v>
      </c>
      <c r="N32" s="146">
        <v>24593.85489114992</v>
      </c>
      <c r="O32" s="146">
        <v>8700</v>
      </c>
      <c r="P32" s="20">
        <v>5925.3731343283589</v>
      </c>
      <c r="Q32" s="20">
        <v>7692.6952141057927</v>
      </c>
      <c r="R32" s="146">
        <v>22920</v>
      </c>
      <c r="S32" s="146">
        <v>19614.457831325304</v>
      </c>
      <c r="T32" s="146">
        <v>26708.19672131148</v>
      </c>
      <c r="U32" s="145"/>
      <c r="V32" s="177"/>
      <c r="W32" s="177"/>
      <c r="X32" s="146"/>
      <c r="Y32" s="146"/>
      <c r="Z32" s="146"/>
      <c r="AA32" s="146"/>
      <c r="AB32" s="146"/>
      <c r="AC32" s="146"/>
      <c r="AD32" s="146"/>
      <c r="AE32" s="146"/>
      <c r="AF32" s="146"/>
      <c r="AG32" s="145">
        <v>60</v>
      </c>
      <c r="AH32" s="177">
        <v>0</v>
      </c>
      <c r="AI32" s="177">
        <v>0</v>
      </c>
      <c r="AJ32" s="177">
        <v>60</v>
      </c>
      <c r="AK32" s="146">
        <v>59169.933419253903</v>
      </c>
      <c r="AL32" s="146">
        <v>29037.215551868081</v>
      </c>
      <c r="AM32" s="146">
        <v>142920.1807560536</v>
      </c>
      <c r="AN32" s="146">
        <v>28000</v>
      </c>
      <c r="AO32" s="146">
        <v>13709.677419354837</v>
      </c>
      <c r="AP32" s="146">
        <v>15086.601307189543</v>
      </c>
      <c r="AQ32" s="146">
        <v>94500</v>
      </c>
      <c r="AR32" s="146">
        <v>77500</v>
      </c>
      <c r="AS32" s="146">
        <v>93130.769230769249</v>
      </c>
      <c r="AT32" s="145"/>
      <c r="AU32" s="177"/>
      <c r="AV32" s="177"/>
      <c r="AW32" s="177"/>
      <c r="AX32" s="146"/>
      <c r="AY32" s="146"/>
      <c r="AZ32" s="146"/>
      <c r="BA32" s="146"/>
      <c r="BB32" s="20"/>
      <c r="BC32" s="20"/>
      <c r="BD32" s="146"/>
      <c r="BE32" s="146"/>
      <c r="BF32" s="146"/>
      <c r="BG32" s="145"/>
      <c r="BH32" s="177"/>
      <c r="BI32" s="177"/>
      <c r="BJ32" s="177"/>
      <c r="BK32" s="148"/>
      <c r="BL32" s="145"/>
      <c r="BM32" s="177"/>
      <c r="BN32" s="177"/>
      <c r="BO32" s="177"/>
      <c r="BP32" s="177"/>
      <c r="BQ32" s="177"/>
      <c r="BR32" s="145"/>
      <c r="BS32" s="177"/>
      <c r="BT32" s="177"/>
      <c r="BU32" s="177"/>
      <c r="BV32" s="177"/>
      <c r="BW32" s="148"/>
      <c r="BX32" s="145"/>
      <c r="BY32" s="177"/>
      <c r="BZ32" s="177"/>
      <c r="CA32" s="177"/>
      <c r="CB32" s="177"/>
      <c r="CC32" s="177"/>
      <c r="CD32" s="177"/>
      <c r="CE32" s="177"/>
      <c r="CF32" s="177"/>
      <c r="CG32" s="177"/>
      <c r="CH32" s="159"/>
      <c r="CI32" s="145"/>
      <c r="CJ32" s="177"/>
      <c r="CK32" s="177"/>
      <c r="CL32" s="177"/>
      <c r="CM32" s="177"/>
      <c r="CN32" s="177"/>
      <c r="CO32" s="177"/>
      <c r="CP32" s="177"/>
      <c r="CQ32" s="177"/>
      <c r="CR32" s="177"/>
      <c r="CS32" s="159"/>
      <c r="CT32" s="145"/>
      <c r="CU32" s="177"/>
      <c r="CV32" s="177"/>
      <c r="CW32" s="177"/>
      <c r="CX32" s="177"/>
      <c r="CY32" s="177"/>
      <c r="CZ32" s="177"/>
      <c r="DA32" s="177"/>
      <c r="DB32" s="177"/>
      <c r="DC32" s="177"/>
      <c r="DD32" s="159"/>
      <c r="DE32" s="145"/>
      <c r="DF32" s="177"/>
      <c r="DG32" s="177"/>
      <c r="DH32" s="177"/>
      <c r="DI32" s="177"/>
      <c r="DJ32" s="177"/>
      <c r="DK32" s="177"/>
      <c r="DL32" s="177"/>
      <c r="DM32" s="177"/>
      <c r="DN32" s="177"/>
      <c r="DO32" s="159"/>
      <c r="DP32" s="108">
        <v>10.25</v>
      </c>
      <c r="DQ32" s="215">
        <v>230224</v>
      </c>
      <c r="DR32" s="189">
        <v>0.97560975609699996</v>
      </c>
      <c r="DS32" s="189">
        <v>5.7000000000032776</v>
      </c>
      <c r="DT32" s="149" t="s">
        <v>213</v>
      </c>
      <c r="DU32" s="150" t="s">
        <v>214</v>
      </c>
      <c r="DV32" s="190" t="s">
        <v>215</v>
      </c>
      <c r="DW32" s="177" t="s">
        <v>216</v>
      </c>
      <c r="DX32" s="191" t="s">
        <v>217</v>
      </c>
      <c r="DY32" s="172" t="s">
        <v>238</v>
      </c>
      <c r="DZ32" s="132" t="s">
        <v>121</v>
      </c>
      <c r="EA32" s="125">
        <v>214</v>
      </c>
      <c r="EB32" s="125" t="s">
        <v>230</v>
      </c>
      <c r="EC32" s="133" t="s">
        <v>220</v>
      </c>
      <c r="ED32" s="133" t="s">
        <v>221</v>
      </c>
      <c r="EE32" s="125" t="s">
        <v>276</v>
      </c>
      <c r="EF32" s="17">
        <v>1.776473684210526</v>
      </c>
      <c r="EG32" s="8"/>
      <c r="EH32" s="17" t="s">
        <v>68</v>
      </c>
      <c r="EI32" s="8" t="s">
        <v>242</v>
      </c>
      <c r="EJ32" s="18" t="s">
        <v>243</v>
      </c>
      <c r="EK32" s="124" t="s">
        <v>225</v>
      </c>
      <c r="EL32" s="124" t="s">
        <v>226</v>
      </c>
      <c r="EM32" s="124" t="s">
        <v>227</v>
      </c>
    </row>
    <row r="33" spans="1:143" ht="15.75">
      <c r="A33" s="128" t="s">
        <v>212</v>
      </c>
      <c r="B33" s="143" t="s">
        <v>165</v>
      </c>
      <c r="C33" s="126" t="s">
        <v>127</v>
      </c>
      <c r="D33" s="144" t="s">
        <v>126</v>
      </c>
      <c r="E33" s="216" t="s">
        <v>74</v>
      </c>
      <c r="F33" s="145">
        <v>10</v>
      </c>
      <c r="G33" s="177">
        <v>0</v>
      </c>
      <c r="H33" s="177">
        <v>0</v>
      </c>
      <c r="I33" s="146">
        <v>6849.7075926917214</v>
      </c>
      <c r="J33" s="146">
        <v>2633.1223544175332</v>
      </c>
      <c r="K33" s="146">
        <v>0.9</v>
      </c>
      <c r="L33" s="147">
        <v>9</v>
      </c>
      <c r="M33" s="147">
        <v>10</v>
      </c>
      <c r="N33" s="146">
        <v>11996.425137338319</v>
      </c>
      <c r="O33" s="146">
        <v>3000</v>
      </c>
      <c r="P33" s="20">
        <v>3250</v>
      </c>
      <c r="Q33" s="20">
        <v>3828.5714285714289</v>
      </c>
      <c r="R33" s="146">
        <v>10000</v>
      </c>
      <c r="S33" s="146">
        <v>20000</v>
      </c>
      <c r="T33" s="146">
        <v>16600.000000000007</v>
      </c>
      <c r="U33" s="145"/>
      <c r="V33" s="177"/>
      <c r="W33" s="177"/>
      <c r="X33" s="146"/>
      <c r="Y33" s="146"/>
      <c r="Z33" s="146"/>
      <c r="AA33" s="146"/>
      <c r="AB33" s="146"/>
      <c r="AC33" s="146"/>
      <c r="AD33" s="146"/>
      <c r="AE33" s="146"/>
      <c r="AF33" s="146"/>
      <c r="AG33" s="145">
        <v>8</v>
      </c>
      <c r="AH33" s="177">
        <v>0</v>
      </c>
      <c r="AI33" s="177">
        <v>0</v>
      </c>
      <c r="AJ33" s="177">
        <v>8</v>
      </c>
      <c r="AK33" s="146">
        <v>11802.241054180806</v>
      </c>
      <c r="AL33" s="146">
        <v>4362.4820916537865</v>
      </c>
      <c r="AM33" s="146">
        <v>18605.908241262801</v>
      </c>
      <c r="AN33" s="146">
        <v>6300.0000000000009</v>
      </c>
      <c r="AO33" s="146">
        <v>7653.333333333333</v>
      </c>
      <c r="AP33" s="146">
        <v>8490.7407407407409</v>
      </c>
      <c r="AQ33" s="146">
        <v>18200</v>
      </c>
      <c r="AR33" s="146">
        <v>53200.000000000007</v>
      </c>
      <c r="AS33" s="146">
        <v>53812.5</v>
      </c>
      <c r="AT33" s="145"/>
      <c r="AU33" s="177"/>
      <c r="AV33" s="177"/>
      <c r="AW33" s="177"/>
      <c r="AX33" s="146"/>
      <c r="AY33" s="146"/>
      <c r="AZ33" s="146"/>
      <c r="BA33" s="146"/>
      <c r="BB33" s="20"/>
      <c r="BC33" s="20"/>
      <c r="BD33" s="146"/>
      <c r="BE33" s="146"/>
      <c r="BF33" s="146"/>
      <c r="BG33" s="145"/>
      <c r="BH33" s="177"/>
      <c r="BI33" s="177"/>
      <c r="BJ33" s="177"/>
      <c r="BK33" s="148"/>
      <c r="BL33" s="145"/>
      <c r="BM33" s="177"/>
      <c r="BN33" s="177"/>
      <c r="BO33" s="177"/>
      <c r="BP33" s="177"/>
      <c r="BQ33" s="177"/>
      <c r="BR33" s="145"/>
      <c r="BS33" s="177"/>
      <c r="BT33" s="177"/>
      <c r="BU33" s="177"/>
      <c r="BV33" s="177"/>
      <c r="BW33" s="148"/>
      <c r="BX33" s="145"/>
      <c r="BY33" s="177"/>
      <c r="BZ33" s="177"/>
      <c r="CA33" s="177"/>
      <c r="CB33" s="177"/>
      <c r="CC33" s="177"/>
      <c r="CD33" s="177"/>
      <c r="CE33" s="177"/>
      <c r="CF33" s="177"/>
      <c r="CG33" s="177"/>
      <c r="CH33" s="159"/>
      <c r="CI33" s="145"/>
      <c r="CJ33" s="177"/>
      <c r="CK33" s="177"/>
      <c r="CL33" s="177"/>
      <c r="CM33" s="177"/>
      <c r="CN33" s="177"/>
      <c r="CO33" s="177"/>
      <c r="CP33" s="177"/>
      <c r="CQ33" s="177"/>
      <c r="CR33" s="177"/>
      <c r="CS33" s="159"/>
      <c r="CT33" s="145"/>
      <c r="CU33" s="177"/>
      <c r="CV33" s="177"/>
      <c r="CW33" s="177"/>
      <c r="CX33" s="177"/>
      <c r="CY33" s="177"/>
      <c r="CZ33" s="177"/>
      <c r="DA33" s="177"/>
      <c r="DB33" s="177"/>
      <c r="DC33" s="177"/>
      <c r="DD33" s="159"/>
      <c r="DE33" s="145"/>
      <c r="DF33" s="177"/>
      <c r="DG33" s="177"/>
      <c r="DH33" s="177"/>
      <c r="DI33" s="177"/>
      <c r="DJ33" s="177"/>
      <c r="DK33" s="177"/>
      <c r="DL33" s="177"/>
      <c r="DM33" s="177"/>
      <c r="DN33" s="177"/>
      <c r="DO33" s="159"/>
      <c r="DP33" s="109">
        <v>10.25</v>
      </c>
      <c r="DQ33" s="215">
        <v>230224</v>
      </c>
      <c r="DR33" s="189">
        <v>0.97560975609699996</v>
      </c>
      <c r="DS33" s="189">
        <v>1.0000000000005751</v>
      </c>
      <c r="DT33" s="149" t="s">
        <v>213</v>
      </c>
      <c r="DU33" s="150" t="s">
        <v>214</v>
      </c>
      <c r="DV33" s="190" t="s">
        <v>215</v>
      </c>
      <c r="DW33" s="177" t="s">
        <v>216</v>
      </c>
      <c r="DX33" s="191" t="s">
        <v>217</v>
      </c>
      <c r="DY33" s="172" t="s">
        <v>238</v>
      </c>
      <c r="DZ33" s="132" t="s">
        <v>122</v>
      </c>
      <c r="EA33" s="125">
        <v>214</v>
      </c>
      <c r="EB33" s="125" t="s">
        <v>231</v>
      </c>
      <c r="EC33" s="133" t="s">
        <v>220</v>
      </c>
      <c r="ED33" s="133" t="s">
        <v>229</v>
      </c>
      <c r="EE33" s="125" t="s">
        <v>276</v>
      </c>
      <c r="EF33" s="17">
        <v>4.6953000000000005</v>
      </c>
      <c r="EG33" s="8"/>
      <c r="EH33" s="17" t="s">
        <v>68</v>
      </c>
      <c r="EI33" s="8" t="s">
        <v>242</v>
      </c>
      <c r="EJ33" s="18" t="s">
        <v>243</v>
      </c>
      <c r="EK33" s="124" t="s">
        <v>225</v>
      </c>
      <c r="EL33" s="124" t="s">
        <v>226</v>
      </c>
      <c r="EM33" s="124" t="s">
        <v>227</v>
      </c>
    </row>
    <row r="34" spans="1:143" ht="15.75">
      <c r="A34" s="128" t="s">
        <v>212</v>
      </c>
      <c r="B34" s="143" t="s">
        <v>165</v>
      </c>
      <c r="C34" s="126" t="s">
        <v>127</v>
      </c>
      <c r="D34" s="144" t="s">
        <v>126</v>
      </c>
      <c r="E34" s="187" t="s">
        <v>75</v>
      </c>
      <c r="F34" s="145">
        <v>60</v>
      </c>
      <c r="G34" s="177">
        <v>0</v>
      </c>
      <c r="H34" s="177">
        <v>0</v>
      </c>
      <c r="I34" s="146">
        <v>29433.040180662683</v>
      </c>
      <c r="J34" s="146">
        <v>12055.380682078459</v>
      </c>
      <c r="K34" s="146">
        <v>1</v>
      </c>
      <c r="L34" s="147">
        <v>60</v>
      </c>
      <c r="M34" s="147">
        <v>60</v>
      </c>
      <c r="N34" s="146">
        <v>50679.19953891624</v>
      </c>
      <c r="O34" s="146">
        <v>11000</v>
      </c>
      <c r="P34" s="20">
        <v>14046.099290780143</v>
      </c>
      <c r="Q34" s="20">
        <v>16204.134366925064</v>
      </c>
      <c r="R34" s="146">
        <v>46000</v>
      </c>
      <c r="S34" s="146">
        <v>61826.732673267332</v>
      </c>
      <c r="T34" s="146">
        <v>68449.799196787149</v>
      </c>
      <c r="U34" s="145"/>
      <c r="V34" s="177"/>
      <c r="W34" s="177"/>
      <c r="X34" s="146"/>
      <c r="Y34" s="146"/>
      <c r="Z34" s="146"/>
      <c r="AA34" s="146"/>
      <c r="AB34" s="146"/>
      <c r="AC34" s="146"/>
      <c r="AD34" s="146"/>
      <c r="AE34" s="146"/>
      <c r="AF34" s="146"/>
      <c r="AG34" s="145">
        <v>116</v>
      </c>
      <c r="AH34" s="177">
        <v>0</v>
      </c>
      <c r="AI34" s="177">
        <v>0</v>
      </c>
      <c r="AJ34" s="177"/>
      <c r="AK34" s="146">
        <v>63391.831814665122</v>
      </c>
      <c r="AL34" s="146">
        <v>31994.502666857479</v>
      </c>
      <c r="AM34" s="146">
        <v>163926.276355232</v>
      </c>
      <c r="AN34" s="146">
        <v>25550.000000000004</v>
      </c>
      <c r="AO34" s="146">
        <v>20654.696132596688</v>
      </c>
      <c r="AP34" s="146">
        <v>22632.432432432433</v>
      </c>
      <c r="AQ34" s="146">
        <v>104300.00000000001</v>
      </c>
      <c r="AR34" s="146">
        <v>114845.45454545456</v>
      </c>
      <c r="AS34" s="146">
        <v>124960</v>
      </c>
      <c r="AT34" s="145"/>
      <c r="AU34" s="177"/>
      <c r="AV34" s="177"/>
      <c r="AW34" s="177"/>
      <c r="AX34" s="146"/>
      <c r="AY34" s="146"/>
      <c r="AZ34" s="146"/>
      <c r="BA34" s="146"/>
      <c r="BB34" s="20"/>
      <c r="BC34" s="20"/>
      <c r="BD34" s="146"/>
      <c r="BE34" s="146"/>
      <c r="BF34" s="146"/>
      <c r="BG34" s="145"/>
      <c r="BH34" s="177"/>
      <c r="BI34" s="177"/>
      <c r="BJ34" s="177"/>
      <c r="BK34" s="148"/>
      <c r="BL34" s="145"/>
      <c r="BM34" s="177"/>
      <c r="BN34" s="177"/>
      <c r="BO34" s="177"/>
      <c r="BP34" s="177"/>
      <c r="BQ34" s="177"/>
      <c r="BR34" s="145"/>
      <c r="BS34" s="177"/>
      <c r="BT34" s="177"/>
      <c r="BU34" s="177"/>
      <c r="BV34" s="177"/>
      <c r="BW34" s="148"/>
      <c r="BX34" s="145"/>
      <c r="BY34" s="177"/>
      <c r="BZ34" s="177"/>
      <c r="CA34" s="177"/>
      <c r="CB34" s="177"/>
      <c r="CC34" s="177"/>
      <c r="CD34" s="177"/>
      <c r="CE34" s="177"/>
      <c r="CF34" s="177"/>
      <c r="CG34" s="177"/>
      <c r="CH34" s="159"/>
      <c r="CI34" s="145"/>
      <c r="CJ34" s="177"/>
      <c r="CK34" s="177"/>
      <c r="CL34" s="177"/>
      <c r="CM34" s="177"/>
      <c r="CN34" s="177"/>
      <c r="CO34" s="177"/>
      <c r="CP34" s="177"/>
      <c r="CQ34" s="177"/>
      <c r="CR34" s="177"/>
      <c r="CS34" s="159"/>
      <c r="CT34" s="145"/>
      <c r="CU34" s="177"/>
      <c r="CV34" s="177"/>
      <c r="CW34" s="177"/>
      <c r="CX34" s="177"/>
      <c r="CY34" s="177"/>
      <c r="CZ34" s="177"/>
      <c r="DA34" s="177"/>
      <c r="DB34" s="177"/>
      <c r="DC34" s="177"/>
      <c r="DD34" s="159"/>
      <c r="DE34" s="145"/>
      <c r="DF34" s="177"/>
      <c r="DG34" s="177"/>
      <c r="DH34" s="177"/>
      <c r="DI34" s="177"/>
      <c r="DJ34" s="177"/>
      <c r="DK34" s="177"/>
      <c r="DL34" s="177"/>
      <c r="DM34" s="177"/>
      <c r="DN34" s="177"/>
      <c r="DO34" s="159"/>
      <c r="DP34" s="108">
        <v>21.75</v>
      </c>
      <c r="DQ34" s="215">
        <v>277554</v>
      </c>
      <c r="DR34" s="189">
        <v>0.85057471264300011</v>
      </c>
      <c r="DS34" s="189">
        <v>3.2432432432458289</v>
      </c>
      <c r="DT34" s="149" t="s">
        <v>213</v>
      </c>
      <c r="DU34" s="150" t="s">
        <v>214</v>
      </c>
      <c r="DV34" s="190" t="s">
        <v>215</v>
      </c>
      <c r="DW34" s="177" t="s">
        <v>216</v>
      </c>
      <c r="DX34" s="191" t="s">
        <v>217</v>
      </c>
      <c r="DY34" s="172" t="s">
        <v>259</v>
      </c>
      <c r="DZ34" s="132" t="s">
        <v>119</v>
      </c>
      <c r="EA34" s="125">
        <v>214</v>
      </c>
      <c r="EB34" s="125" t="s">
        <v>219</v>
      </c>
      <c r="EC34" s="133" t="s">
        <v>220</v>
      </c>
      <c r="ED34" s="133" t="s">
        <v>229</v>
      </c>
      <c r="EE34" s="125" t="s">
        <v>276</v>
      </c>
      <c r="EF34" s="17">
        <v>1.2961333333333334</v>
      </c>
      <c r="EG34" s="8"/>
      <c r="EH34" s="17" t="s">
        <v>260</v>
      </c>
      <c r="EI34" s="8" t="s">
        <v>260</v>
      </c>
      <c r="EJ34" s="18" t="s">
        <v>234</v>
      </c>
      <c r="EK34" s="124" t="s">
        <v>225</v>
      </c>
      <c r="EL34" s="124" t="s">
        <v>226</v>
      </c>
      <c r="EM34" s="124" t="s">
        <v>227</v>
      </c>
    </row>
    <row r="35" spans="1:143" ht="15.75">
      <c r="A35" s="128" t="s">
        <v>212</v>
      </c>
      <c r="B35" s="143" t="s">
        <v>165</v>
      </c>
      <c r="C35" s="126" t="s">
        <v>127</v>
      </c>
      <c r="D35" s="144" t="s">
        <v>126</v>
      </c>
      <c r="E35" s="216" t="s">
        <v>75</v>
      </c>
      <c r="F35" s="145">
        <v>15</v>
      </c>
      <c r="G35" s="177">
        <v>0</v>
      </c>
      <c r="H35" s="177">
        <v>0</v>
      </c>
      <c r="I35" s="146">
        <v>28164.726373146696</v>
      </c>
      <c r="J35" s="146">
        <v>8514.4135496954859</v>
      </c>
      <c r="K35" s="146">
        <v>1</v>
      </c>
      <c r="L35" s="147">
        <v>15</v>
      </c>
      <c r="M35" s="147">
        <v>15</v>
      </c>
      <c r="N35" s="146">
        <v>47867.012802523204</v>
      </c>
      <c r="O35" s="146">
        <v>17000</v>
      </c>
      <c r="P35" s="20">
        <v>16090.425531914892</v>
      </c>
      <c r="Q35" s="20">
        <v>16854</v>
      </c>
      <c r="R35" s="146">
        <v>39000</v>
      </c>
      <c r="S35" s="146">
        <v>63464.285714285717</v>
      </c>
      <c r="T35" s="146">
        <v>65570.224719101127</v>
      </c>
      <c r="U35" s="145"/>
      <c r="V35" s="177"/>
      <c r="W35" s="177"/>
      <c r="X35" s="146"/>
      <c r="Y35" s="146"/>
      <c r="Z35" s="146"/>
      <c r="AA35" s="146"/>
      <c r="AB35" s="146"/>
      <c r="AC35" s="146"/>
      <c r="AD35" s="146"/>
      <c r="AE35" s="146"/>
      <c r="AF35" s="146"/>
      <c r="AG35" s="145">
        <v>27</v>
      </c>
      <c r="AH35" s="177">
        <v>0</v>
      </c>
      <c r="AI35" s="177">
        <v>0</v>
      </c>
      <c r="AJ35" s="177"/>
      <c r="AK35" s="146">
        <v>53287.188798091804</v>
      </c>
      <c r="AL35" s="146">
        <v>24448.664165699924</v>
      </c>
      <c r="AM35" s="146">
        <v>120089.37382444879</v>
      </c>
      <c r="AN35" s="146">
        <v>33950</v>
      </c>
      <c r="AO35" s="146">
        <v>23107.142857142859</v>
      </c>
      <c r="AP35" s="146">
        <v>21332.046332046331</v>
      </c>
      <c r="AQ35" s="146">
        <v>95550</v>
      </c>
      <c r="AR35" s="146">
        <v>105328.94736842105</v>
      </c>
      <c r="AS35" s="146">
        <v>104912.28070175438</v>
      </c>
      <c r="AT35" s="145"/>
      <c r="AU35" s="177"/>
      <c r="AV35" s="177"/>
      <c r="AW35" s="177"/>
      <c r="AX35" s="146"/>
      <c r="AY35" s="146"/>
      <c r="AZ35" s="146"/>
      <c r="BA35" s="146"/>
      <c r="BB35" s="20"/>
      <c r="BC35" s="20"/>
      <c r="BD35" s="146"/>
      <c r="BE35" s="146"/>
      <c r="BF35" s="146"/>
      <c r="BG35" s="145"/>
      <c r="BH35" s="177"/>
      <c r="BI35" s="177"/>
      <c r="BJ35" s="177"/>
      <c r="BK35" s="148"/>
      <c r="BL35" s="145"/>
      <c r="BM35" s="177"/>
      <c r="BN35" s="177"/>
      <c r="BO35" s="177"/>
      <c r="BP35" s="177"/>
      <c r="BQ35" s="177"/>
      <c r="BR35" s="145"/>
      <c r="BS35" s="177"/>
      <c r="BT35" s="177"/>
      <c r="BU35" s="177"/>
      <c r="BV35" s="177"/>
      <c r="BW35" s="148"/>
      <c r="BX35" s="145"/>
      <c r="BY35" s="177"/>
      <c r="BZ35" s="177"/>
      <c r="CA35" s="177"/>
      <c r="CB35" s="177"/>
      <c r="CC35" s="177"/>
      <c r="CD35" s="177"/>
      <c r="CE35" s="177"/>
      <c r="CF35" s="177"/>
      <c r="CG35" s="177"/>
      <c r="CH35" s="159"/>
      <c r="CI35" s="145"/>
      <c r="CJ35" s="177"/>
      <c r="CK35" s="177"/>
      <c r="CL35" s="177"/>
      <c r="CM35" s="177"/>
      <c r="CN35" s="177"/>
      <c r="CO35" s="177"/>
      <c r="CP35" s="177"/>
      <c r="CQ35" s="177"/>
      <c r="CR35" s="177"/>
      <c r="CS35" s="159"/>
      <c r="CT35" s="145"/>
      <c r="CU35" s="177"/>
      <c r="CV35" s="177"/>
      <c r="CW35" s="177"/>
      <c r="CX35" s="177"/>
      <c r="CY35" s="177"/>
      <c r="CZ35" s="177"/>
      <c r="DA35" s="177"/>
      <c r="DB35" s="177"/>
      <c r="DC35" s="177"/>
      <c r="DD35" s="159"/>
      <c r="DE35" s="145"/>
      <c r="DF35" s="177"/>
      <c r="DG35" s="177"/>
      <c r="DH35" s="177"/>
      <c r="DI35" s="177"/>
      <c r="DJ35" s="177"/>
      <c r="DK35" s="177"/>
      <c r="DL35" s="177"/>
      <c r="DM35" s="177"/>
      <c r="DN35" s="177"/>
      <c r="DO35" s="159"/>
      <c r="DP35" s="109">
        <v>21.75</v>
      </c>
      <c r="DQ35" s="215">
        <v>277554</v>
      </c>
      <c r="DR35" s="189">
        <v>0.85057471264300011</v>
      </c>
      <c r="DS35" s="189">
        <v>0.81081081081145723</v>
      </c>
      <c r="DT35" s="149" t="s">
        <v>213</v>
      </c>
      <c r="DU35" s="150" t="s">
        <v>214</v>
      </c>
      <c r="DV35" s="190" t="s">
        <v>215</v>
      </c>
      <c r="DW35" s="177" t="s">
        <v>216</v>
      </c>
      <c r="DX35" s="191" t="s">
        <v>217</v>
      </c>
      <c r="DY35" s="172" t="s">
        <v>259</v>
      </c>
      <c r="DZ35" s="132" t="s">
        <v>120</v>
      </c>
      <c r="EA35" s="125">
        <v>214</v>
      </c>
      <c r="EB35" s="125" t="s">
        <v>228</v>
      </c>
      <c r="EC35" s="133" t="s">
        <v>220</v>
      </c>
      <c r="ED35" s="133" t="s">
        <v>237</v>
      </c>
      <c r="EE35" s="125" t="s">
        <v>276</v>
      </c>
      <c r="EF35" s="17">
        <v>1.2773333333333332</v>
      </c>
      <c r="EG35" s="8"/>
      <c r="EH35" s="17" t="s">
        <v>260</v>
      </c>
      <c r="EI35" s="8" t="s">
        <v>260</v>
      </c>
      <c r="EJ35" s="18" t="s">
        <v>234</v>
      </c>
      <c r="EK35" s="124" t="s">
        <v>225</v>
      </c>
      <c r="EL35" s="124" t="s">
        <v>226</v>
      </c>
      <c r="EM35" s="124" t="s">
        <v>227</v>
      </c>
    </row>
    <row r="36" spans="1:143" ht="15.75">
      <c r="A36" s="128" t="s">
        <v>212</v>
      </c>
      <c r="B36" s="143" t="s">
        <v>165</v>
      </c>
      <c r="C36" s="126" t="s">
        <v>127</v>
      </c>
      <c r="D36" s="144" t="s">
        <v>126</v>
      </c>
      <c r="E36" s="216" t="s">
        <v>75</v>
      </c>
      <c r="F36" s="145">
        <v>11</v>
      </c>
      <c r="G36" s="177">
        <v>0</v>
      </c>
      <c r="H36" s="177">
        <v>0</v>
      </c>
      <c r="I36" s="146">
        <v>10721.351919117007</v>
      </c>
      <c r="J36" s="146">
        <v>3908.0336836735773</v>
      </c>
      <c r="K36" s="146">
        <v>1</v>
      </c>
      <c r="L36" s="147">
        <v>11</v>
      </c>
      <c r="M36" s="147">
        <v>11</v>
      </c>
      <c r="N36" s="146">
        <v>17704.23909786488</v>
      </c>
      <c r="O36" s="146">
        <v>6100</v>
      </c>
      <c r="P36" s="20">
        <v>5925.3731343283589</v>
      </c>
      <c r="Q36" s="20">
        <v>7692.6952141057927</v>
      </c>
      <c r="R36" s="146">
        <v>15800</v>
      </c>
      <c r="S36" s="146">
        <v>19614.457831325304</v>
      </c>
      <c r="T36" s="146">
        <v>26708.19672131148</v>
      </c>
      <c r="U36" s="145"/>
      <c r="V36" s="177"/>
      <c r="W36" s="177"/>
      <c r="X36" s="146"/>
      <c r="Y36" s="146"/>
      <c r="Z36" s="146"/>
      <c r="AA36" s="146"/>
      <c r="AB36" s="146"/>
      <c r="AC36" s="146"/>
      <c r="AD36" s="146"/>
      <c r="AE36" s="146"/>
      <c r="AF36" s="146"/>
      <c r="AG36" s="145">
        <v>13</v>
      </c>
      <c r="AH36" s="177">
        <v>0</v>
      </c>
      <c r="AI36" s="177">
        <v>0</v>
      </c>
      <c r="AJ36" s="177"/>
      <c r="AK36" s="146">
        <v>43727.36457632223</v>
      </c>
      <c r="AL36" s="146">
        <v>31385.118145797074</v>
      </c>
      <c r="AM36" s="146">
        <v>114136.25075446079</v>
      </c>
      <c r="AN36" s="146">
        <v>12775</v>
      </c>
      <c r="AO36" s="146">
        <v>13709.677419354837</v>
      </c>
      <c r="AP36" s="146">
        <v>15086.601307189543</v>
      </c>
      <c r="AQ36" s="146">
        <v>96950</v>
      </c>
      <c r="AR36" s="146">
        <v>77500</v>
      </c>
      <c r="AS36" s="146">
        <v>93130.769230769249</v>
      </c>
      <c r="AT36" s="145"/>
      <c r="AU36" s="177"/>
      <c r="AV36" s="177"/>
      <c r="AW36" s="177"/>
      <c r="AX36" s="146"/>
      <c r="AY36" s="146"/>
      <c r="AZ36" s="146"/>
      <c r="BA36" s="146"/>
      <c r="BB36" s="20"/>
      <c r="BC36" s="20"/>
      <c r="BD36" s="146"/>
      <c r="BE36" s="146"/>
      <c r="BF36" s="146"/>
      <c r="BG36" s="145"/>
      <c r="BH36" s="177"/>
      <c r="BI36" s="177"/>
      <c r="BJ36" s="177"/>
      <c r="BK36" s="148"/>
      <c r="BL36" s="145"/>
      <c r="BM36" s="177"/>
      <c r="BN36" s="177"/>
      <c r="BO36" s="177"/>
      <c r="BP36" s="177"/>
      <c r="BQ36" s="177"/>
      <c r="BR36" s="145"/>
      <c r="BS36" s="177"/>
      <c r="BT36" s="177"/>
      <c r="BU36" s="177"/>
      <c r="BV36" s="177"/>
      <c r="BW36" s="148"/>
      <c r="BX36" s="145"/>
      <c r="BY36" s="177"/>
      <c r="BZ36" s="177"/>
      <c r="CA36" s="177"/>
      <c r="CB36" s="177"/>
      <c r="CC36" s="177"/>
      <c r="CD36" s="177"/>
      <c r="CE36" s="177"/>
      <c r="CF36" s="177"/>
      <c r="CG36" s="177"/>
      <c r="CH36" s="159"/>
      <c r="CI36" s="145"/>
      <c r="CJ36" s="177"/>
      <c r="CK36" s="177"/>
      <c r="CL36" s="177"/>
      <c r="CM36" s="177"/>
      <c r="CN36" s="177"/>
      <c r="CO36" s="177"/>
      <c r="CP36" s="177"/>
      <c r="CQ36" s="177"/>
      <c r="CR36" s="177"/>
      <c r="CS36" s="159"/>
      <c r="CT36" s="145"/>
      <c r="CU36" s="177"/>
      <c r="CV36" s="177"/>
      <c r="CW36" s="177"/>
      <c r="CX36" s="177"/>
      <c r="CY36" s="177"/>
      <c r="CZ36" s="177"/>
      <c r="DA36" s="177"/>
      <c r="DB36" s="177"/>
      <c r="DC36" s="177"/>
      <c r="DD36" s="159"/>
      <c r="DE36" s="145"/>
      <c r="DF36" s="177"/>
      <c r="DG36" s="177"/>
      <c r="DH36" s="177"/>
      <c r="DI36" s="177"/>
      <c r="DJ36" s="177"/>
      <c r="DK36" s="177"/>
      <c r="DL36" s="177"/>
      <c r="DM36" s="177"/>
      <c r="DN36" s="177"/>
      <c r="DO36" s="159"/>
      <c r="DP36" s="108">
        <v>21.75</v>
      </c>
      <c r="DQ36" s="215">
        <v>277554</v>
      </c>
      <c r="DR36" s="189">
        <v>0.85057471264300011</v>
      </c>
      <c r="DS36" s="189">
        <v>0.59459459459506869</v>
      </c>
      <c r="DT36" s="149" t="s">
        <v>213</v>
      </c>
      <c r="DU36" s="150" t="s">
        <v>214</v>
      </c>
      <c r="DV36" s="190" t="s">
        <v>215</v>
      </c>
      <c r="DW36" s="177" t="s">
        <v>216</v>
      </c>
      <c r="DX36" s="191" t="s">
        <v>217</v>
      </c>
      <c r="DY36" s="172" t="s">
        <v>259</v>
      </c>
      <c r="DZ36" s="132" t="s">
        <v>121</v>
      </c>
      <c r="EA36" s="125">
        <v>214</v>
      </c>
      <c r="EB36" s="125" t="s">
        <v>230</v>
      </c>
      <c r="EC36" s="133" t="s">
        <v>220</v>
      </c>
      <c r="ED36" s="133" t="s">
        <v>229</v>
      </c>
      <c r="EE36" s="125" t="s">
        <v>276</v>
      </c>
      <c r="EF36" s="17">
        <v>3.1821818181818187</v>
      </c>
      <c r="EG36" s="8"/>
      <c r="EH36" s="17" t="s">
        <v>260</v>
      </c>
      <c r="EI36" s="8" t="s">
        <v>260</v>
      </c>
      <c r="EJ36" s="18" t="s">
        <v>234</v>
      </c>
      <c r="EK36" s="124" t="s">
        <v>225</v>
      </c>
      <c r="EL36" s="124" t="s">
        <v>226</v>
      </c>
      <c r="EM36" s="124" t="s">
        <v>227</v>
      </c>
    </row>
    <row r="37" spans="1:143" ht="15.75">
      <c r="A37" s="128" t="s">
        <v>212</v>
      </c>
      <c r="B37" s="143" t="s">
        <v>165</v>
      </c>
      <c r="C37" s="126" t="s">
        <v>127</v>
      </c>
      <c r="D37" s="144" t="s">
        <v>126</v>
      </c>
      <c r="E37" s="216" t="s">
        <v>75</v>
      </c>
      <c r="F37" s="145"/>
      <c r="G37" s="177"/>
      <c r="H37" s="177"/>
      <c r="I37" s="146"/>
      <c r="J37" s="146"/>
      <c r="K37" s="146"/>
      <c r="L37" s="147"/>
      <c r="M37" s="147"/>
      <c r="N37" s="146"/>
      <c r="O37" s="146"/>
      <c r="P37" s="20">
        <v>3250</v>
      </c>
      <c r="Q37" s="20">
        <v>3828.5714285714289</v>
      </c>
      <c r="R37" s="146"/>
      <c r="S37" s="146">
        <v>20000</v>
      </c>
      <c r="T37" s="146">
        <v>16600.000000000007</v>
      </c>
      <c r="U37" s="145"/>
      <c r="V37" s="177"/>
      <c r="W37" s="177"/>
      <c r="X37" s="146"/>
      <c r="Y37" s="146"/>
      <c r="Z37" s="146"/>
      <c r="AA37" s="146"/>
      <c r="AB37" s="146"/>
      <c r="AC37" s="146"/>
      <c r="AD37" s="146"/>
      <c r="AE37" s="146"/>
      <c r="AF37" s="146"/>
      <c r="AG37" s="145"/>
      <c r="AH37" s="177"/>
      <c r="AI37" s="177"/>
      <c r="AJ37" s="177"/>
      <c r="AK37" s="146"/>
      <c r="AL37" s="146"/>
      <c r="AM37" s="146"/>
      <c r="AN37" s="146"/>
      <c r="AO37" s="146">
        <v>7653.333333333333</v>
      </c>
      <c r="AP37" s="146">
        <v>8490.7407407407409</v>
      </c>
      <c r="AQ37" s="146"/>
      <c r="AR37" s="146">
        <v>53200.000000000007</v>
      </c>
      <c r="AS37" s="146">
        <v>53812.5</v>
      </c>
      <c r="AT37" s="145"/>
      <c r="AU37" s="177"/>
      <c r="AV37" s="177"/>
      <c r="AW37" s="177"/>
      <c r="AX37" s="146"/>
      <c r="AY37" s="146"/>
      <c r="AZ37" s="146"/>
      <c r="BA37" s="146"/>
      <c r="BB37" s="20"/>
      <c r="BC37" s="20"/>
      <c r="BD37" s="146"/>
      <c r="BE37" s="146"/>
      <c r="BF37" s="146"/>
      <c r="BG37" s="145"/>
      <c r="BH37" s="177"/>
      <c r="BI37" s="177"/>
      <c r="BJ37" s="177"/>
      <c r="BK37" s="148"/>
      <c r="BL37" s="145"/>
      <c r="BM37" s="177"/>
      <c r="BN37" s="177"/>
      <c r="BO37" s="177"/>
      <c r="BP37" s="177"/>
      <c r="BQ37" s="177"/>
      <c r="BR37" s="145"/>
      <c r="BS37" s="177"/>
      <c r="BT37" s="177"/>
      <c r="BU37" s="177"/>
      <c r="BV37" s="177"/>
      <c r="BW37" s="148"/>
      <c r="BX37" s="145"/>
      <c r="BY37" s="177"/>
      <c r="BZ37" s="177"/>
      <c r="CA37" s="177"/>
      <c r="CB37" s="177"/>
      <c r="CC37" s="177"/>
      <c r="CD37" s="177"/>
      <c r="CE37" s="177"/>
      <c r="CF37" s="177"/>
      <c r="CG37" s="177"/>
      <c r="CH37" s="159"/>
      <c r="CI37" s="145"/>
      <c r="CJ37" s="177"/>
      <c r="CK37" s="177"/>
      <c r="CL37" s="177"/>
      <c r="CM37" s="177"/>
      <c r="CN37" s="177"/>
      <c r="CO37" s="177"/>
      <c r="CP37" s="177"/>
      <c r="CQ37" s="177"/>
      <c r="CR37" s="177"/>
      <c r="CS37" s="159"/>
      <c r="CT37" s="145"/>
      <c r="CU37" s="177"/>
      <c r="CV37" s="177"/>
      <c r="CW37" s="177"/>
      <c r="CX37" s="177"/>
      <c r="CY37" s="177"/>
      <c r="CZ37" s="177"/>
      <c r="DA37" s="177"/>
      <c r="DB37" s="177"/>
      <c r="DC37" s="177"/>
      <c r="DD37" s="159"/>
      <c r="DE37" s="145"/>
      <c r="DF37" s="177"/>
      <c r="DG37" s="177"/>
      <c r="DH37" s="177"/>
      <c r="DI37" s="177"/>
      <c r="DJ37" s="177"/>
      <c r="DK37" s="177"/>
      <c r="DL37" s="177"/>
      <c r="DM37" s="177"/>
      <c r="DN37" s="177"/>
      <c r="DO37" s="159"/>
      <c r="DP37" s="109">
        <v>21.75</v>
      </c>
      <c r="DQ37" s="215">
        <v>277554</v>
      </c>
      <c r="DR37" s="189">
        <v>0.85057471264300011</v>
      </c>
      <c r="DS37" s="189"/>
      <c r="DT37" s="149" t="s">
        <v>213</v>
      </c>
      <c r="DU37" s="150" t="s">
        <v>214</v>
      </c>
      <c r="DV37" s="190" t="s">
        <v>215</v>
      </c>
      <c r="DW37" s="177" t="s">
        <v>216</v>
      </c>
      <c r="DX37" s="191" t="s">
        <v>217</v>
      </c>
      <c r="DY37" s="172" t="s">
        <v>259</v>
      </c>
      <c r="DZ37" s="132" t="s">
        <v>122</v>
      </c>
      <c r="EA37" s="125">
        <v>214</v>
      </c>
      <c r="EB37" s="125" t="s">
        <v>231</v>
      </c>
      <c r="EC37" s="133" t="s">
        <v>220</v>
      </c>
      <c r="ED37" s="133" t="s">
        <v>229</v>
      </c>
      <c r="EE37" s="125" t="s">
        <v>276</v>
      </c>
      <c r="EF37" s="17"/>
      <c r="EG37" s="8"/>
      <c r="EH37" s="17" t="s">
        <v>260</v>
      </c>
      <c r="EI37" s="8" t="s">
        <v>260</v>
      </c>
      <c r="EJ37" s="18" t="s">
        <v>234</v>
      </c>
      <c r="EK37" s="124" t="s">
        <v>225</v>
      </c>
      <c r="EL37" s="124" t="s">
        <v>226</v>
      </c>
      <c r="EM37" s="124" t="s">
        <v>227</v>
      </c>
    </row>
    <row r="38" spans="1:143" ht="15.75">
      <c r="A38" s="128" t="s">
        <v>212</v>
      </c>
      <c r="B38" s="143" t="s">
        <v>165</v>
      </c>
      <c r="C38" s="126" t="s">
        <v>127</v>
      </c>
      <c r="D38" s="144" t="s">
        <v>126</v>
      </c>
      <c r="E38" s="187" t="s">
        <v>76</v>
      </c>
      <c r="F38" s="145">
        <v>189</v>
      </c>
      <c r="G38" s="177">
        <v>0</v>
      </c>
      <c r="H38" s="177">
        <v>0</v>
      </c>
      <c r="I38" s="146">
        <v>34332.609440180051</v>
      </c>
      <c r="J38" s="146">
        <v>21679.389920269812</v>
      </c>
      <c r="K38" s="146">
        <v>1</v>
      </c>
      <c r="L38" s="147">
        <v>189</v>
      </c>
      <c r="M38" s="147">
        <v>189</v>
      </c>
      <c r="N38" s="146">
        <v>103623.6150405464</v>
      </c>
      <c r="O38" s="146">
        <v>13114.285714285716</v>
      </c>
      <c r="P38" s="20">
        <v>14046.099290780143</v>
      </c>
      <c r="Q38" s="20">
        <v>16204.134366925064</v>
      </c>
      <c r="R38" s="146">
        <v>69100</v>
      </c>
      <c r="S38" s="146">
        <v>61826.732673267332</v>
      </c>
      <c r="T38" s="146">
        <v>68449.799196787149</v>
      </c>
      <c r="U38" s="145"/>
      <c r="V38" s="177"/>
      <c r="W38" s="177"/>
      <c r="X38" s="146"/>
      <c r="Y38" s="146"/>
      <c r="Z38" s="146"/>
      <c r="AA38" s="146"/>
      <c r="AB38" s="146"/>
      <c r="AC38" s="146"/>
      <c r="AD38" s="146"/>
      <c r="AE38" s="146"/>
      <c r="AF38" s="146"/>
      <c r="AG38" s="145">
        <v>204</v>
      </c>
      <c r="AH38" s="177">
        <v>0</v>
      </c>
      <c r="AI38" s="177">
        <v>0</v>
      </c>
      <c r="AJ38" s="177">
        <v>204</v>
      </c>
      <c r="AK38" s="146">
        <v>59038.109266827494</v>
      </c>
      <c r="AL38" s="146">
        <v>33619.578720745129</v>
      </c>
      <c r="AM38" s="146">
        <v>158274.34876943761</v>
      </c>
      <c r="AN38" s="146">
        <v>18987.5</v>
      </c>
      <c r="AO38" s="146">
        <v>20654.696132596688</v>
      </c>
      <c r="AP38" s="146">
        <v>22632.432432432433</v>
      </c>
      <c r="AQ38" s="146">
        <v>101266.66666666667</v>
      </c>
      <c r="AR38" s="146">
        <v>114845.45454545456</v>
      </c>
      <c r="AS38" s="146">
        <v>124960</v>
      </c>
      <c r="AT38" s="145"/>
      <c r="AU38" s="177"/>
      <c r="AV38" s="177"/>
      <c r="AW38" s="177"/>
      <c r="AX38" s="146"/>
      <c r="AY38" s="146"/>
      <c r="AZ38" s="146"/>
      <c r="BA38" s="146"/>
      <c r="BB38" s="20"/>
      <c r="BC38" s="20"/>
      <c r="BD38" s="146"/>
      <c r="BE38" s="146"/>
      <c r="BF38" s="146"/>
      <c r="BG38" s="145"/>
      <c r="BH38" s="177"/>
      <c r="BI38" s="177"/>
      <c r="BJ38" s="177"/>
      <c r="BK38" s="148"/>
      <c r="BL38" s="145"/>
      <c r="BM38" s="177"/>
      <c r="BN38" s="177"/>
      <c r="BO38" s="177"/>
      <c r="BP38" s="177"/>
      <c r="BQ38" s="177"/>
      <c r="BR38" s="145"/>
      <c r="BS38" s="177"/>
      <c r="BT38" s="177"/>
      <c r="BU38" s="177"/>
      <c r="BV38" s="177"/>
      <c r="BW38" s="148"/>
      <c r="BX38" s="145"/>
      <c r="BY38" s="177"/>
      <c r="BZ38" s="177"/>
      <c r="CA38" s="177"/>
      <c r="CB38" s="177"/>
      <c r="CC38" s="177"/>
      <c r="CD38" s="177"/>
      <c r="CE38" s="177"/>
      <c r="CF38" s="177"/>
      <c r="CG38" s="177"/>
      <c r="CH38" s="159"/>
      <c r="CI38" s="145"/>
      <c r="CJ38" s="177"/>
      <c r="CK38" s="177"/>
      <c r="CL38" s="177"/>
      <c r="CM38" s="177"/>
      <c r="CN38" s="177"/>
      <c r="CO38" s="177"/>
      <c r="CP38" s="177"/>
      <c r="CQ38" s="177"/>
      <c r="CR38" s="177"/>
      <c r="CS38" s="159"/>
      <c r="CT38" s="145"/>
      <c r="CU38" s="177"/>
      <c r="CV38" s="177"/>
      <c r="CW38" s="177"/>
      <c r="CX38" s="177"/>
      <c r="CY38" s="177"/>
      <c r="CZ38" s="177"/>
      <c r="DA38" s="177"/>
      <c r="DB38" s="177"/>
      <c r="DC38" s="177"/>
      <c r="DD38" s="159"/>
      <c r="DE38" s="145"/>
      <c r="DF38" s="177"/>
      <c r="DG38" s="177"/>
      <c r="DH38" s="177"/>
      <c r="DI38" s="177"/>
      <c r="DJ38" s="177"/>
      <c r="DK38" s="177"/>
      <c r="DL38" s="177"/>
      <c r="DM38" s="177"/>
      <c r="DN38" s="177"/>
      <c r="DO38" s="159"/>
      <c r="DP38" s="108">
        <v>30.5</v>
      </c>
      <c r="DQ38" s="215">
        <v>237818</v>
      </c>
      <c r="DR38" s="189">
        <v>0.83606557377000001</v>
      </c>
      <c r="DS38" s="189">
        <v>7.4117647058867133</v>
      </c>
      <c r="DT38" s="149" t="s">
        <v>213</v>
      </c>
      <c r="DU38" s="150" t="s">
        <v>214</v>
      </c>
      <c r="DV38" s="190" t="s">
        <v>215</v>
      </c>
      <c r="DW38" s="177" t="s">
        <v>216</v>
      </c>
      <c r="DX38" s="191" t="s">
        <v>217</v>
      </c>
      <c r="DY38" s="172" t="s">
        <v>251</v>
      </c>
      <c r="DZ38" s="132" t="s">
        <v>119</v>
      </c>
      <c r="EA38" s="125">
        <v>214</v>
      </c>
      <c r="EB38" s="125" t="s">
        <v>219</v>
      </c>
      <c r="EC38" s="133" t="s">
        <v>220</v>
      </c>
      <c r="ED38" s="133" t="s">
        <v>229</v>
      </c>
      <c r="EE38" s="125" t="s">
        <v>276</v>
      </c>
      <c r="EF38" s="17">
        <v>1.2335026455026454</v>
      </c>
      <c r="EG38" s="8"/>
      <c r="EH38" s="17" t="s">
        <v>76</v>
      </c>
      <c r="EI38" s="8" t="s">
        <v>240</v>
      </c>
      <c r="EJ38" s="18" t="s">
        <v>241</v>
      </c>
      <c r="EK38" s="124" t="s">
        <v>225</v>
      </c>
      <c r="EL38" s="124" t="s">
        <v>226</v>
      </c>
      <c r="EM38" s="124" t="s">
        <v>227</v>
      </c>
    </row>
    <row r="39" spans="1:143" ht="15.75">
      <c r="A39" s="128" t="s">
        <v>212</v>
      </c>
      <c r="B39" s="143" t="s">
        <v>165</v>
      </c>
      <c r="C39" s="126" t="s">
        <v>127</v>
      </c>
      <c r="D39" s="144" t="s">
        <v>126</v>
      </c>
      <c r="E39" s="216" t="s">
        <v>76</v>
      </c>
      <c r="F39" s="145">
        <v>161</v>
      </c>
      <c r="G39" s="177">
        <v>0</v>
      </c>
      <c r="H39" s="177">
        <v>0</v>
      </c>
      <c r="I39" s="146">
        <v>45458.734330967527</v>
      </c>
      <c r="J39" s="146">
        <v>18577.026151166338</v>
      </c>
      <c r="K39" s="146">
        <v>1</v>
      </c>
      <c r="L39" s="147">
        <v>161</v>
      </c>
      <c r="M39" s="147">
        <v>161</v>
      </c>
      <c r="N39" s="146">
        <v>83986.675701667205</v>
      </c>
      <c r="O39" s="146">
        <v>19700</v>
      </c>
      <c r="P39" s="20">
        <v>16090.425531914892</v>
      </c>
      <c r="Q39" s="20">
        <v>16854</v>
      </c>
      <c r="R39" s="146">
        <v>71900</v>
      </c>
      <c r="S39" s="146">
        <v>63464.285714285717</v>
      </c>
      <c r="T39" s="146">
        <v>65570.224719101127</v>
      </c>
      <c r="U39" s="145"/>
      <c r="V39" s="177"/>
      <c r="W39" s="177"/>
      <c r="X39" s="146"/>
      <c r="Y39" s="146"/>
      <c r="Z39" s="146"/>
      <c r="AA39" s="146"/>
      <c r="AB39" s="146"/>
      <c r="AC39" s="146"/>
      <c r="AD39" s="146"/>
      <c r="AE39" s="146"/>
      <c r="AF39" s="146"/>
      <c r="AG39" s="145">
        <v>191</v>
      </c>
      <c r="AH39" s="177">
        <v>0</v>
      </c>
      <c r="AI39" s="177">
        <v>0</v>
      </c>
      <c r="AJ39" s="177">
        <v>191</v>
      </c>
      <c r="AK39" s="146">
        <v>64657.666427470314</v>
      </c>
      <c r="AL39" s="146">
        <v>32212.327962246276</v>
      </c>
      <c r="AM39" s="146">
        <v>159488.30314315279</v>
      </c>
      <c r="AN39" s="146">
        <v>27606.25</v>
      </c>
      <c r="AO39" s="146">
        <v>23107.142857142859</v>
      </c>
      <c r="AP39" s="146">
        <v>21332.046332046331</v>
      </c>
      <c r="AQ39" s="146">
        <v>110075.00000000001</v>
      </c>
      <c r="AR39" s="146">
        <v>105328.94736842105</v>
      </c>
      <c r="AS39" s="146">
        <v>104912.28070175438</v>
      </c>
      <c r="AT39" s="145"/>
      <c r="AU39" s="177"/>
      <c r="AV39" s="177"/>
      <c r="AW39" s="177"/>
      <c r="AX39" s="146"/>
      <c r="AY39" s="146"/>
      <c r="AZ39" s="146"/>
      <c r="BA39" s="146"/>
      <c r="BB39" s="20"/>
      <c r="BC39" s="20"/>
      <c r="BD39" s="146"/>
      <c r="BE39" s="146"/>
      <c r="BF39" s="146"/>
      <c r="BG39" s="145"/>
      <c r="BH39" s="177"/>
      <c r="BI39" s="177"/>
      <c r="BJ39" s="177"/>
      <c r="BK39" s="148"/>
      <c r="BL39" s="145"/>
      <c r="BM39" s="177"/>
      <c r="BN39" s="177"/>
      <c r="BO39" s="177"/>
      <c r="BP39" s="177"/>
      <c r="BQ39" s="177"/>
      <c r="BR39" s="145"/>
      <c r="BS39" s="177"/>
      <c r="BT39" s="177"/>
      <c r="BU39" s="177"/>
      <c r="BV39" s="177"/>
      <c r="BW39" s="148"/>
      <c r="BX39" s="145"/>
      <c r="BY39" s="177"/>
      <c r="BZ39" s="177"/>
      <c r="CA39" s="177"/>
      <c r="CB39" s="177"/>
      <c r="CC39" s="177"/>
      <c r="CD39" s="177"/>
      <c r="CE39" s="177"/>
      <c r="CF39" s="177"/>
      <c r="CG39" s="177"/>
      <c r="CH39" s="159"/>
      <c r="CI39" s="145"/>
      <c r="CJ39" s="177"/>
      <c r="CK39" s="177"/>
      <c r="CL39" s="177"/>
      <c r="CM39" s="177"/>
      <c r="CN39" s="177"/>
      <c r="CO39" s="177"/>
      <c r="CP39" s="177"/>
      <c r="CQ39" s="177"/>
      <c r="CR39" s="177"/>
      <c r="CS39" s="159"/>
      <c r="CT39" s="145"/>
      <c r="CU39" s="177"/>
      <c r="CV39" s="177"/>
      <c r="CW39" s="177"/>
      <c r="CX39" s="177"/>
      <c r="CY39" s="177"/>
      <c r="CZ39" s="177"/>
      <c r="DA39" s="177"/>
      <c r="DB39" s="177"/>
      <c r="DC39" s="177"/>
      <c r="DD39" s="159"/>
      <c r="DE39" s="145"/>
      <c r="DF39" s="177"/>
      <c r="DG39" s="177"/>
      <c r="DH39" s="177"/>
      <c r="DI39" s="177"/>
      <c r="DJ39" s="177"/>
      <c r="DK39" s="177"/>
      <c r="DL39" s="177"/>
      <c r="DM39" s="177"/>
      <c r="DN39" s="177"/>
      <c r="DO39" s="159"/>
      <c r="DP39" s="109">
        <v>30.5</v>
      </c>
      <c r="DQ39" s="215">
        <v>237818</v>
      </c>
      <c r="DR39" s="189">
        <v>0.83606557377000001</v>
      </c>
      <c r="DS39" s="189">
        <v>6.3137254901997926</v>
      </c>
      <c r="DT39" s="149" t="s">
        <v>213</v>
      </c>
      <c r="DU39" s="150" t="s">
        <v>214</v>
      </c>
      <c r="DV39" s="190" t="s">
        <v>215</v>
      </c>
      <c r="DW39" s="177" t="s">
        <v>216</v>
      </c>
      <c r="DX39" s="191" t="s">
        <v>217</v>
      </c>
      <c r="DY39" s="172" t="s">
        <v>251</v>
      </c>
      <c r="DZ39" s="132" t="s">
        <v>120</v>
      </c>
      <c r="EA39" s="125">
        <v>214</v>
      </c>
      <c r="EB39" s="125" t="s">
        <v>228</v>
      </c>
      <c r="EC39" s="133" t="s">
        <v>220</v>
      </c>
      <c r="ED39" s="133" t="s">
        <v>237</v>
      </c>
      <c r="EE39" s="125" t="s">
        <v>276</v>
      </c>
      <c r="EF39" s="17">
        <v>0.89191304347826095</v>
      </c>
      <c r="EG39" s="8"/>
      <c r="EH39" s="17" t="s">
        <v>76</v>
      </c>
      <c r="EI39" s="8" t="s">
        <v>240</v>
      </c>
      <c r="EJ39" s="18" t="s">
        <v>241</v>
      </c>
      <c r="EK39" s="124" t="s">
        <v>225</v>
      </c>
      <c r="EL39" s="124" t="s">
        <v>226</v>
      </c>
      <c r="EM39" s="124" t="s">
        <v>227</v>
      </c>
    </row>
    <row r="40" spans="1:143" ht="15.75">
      <c r="A40" s="128" t="s">
        <v>212</v>
      </c>
      <c r="B40" s="143" t="s">
        <v>165</v>
      </c>
      <c r="C40" s="126" t="s">
        <v>127</v>
      </c>
      <c r="D40" s="144" t="s">
        <v>126</v>
      </c>
      <c r="E40" s="216" t="s">
        <v>76</v>
      </c>
      <c r="F40" s="145">
        <v>31</v>
      </c>
      <c r="G40" s="177">
        <v>0</v>
      </c>
      <c r="H40" s="177">
        <v>0</v>
      </c>
      <c r="I40" s="146">
        <v>15183.766882980699</v>
      </c>
      <c r="J40" s="146">
        <v>4702.7788627850732</v>
      </c>
      <c r="K40" s="146">
        <v>1</v>
      </c>
      <c r="L40" s="147">
        <v>31</v>
      </c>
      <c r="M40" s="147">
        <v>31</v>
      </c>
      <c r="N40" s="146">
        <v>25844.583372731442</v>
      </c>
      <c r="O40" s="146">
        <v>9100</v>
      </c>
      <c r="P40" s="20">
        <v>5925.3731343283589</v>
      </c>
      <c r="Q40" s="20">
        <v>7692.6952141057927</v>
      </c>
      <c r="R40" s="146">
        <v>21933.333333333332</v>
      </c>
      <c r="S40" s="146">
        <v>19614.457831325304</v>
      </c>
      <c r="T40" s="146">
        <v>26708.19672131148</v>
      </c>
      <c r="U40" s="145"/>
      <c r="V40" s="177"/>
      <c r="W40" s="177"/>
      <c r="X40" s="146"/>
      <c r="Y40" s="146"/>
      <c r="Z40" s="146"/>
      <c r="AA40" s="146"/>
      <c r="AB40" s="146"/>
      <c r="AC40" s="146"/>
      <c r="AD40" s="146"/>
      <c r="AE40" s="146"/>
      <c r="AF40" s="146"/>
      <c r="AG40" s="145">
        <v>33</v>
      </c>
      <c r="AH40" s="177">
        <v>0</v>
      </c>
      <c r="AI40" s="177">
        <v>0</v>
      </c>
      <c r="AJ40" s="177">
        <v>33</v>
      </c>
      <c r="AK40" s="146">
        <v>53210.010369120006</v>
      </c>
      <c r="AL40" s="146">
        <v>24526.027841186733</v>
      </c>
      <c r="AM40" s="146">
        <v>110161.7387130976</v>
      </c>
      <c r="AN40" s="146">
        <v>23887.5</v>
      </c>
      <c r="AO40" s="146">
        <v>13709.677419354837</v>
      </c>
      <c r="AP40" s="146">
        <v>15086.601307189543</v>
      </c>
      <c r="AQ40" s="146">
        <v>86450</v>
      </c>
      <c r="AR40" s="146">
        <v>77500</v>
      </c>
      <c r="AS40" s="146">
        <v>93130.769230769249</v>
      </c>
      <c r="AT40" s="145"/>
      <c r="AU40" s="177"/>
      <c r="AV40" s="177"/>
      <c r="AW40" s="177"/>
      <c r="AX40" s="146"/>
      <c r="AY40" s="146"/>
      <c r="AZ40" s="146"/>
      <c r="BA40" s="146"/>
      <c r="BB40" s="20"/>
      <c r="BC40" s="20"/>
      <c r="BD40" s="146"/>
      <c r="BE40" s="146"/>
      <c r="BF40" s="146"/>
      <c r="BG40" s="145"/>
      <c r="BH40" s="177"/>
      <c r="BI40" s="177"/>
      <c r="BJ40" s="177"/>
      <c r="BK40" s="148"/>
      <c r="BL40" s="145"/>
      <c r="BM40" s="177"/>
      <c r="BN40" s="177"/>
      <c r="BO40" s="177"/>
      <c r="BP40" s="177"/>
      <c r="BQ40" s="177"/>
      <c r="BR40" s="145"/>
      <c r="BS40" s="177"/>
      <c r="BT40" s="177"/>
      <c r="BU40" s="177"/>
      <c r="BV40" s="177"/>
      <c r="BW40" s="148"/>
      <c r="BX40" s="145"/>
      <c r="BY40" s="177"/>
      <c r="BZ40" s="177"/>
      <c r="CA40" s="177"/>
      <c r="CB40" s="177"/>
      <c r="CC40" s="177"/>
      <c r="CD40" s="177"/>
      <c r="CE40" s="177"/>
      <c r="CF40" s="177"/>
      <c r="CG40" s="177"/>
      <c r="CH40" s="159"/>
      <c r="CI40" s="145"/>
      <c r="CJ40" s="177"/>
      <c r="CK40" s="177"/>
      <c r="CL40" s="177"/>
      <c r="CM40" s="177"/>
      <c r="CN40" s="177"/>
      <c r="CO40" s="177"/>
      <c r="CP40" s="177"/>
      <c r="CQ40" s="177"/>
      <c r="CR40" s="177"/>
      <c r="CS40" s="159"/>
      <c r="CT40" s="145"/>
      <c r="CU40" s="177"/>
      <c r="CV40" s="177"/>
      <c r="CW40" s="177"/>
      <c r="CX40" s="177"/>
      <c r="CY40" s="177"/>
      <c r="CZ40" s="177"/>
      <c r="DA40" s="177"/>
      <c r="DB40" s="177"/>
      <c r="DC40" s="177"/>
      <c r="DD40" s="159"/>
      <c r="DE40" s="145"/>
      <c r="DF40" s="177"/>
      <c r="DG40" s="177"/>
      <c r="DH40" s="177"/>
      <c r="DI40" s="177"/>
      <c r="DJ40" s="177"/>
      <c r="DK40" s="177"/>
      <c r="DL40" s="177"/>
      <c r="DM40" s="177"/>
      <c r="DN40" s="177"/>
      <c r="DO40" s="159"/>
      <c r="DP40" s="108">
        <v>30.5</v>
      </c>
      <c r="DQ40" s="215">
        <v>237818</v>
      </c>
      <c r="DR40" s="189">
        <v>0.83606557377000001</v>
      </c>
      <c r="DS40" s="189">
        <v>1.215686274510519</v>
      </c>
      <c r="DT40" s="149" t="s">
        <v>213</v>
      </c>
      <c r="DU40" s="150" t="s">
        <v>214</v>
      </c>
      <c r="DV40" s="190" t="s">
        <v>215</v>
      </c>
      <c r="DW40" s="177" t="s">
        <v>216</v>
      </c>
      <c r="DX40" s="191" t="s">
        <v>217</v>
      </c>
      <c r="DY40" s="172" t="s">
        <v>251</v>
      </c>
      <c r="DZ40" s="132" t="s">
        <v>121</v>
      </c>
      <c r="EA40" s="125">
        <v>214</v>
      </c>
      <c r="EB40" s="125" t="s">
        <v>230</v>
      </c>
      <c r="EC40" s="133" t="s">
        <v>220</v>
      </c>
      <c r="ED40" s="133" t="s">
        <v>221</v>
      </c>
      <c r="EE40" s="125" t="s">
        <v>276</v>
      </c>
      <c r="EF40" s="17">
        <v>1.9214193548387097</v>
      </c>
      <c r="EG40" s="8"/>
      <c r="EH40" s="17" t="s">
        <v>76</v>
      </c>
      <c r="EI40" s="8" t="s">
        <v>240</v>
      </c>
      <c r="EJ40" s="18" t="s">
        <v>241</v>
      </c>
      <c r="EK40" s="124" t="s">
        <v>225</v>
      </c>
      <c r="EL40" s="124" t="s">
        <v>226</v>
      </c>
      <c r="EM40" s="124" t="s">
        <v>227</v>
      </c>
    </row>
    <row r="41" spans="1:143" ht="15.75">
      <c r="A41" s="128" t="s">
        <v>212</v>
      </c>
      <c r="B41" s="143" t="s">
        <v>165</v>
      </c>
      <c r="C41" s="126" t="s">
        <v>127</v>
      </c>
      <c r="D41" s="144" t="s">
        <v>126</v>
      </c>
      <c r="E41" s="216" t="s">
        <v>76</v>
      </c>
      <c r="F41" s="145"/>
      <c r="G41" s="177"/>
      <c r="H41" s="177"/>
      <c r="I41" s="146"/>
      <c r="J41" s="146"/>
      <c r="K41" s="146"/>
      <c r="L41" s="147"/>
      <c r="M41" s="147"/>
      <c r="N41" s="146"/>
      <c r="O41" s="146"/>
      <c r="P41" s="20">
        <v>3250</v>
      </c>
      <c r="Q41" s="20">
        <v>3828.5714285714289</v>
      </c>
      <c r="R41" s="146"/>
      <c r="S41" s="146">
        <v>20000</v>
      </c>
      <c r="T41" s="146">
        <v>16600.000000000007</v>
      </c>
      <c r="U41" s="145"/>
      <c r="V41" s="177"/>
      <c r="W41" s="177"/>
      <c r="X41" s="146"/>
      <c r="Y41" s="146"/>
      <c r="Z41" s="146"/>
      <c r="AA41" s="146"/>
      <c r="AB41" s="146"/>
      <c r="AC41" s="146"/>
      <c r="AD41" s="146"/>
      <c r="AE41" s="146"/>
      <c r="AF41" s="146"/>
      <c r="AG41" s="145"/>
      <c r="AH41" s="177"/>
      <c r="AI41" s="177"/>
      <c r="AJ41" s="177"/>
      <c r="AK41" s="146"/>
      <c r="AL41" s="146"/>
      <c r="AM41" s="146"/>
      <c r="AN41" s="146"/>
      <c r="AO41" s="146">
        <v>7653.333333333333</v>
      </c>
      <c r="AP41" s="146">
        <v>8490.7407407407409</v>
      </c>
      <c r="AQ41" s="146"/>
      <c r="AR41" s="146">
        <v>53200.000000000007</v>
      </c>
      <c r="AS41" s="146">
        <v>53812.5</v>
      </c>
      <c r="AT41" s="145"/>
      <c r="AU41" s="177"/>
      <c r="AV41" s="177"/>
      <c r="AW41" s="177"/>
      <c r="AX41" s="146"/>
      <c r="AY41" s="146"/>
      <c r="AZ41" s="146"/>
      <c r="BA41" s="146"/>
      <c r="BB41" s="20"/>
      <c r="BC41" s="20"/>
      <c r="BD41" s="146"/>
      <c r="BE41" s="146"/>
      <c r="BF41" s="146"/>
      <c r="BG41" s="145"/>
      <c r="BH41" s="177"/>
      <c r="BI41" s="177"/>
      <c r="BJ41" s="177"/>
      <c r="BK41" s="148"/>
      <c r="BL41" s="145"/>
      <c r="BM41" s="177"/>
      <c r="BN41" s="177"/>
      <c r="BO41" s="177"/>
      <c r="BP41" s="177"/>
      <c r="BQ41" s="177"/>
      <c r="BR41" s="145"/>
      <c r="BS41" s="177"/>
      <c r="BT41" s="177"/>
      <c r="BU41" s="177"/>
      <c r="BV41" s="177"/>
      <c r="BW41" s="148"/>
      <c r="BX41" s="145"/>
      <c r="BY41" s="177"/>
      <c r="BZ41" s="177"/>
      <c r="CA41" s="177"/>
      <c r="CB41" s="177"/>
      <c r="CC41" s="177"/>
      <c r="CD41" s="177"/>
      <c r="CE41" s="177"/>
      <c r="CF41" s="177"/>
      <c r="CG41" s="177"/>
      <c r="CH41" s="159"/>
      <c r="CI41" s="145"/>
      <c r="CJ41" s="177"/>
      <c r="CK41" s="177"/>
      <c r="CL41" s="177"/>
      <c r="CM41" s="177"/>
      <c r="CN41" s="177"/>
      <c r="CO41" s="177"/>
      <c r="CP41" s="177"/>
      <c r="CQ41" s="177"/>
      <c r="CR41" s="177"/>
      <c r="CS41" s="159"/>
      <c r="CT41" s="145"/>
      <c r="CU41" s="177"/>
      <c r="CV41" s="177"/>
      <c r="CW41" s="177"/>
      <c r="CX41" s="177"/>
      <c r="CY41" s="177"/>
      <c r="CZ41" s="177"/>
      <c r="DA41" s="177"/>
      <c r="DB41" s="177"/>
      <c r="DC41" s="177"/>
      <c r="DD41" s="159"/>
      <c r="DE41" s="145"/>
      <c r="DF41" s="177"/>
      <c r="DG41" s="177"/>
      <c r="DH41" s="177"/>
      <c r="DI41" s="177"/>
      <c r="DJ41" s="177"/>
      <c r="DK41" s="177"/>
      <c r="DL41" s="177"/>
      <c r="DM41" s="177"/>
      <c r="DN41" s="177"/>
      <c r="DO41" s="159"/>
      <c r="DP41" s="109">
        <v>30.5</v>
      </c>
      <c r="DQ41" s="215">
        <v>237818</v>
      </c>
      <c r="DR41" s="189">
        <v>0.83606557377000001</v>
      </c>
      <c r="DS41" s="189"/>
      <c r="DT41" s="149" t="s">
        <v>213</v>
      </c>
      <c r="DU41" s="150" t="s">
        <v>214</v>
      </c>
      <c r="DV41" s="190" t="s">
        <v>215</v>
      </c>
      <c r="DW41" s="177" t="s">
        <v>216</v>
      </c>
      <c r="DX41" s="191" t="s">
        <v>217</v>
      </c>
      <c r="DY41" s="172" t="s">
        <v>251</v>
      </c>
      <c r="DZ41" s="132" t="s">
        <v>122</v>
      </c>
      <c r="EA41" s="125">
        <v>214</v>
      </c>
      <c r="EB41" s="125" t="s">
        <v>231</v>
      </c>
      <c r="EC41" s="133" t="s">
        <v>220</v>
      </c>
      <c r="ED41" s="133" t="s">
        <v>229</v>
      </c>
      <c r="EE41" s="125" t="s">
        <v>276</v>
      </c>
      <c r="EF41" s="17"/>
      <c r="EG41" s="8"/>
      <c r="EH41" s="17" t="s">
        <v>76</v>
      </c>
      <c r="EI41" s="8" t="s">
        <v>240</v>
      </c>
      <c r="EJ41" s="18" t="s">
        <v>241</v>
      </c>
      <c r="EK41" s="124" t="s">
        <v>225</v>
      </c>
      <c r="EL41" s="124" t="s">
        <v>226</v>
      </c>
      <c r="EM41" s="124" t="s">
        <v>227</v>
      </c>
    </row>
    <row r="42" spans="1:143" ht="15.75">
      <c r="A42" s="128" t="s">
        <v>212</v>
      </c>
      <c r="B42" s="143" t="s">
        <v>165</v>
      </c>
      <c r="C42" s="126" t="s">
        <v>127</v>
      </c>
      <c r="D42" s="144" t="s">
        <v>126</v>
      </c>
      <c r="E42" s="187" t="s">
        <v>77</v>
      </c>
      <c r="F42" s="145">
        <v>155</v>
      </c>
      <c r="G42" s="177">
        <v>0</v>
      </c>
      <c r="H42" s="177">
        <v>0</v>
      </c>
      <c r="I42" s="146">
        <v>36861.209997317164</v>
      </c>
      <c r="J42" s="146">
        <v>24290.705517310464</v>
      </c>
      <c r="K42" s="146">
        <v>0.9419354838709677</v>
      </c>
      <c r="L42" s="147">
        <v>146</v>
      </c>
      <c r="M42" s="147">
        <v>146</v>
      </c>
      <c r="N42" s="146">
        <v>106304.0278016544</v>
      </c>
      <c r="O42" s="146">
        <v>11400</v>
      </c>
      <c r="P42" s="20">
        <v>14046.099290780143</v>
      </c>
      <c r="Q42" s="20">
        <v>16204.134366925064</v>
      </c>
      <c r="R42" s="146">
        <v>71000</v>
      </c>
      <c r="S42" s="146">
        <v>61826.732673267332</v>
      </c>
      <c r="T42" s="146">
        <v>68449.799196787149</v>
      </c>
      <c r="U42" s="145"/>
      <c r="V42" s="177"/>
      <c r="W42" s="177"/>
      <c r="X42" s="146"/>
      <c r="Y42" s="146"/>
      <c r="Z42" s="146"/>
      <c r="AA42" s="146"/>
      <c r="AB42" s="146"/>
      <c r="AC42" s="146"/>
      <c r="AD42" s="146"/>
      <c r="AE42" s="146"/>
      <c r="AF42" s="146"/>
      <c r="AG42" s="145">
        <v>188</v>
      </c>
      <c r="AH42" s="177">
        <v>0</v>
      </c>
      <c r="AI42" s="177">
        <v>0</v>
      </c>
      <c r="AJ42" s="177">
        <v>188</v>
      </c>
      <c r="AK42" s="146">
        <v>79776.458816229089</v>
      </c>
      <c r="AL42" s="146">
        <v>46182.116233719542</v>
      </c>
      <c r="AM42" s="146">
        <v>287626.96632393997</v>
      </c>
      <c r="AN42" s="146">
        <v>30400.000000000004</v>
      </c>
      <c r="AO42" s="146">
        <v>20654.696132596688</v>
      </c>
      <c r="AP42" s="146">
        <v>22632.432432432433</v>
      </c>
      <c r="AQ42" s="146">
        <v>151200.00000000006</v>
      </c>
      <c r="AR42" s="146">
        <v>114845.45454545456</v>
      </c>
      <c r="AS42" s="146">
        <v>124960</v>
      </c>
      <c r="AT42" s="145"/>
      <c r="AU42" s="177"/>
      <c r="AV42" s="177"/>
      <c r="AW42" s="177"/>
      <c r="AX42" s="146"/>
      <c r="AY42" s="146"/>
      <c r="AZ42" s="146"/>
      <c r="BA42" s="146"/>
      <c r="BB42" s="20"/>
      <c r="BC42" s="20"/>
      <c r="BD42" s="146"/>
      <c r="BE42" s="146"/>
      <c r="BF42" s="146"/>
      <c r="BG42" s="145"/>
      <c r="BH42" s="177"/>
      <c r="BI42" s="177"/>
      <c r="BJ42" s="177"/>
      <c r="BK42" s="148"/>
      <c r="BL42" s="145"/>
      <c r="BM42" s="177"/>
      <c r="BN42" s="177"/>
      <c r="BO42" s="177"/>
      <c r="BP42" s="177"/>
      <c r="BQ42" s="177"/>
      <c r="BR42" s="145"/>
      <c r="BS42" s="177"/>
      <c r="BT42" s="177"/>
      <c r="BU42" s="177"/>
      <c r="BV42" s="177"/>
      <c r="BW42" s="148"/>
      <c r="BX42" s="145"/>
      <c r="BY42" s="177"/>
      <c r="BZ42" s="177"/>
      <c r="CA42" s="177"/>
      <c r="CB42" s="177"/>
      <c r="CC42" s="177"/>
      <c r="CD42" s="177"/>
      <c r="CE42" s="177"/>
      <c r="CF42" s="177"/>
      <c r="CG42" s="177"/>
      <c r="CH42" s="159"/>
      <c r="CI42" s="145"/>
      <c r="CJ42" s="177"/>
      <c r="CK42" s="177"/>
      <c r="CL42" s="177"/>
      <c r="CM42" s="177"/>
      <c r="CN42" s="177"/>
      <c r="CO42" s="177"/>
      <c r="CP42" s="177"/>
      <c r="CQ42" s="177"/>
      <c r="CR42" s="177"/>
      <c r="CS42" s="159"/>
      <c r="CT42" s="145"/>
      <c r="CU42" s="177"/>
      <c r="CV42" s="177"/>
      <c r="CW42" s="177"/>
      <c r="CX42" s="177"/>
      <c r="CY42" s="177"/>
      <c r="CZ42" s="177"/>
      <c r="DA42" s="177"/>
      <c r="DB42" s="177"/>
      <c r="DC42" s="177"/>
      <c r="DD42" s="159"/>
      <c r="DE42" s="145"/>
      <c r="DF42" s="177"/>
      <c r="DG42" s="177"/>
      <c r="DH42" s="177"/>
      <c r="DI42" s="177"/>
      <c r="DJ42" s="177"/>
      <c r="DK42" s="177"/>
      <c r="DL42" s="177"/>
      <c r="DM42" s="177"/>
      <c r="DN42" s="177"/>
      <c r="DO42" s="159"/>
      <c r="DP42" s="108">
        <v>36</v>
      </c>
      <c r="DQ42" s="215">
        <v>211670</v>
      </c>
      <c r="DR42" s="189">
        <v>0.81944444444400011</v>
      </c>
      <c r="DS42" s="189">
        <v>5.2542372881384418</v>
      </c>
      <c r="DT42" s="149" t="s">
        <v>213</v>
      </c>
      <c r="DU42" s="150" t="s">
        <v>214</v>
      </c>
      <c r="DV42" s="190" t="s">
        <v>215</v>
      </c>
      <c r="DW42" s="177" t="s">
        <v>216</v>
      </c>
      <c r="DX42" s="191" t="s">
        <v>217</v>
      </c>
      <c r="DY42" s="172" t="s">
        <v>256</v>
      </c>
      <c r="DZ42" s="132" t="s">
        <v>119</v>
      </c>
      <c r="EA42" s="125">
        <v>214</v>
      </c>
      <c r="EB42" s="125" t="s">
        <v>219</v>
      </c>
      <c r="EC42" s="133" t="s">
        <v>220</v>
      </c>
      <c r="ED42" s="133" t="s">
        <v>229</v>
      </c>
      <c r="EE42" s="125" t="s">
        <v>276</v>
      </c>
      <c r="EF42" s="17">
        <v>1.1145290322580645</v>
      </c>
      <c r="EG42" s="8"/>
      <c r="EH42" s="17" t="s">
        <v>261</v>
      </c>
      <c r="EI42" s="8" t="s">
        <v>240</v>
      </c>
      <c r="EJ42" s="18" t="s">
        <v>241</v>
      </c>
      <c r="EK42" s="124" t="s">
        <v>225</v>
      </c>
      <c r="EL42" s="124" t="s">
        <v>226</v>
      </c>
      <c r="EM42" s="124" t="s">
        <v>227</v>
      </c>
    </row>
    <row r="43" spans="1:143" ht="15.75">
      <c r="A43" s="128" t="s">
        <v>212</v>
      </c>
      <c r="B43" s="143" t="s">
        <v>165</v>
      </c>
      <c r="C43" s="126" t="s">
        <v>127</v>
      </c>
      <c r="D43" s="144" t="s">
        <v>126</v>
      </c>
      <c r="E43" s="216" t="s">
        <v>77</v>
      </c>
      <c r="F43" s="145">
        <v>116</v>
      </c>
      <c r="G43" s="177">
        <v>0</v>
      </c>
      <c r="H43" s="177">
        <v>0</v>
      </c>
      <c r="I43" s="146">
        <v>45856.262974130288</v>
      </c>
      <c r="J43" s="146">
        <v>21931.883098627764</v>
      </c>
      <c r="K43" s="146">
        <v>0.91379310344827591</v>
      </c>
      <c r="L43" s="147">
        <v>106</v>
      </c>
      <c r="M43" s="147">
        <v>106</v>
      </c>
      <c r="N43" s="146">
        <v>92747.158645253599</v>
      </c>
      <c r="O43" s="146">
        <v>13200.000000000004</v>
      </c>
      <c r="P43" s="20">
        <v>16090.425531914892</v>
      </c>
      <c r="Q43" s="20">
        <v>16854</v>
      </c>
      <c r="R43" s="146">
        <v>76200</v>
      </c>
      <c r="S43" s="146">
        <v>63464.285714285717</v>
      </c>
      <c r="T43" s="146">
        <v>65570.224719101127</v>
      </c>
      <c r="U43" s="145"/>
      <c r="V43" s="177"/>
      <c r="W43" s="177"/>
      <c r="X43" s="146"/>
      <c r="Y43" s="146"/>
      <c r="Z43" s="146"/>
      <c r="AA43" s="146"/>
      <c r="AB43" s="146"/>
      <c r="AC43" s="146"/>
      <c r="AD43" s="146"/>
      <c r="AE43" s="146"/>
      <c r="AF43" s="146"/>
      <c r="AG43" s="145">
        <v>118</v>
      </c>
      <c r="AH43" s="177">
        <v>0</v>
      </c>
      <c r="AI43" s="177">
        <v>0</v>
      </c>
      <c r="AJ43" s="177">
        <v>118</v>
      </c>
      <c r="AK43" s="146">
        <v>75732.906940371118</v>
      </c>
      <c r="AL43" s="146">
        <v>37482.4457923398</v>
      </c>
      <c r="AM43" s="146">
        <v>173247.57662129842</v>
      </c>
      <c r="AN43" s="146">
        <v>32759.999999999996</v>
      </c>
      <c r="AO43" s="146">
        <v>23107.142857142859</v>
      </c>
      <c r="AP43" s="146">
        <v>21332.046332046331</v>
      </c>
      <c r="AQ43" s="146">
        <v>129850</v>
      </c>
      <c r="AR43" s="146">
        <v>105328.94736842105</v>
      </c>
      <c r="AS43" s="146">
        <v>104912.28070175438</v>
      </c>
      <c r="AT43" s="145"/>
      <c r="AU43" s="177"/>
      <c r="AV43" s="177"/>
      <c r="AW43" s="177"/>
      <c r="AX43" s="146"/>
      <c r="AY43" s="146"/>
      <c r="AZ43" s="146"/>
      <c r="BA43" s="146"/>
      <c r="BB43" s="20"/>
      <c r="BC43" s="20"/>
      <c r="BD43" s="146"/>
      <c r="BE43" s="146"/>
      <c r="BF43" s="146"/>
      <c r="BG43" s="145"/>
      <c r="BH43" s="177"/>
      <c r="BI43" s="177"/>
      <c r="BJ43" s="177"/>
      <c r="BK43" s="148"/>
      <c r="BL43" s="145"/>
      <c r="BM43" s="177"/>
      <c r="BN43" s="177"/>
      <c r="BO43" s="177"/>
      <c r="BP43" s="177"/>
      <c r="BQ43" s="177"/>
      <c r="BR43" s="145"/>
      <c r="BS43" s="177"/>
      <c r="BT43" s="177"/>
      <c r="BU43" s="177"/>
      <c r="BV43" s="177"/>
      <c r="BW43" s="148"/>
      <c r="BX43" s="145"/>
      <c r="BY43" s="177"/>
      <c r="BZ43" s="177"/>
      <c r="CA43" s="177"/>
      <c r="CB43" s="177"/>
      <c r="CC43" s="177"/>
      <c r="CD43" s="177"/>
      <c r="CE43" s="177"/>
      <c r="CF43" s="177"/>
      <c r="CG43" s="177"/>
      <c r="CH43" s="159"/>
      <c r="CI43" s="145"/>
      <c r="CJ43" s="177"/>
      <c r="CK43" s="177"/>
      <c r="CL43" s="177"/>
      <c r="CM43" s="177"/>
      <c r="CN43" s="177"/>
      <c r="CO43" s="177"/>
      <c r="CP43" s="177"/>
      <c r="CQ43" s="177"/>
      <c r="CR43" s="177"/>
      <c r="CS43" s="159"/>
      <c r="CT43" s="145"/>
      <c r="CU43" s="177"/>
      <c r="CV43" s="177"/>
      <c r="CW43" s="177"/>
      <c r="CX43" s="177"/>
      <c r="CY43" s="177"/>
      <c r="CZ43" s="177"/>
      <c r="DA43" s="177"/>
      <c r="DB43" s="177"/>
      <c r="DC43" s="177"/>
      <c r="DD43" s="159"/>
      <c r="DE43" s="145"/>
      <c r="DF43" s="177"/>
      <c r="DG43" s="177"/>
      <c r="DH43" s="177"/>
      <c r="DI43" s="177"/>
      <c r="DJ43" s="177"/>
      <c r="DK43" s="177"/>
      <c r="DL43" s="177"/>
      <c r="DM43" s="177"/>
      <c r="DN43" s="177"/>
      <c r="DO43" s="159"/>
      <c r="DP43" s="109">
        <v>36</v>
      </c>
      <c r="DQ43" s="215">
        <v>211670</v>
      </c>
      <c r="DR43" s="189">
        <v>0.81944444444400011</v>
      </c>
      <c r="DS43" s="189">
        <v>3.9322033898326407</v>
      </c>
      <c r="DT43" s="149" t="s">
        <v>213</v>
      </c>
      <c r="DU43" s="150" t="s">
        <v>214</v>
      </c>
      <c r="DV43" s="190" t="s">
        <v>215</v>
      </c>
      <c r="DW43" s="177" t="s">
        <v>216</v>
      </c>
      <c r="DX43" s="191" t="s">
        <v>217</v>
      </c>
      <c r="DY43" s="172" t="s">
        <v>256</v>
      </c>
      <c r="DZ43" s="132" t="s">
        <v>120</v>
      </c>
      <c r="EA43" s="125">
        <v>214</v>
      </c>
      <c r="EB43" s="125" t="s">
        <v>228</v>
      </c>
      <c r="EC43" s="133" t="s">
        <v>220</v>
      </c>
      <c r="ED43" s="133" t="s">
        <v>237</v>
      </c>
      <c r="EE43" s="125" t="s">
        <v>276</v>
      </c>
      <c r="EF43" s="17">
        <v>0.7832241379310344</v>
      </c>
      <c r="EG43" s="8"/>
      <c r="EH43" s="17" t="s">
        <v>261</v>
      </c>
      <c r="EI43" s="8" t="s">
        <v>240</v>
      </c>
      <c r="EJ43" s="18" t="s">
        <v>241</v>
      </c>
      <c r="EK43" s="124" t="s">
        <v>225</v>
      </c>
      <c r="EL43" s="124" t="s">
        <v>226</v>
      </c>
      <c r="EM43" s="124" t="s">
        <v>227</v>
      </c>
    </row>
    <row r="44" spans="1:143" ht="15.75">
      <c r="A44" s="128" t="s">
        <v>212</v>
      </c>
      <c r="B44" s="143" t="s">
        <v>165</v>
      </c>
      <c r="C44" s="126" t="s">
        <v>127</v>
      </c>
      <c r="D44" s="144" t="s">
        <v>126</v>
      </c>
      <c r="E44" s="216" t="s">
        <v>77</v>
      </c>
      <c r="F44" s="145">
        <v>24</v>
      </c>
      <c r="G44" s="177">
        <v>0</v>
      </c>
      <c r="H44" s="177">
        <v>0</v>
      </c>
      <c r="I44" s="146">
        <v>17435.693908710891</v>
      </c>
      <c r="J44" s="146">
        <v>5571.667457850438</v>
      </c>
      <c r="K44" s="146">
        <v>1</v>
      </c>
      <c r="L44" s="147">
        <v>24</v>
      </c>
      <c r="M44" s="147">
        <v>24</v>
      </c>
      <c r="N44" s="146">
        <v>25709.189358052161</v>
      </c>
      <c r="O44" s="146">
        <v>8800</v>
      </c>
      <c r="P44" s="20">
        <v>5925.3731343283589</v>
      </c>
      <c r="Q44" s="20">
        <v>7692.6952141057927</v>
      </c>
      <c r="R44" s="146">
        <v>24400.000000000004</v>
      </c>
      <c r="S44" s="146">
        <v>19614.457831325304</v>
      </c>
      <c r="T44" s="146">
        <v>26708.19672131148</v>
      </c>
      <c r="U44" s="145"/>
      <c r="V44" s="177"/>
      <c r="W44" s="177"/>
      <c r="X44" s="146"/>
      <c r="Y44" s="146"/>
      <c r="Z44" s="146"/>
      <c r="AA44" s="146"/>
      <c r="AB44" s="146"/>
      <c r="AC44" s="146"/>
      <c r="AD44" s="146"/>
      <c r="AE44" s="146"/>
      <c r="AF44" s="146"/>
      <c r="AG44" s="145">
        <v>26</v>
      </c>
      <c r="AH44" s="177">
        <v>0</v>
      </c>
      <c r="AI44" s="177">
        <v>0</v>
      </c>
      <c r="AJ44" s="177">
        <v>26</v>
      </c>
      <c r="AK44" s="146">
        <v>44725.947865982147</v>
      </c>
      <c r="AL44" s="146">
        <v>20665.281177710749</v>
      </c>
      <c r="AM44" s="146">
        <v>89102.052281150405</v>
      </c>
      <c r="AN44" s="146">
        <v>20300</v>
      </c>
      <c r="AO44" s="146">
        <v>13709.677419354837</v>
      </c>
      <c r="AP44" s="146">
        <v>15086.601307189543</v>
      </c>
      <c r="AQ44" s="146">
        <v>78400</v>
      </c>
      <c r="AR44" s="146">
        <v>77500</v>
      </c>
      <c r="AS44" s="146">
        <v>93130.769230769249</v>
      </c>
      <c r="AT44" s="145"/>
      <c r="AU44" s="177"/>
      <c r="AV44" s="177"/>
      <c r="AW44" s="177"/>
      <c r="AX44" s="146"/>
      <c r="AY44" s="146"/>
      <c r="AZ44" s="146"/>
      <c r="BA44" s="146"/>
      <c r="BB44" s="20"/>
      <c r="BC44" s="20"/>
      <c r="BD44" s="146"/>
      <c r="BE44" s="146"/>
      <c r="BF44" s="146"/>
      <c r="BG44" s="145"/>
      <c r="BH44" s="177"/>
      <c r="BI44" s="177"/>
      <c r="BJ44" s="177"/>
      <c r="BK44" s="148"/>
      <c r="BL44" s="145"/>
      <c r="BM44" s="177"/>
      <c r="BN44" s="177"/>
      <c r="BO44" s="177"/>
      <c r="BP44" s="177"/>
      <c r="BQ44" s="177"/>
      <c r="BR44" s="145"/>
      <c r="BS44" s="177"/>
      <c r="BT44" s="177"/>
      <c r="BU44" s="177"/>
      <c r="BV44" s="177"/>
      <c r="BW44" s="148"/>
      <c r="BX44" s="145"/>
      <c r="BY44" s="177"/>
      <c r="BZ44" s="177"/>
      <c r="CA44" s="177"/>
      <c r="CB44" s="177"/>
      <c r="CC44" s="177"/>
      <c r="CD44" s="177"/>
      <c r="CE44" s="177"/>
      <c r="CF44" s="177"/>
      <c r="CG44" s="177"/>
      <c r="CH44" s="159"/>
      <c r="CI44" s="145"/>
      <c r="CJ44" s="177"/>
      <c r="CK44" s="177"/>
      <c r="CL44" s="177"/>
      <c r="CM44" s="177"/>
      <c r="CN44" s="177"/>
      <c r="CO44" s="177"/>
      <c r="CP44" s="177"/>
      <c r="CQ44" s="177"/>
      <c r="CR44" s="177"/>
      <c r="CS44" s="159"/>
      <c r="CT44" s="145"/>
      <c r="CU44" s="177"/>
      <c r="CV44" s="177"/>
      <c r="CW44" s="177"/>
      <c r="CX44" s="177"/>
      <c r="CY44" s="177"/>
      <c r="CZ44" s="177"/>
      <c r="DA44" s="177"/>
      <c r="DB44" s="177"/>
      <c r="DC44" s="177"/>
      <c r="DD44" s="159"/>
      <c r="DE44" s="145"/>
      <c r="DF44" s="177"/>
      <c r="DG44" s="177"/>
      <c r="DH44" s="177"/>
      <c r="DI44" s="177"/>
      <c r="DJ44" s="177"/>
      <c r="DK44" s="177"/>
      <c r="DL44" s="177"/>
      <c r="DM44" s="177"/>
      <c r="DN44" s="177"/>
      <c r="DO44" s="159"/>
      <c r="DP44" s="108">
        <v>36</v>
      </c>
      <c r="DQ44" s="215">
        <v>211670</v>
      </c>
      <c r="DR44" s="189">
        <v>0.81944444444400011</v>
      </c>
      <c r="DS44" s="189">
        <v>0.81355932203433945</v>
      </c>
      <c r="DT44" s="149" t="s">
        <v>213</v>
      </c>
      <c r="DU44" s="150" t="s">
        <v>214</v>
      </c>
      <c r="DV44" s="190" t="s">
        <v>215</v>
      </c>
      <c r="DW44" s="177" t="s">
        <v>216</v>
      </c>
      <c r="DX44" s="191" t="s">
        <v>217</v>
      </c>
      <c r="DY44" s="172" t="s">
        <v>256</v>
      </c>
      <c r="DZ44" s="132" t="s">
        <v>121</v>
      </c>
      <c r="EA44" s="125">
        <v>214</v>
      </c>
      <c r="EB44" s="125" t="s">
        <v>230</v>
      </c>
      <c r="EC44" s="133" t="s">
        <v>220</v>
      </c>
      <c r="ED44" s="133" t="s">
        <v>221</v>
      </c>
      <c r="EE44" s="125" t="s">
        <v>276</v>
      </c>
      <c r="EF44" s="17">
        <v>1.7270000000000001</v>
      </c>
      <c r="EG44" s="8"/>
      <c r="EH44" s="17" t="s">
        <v>261</v>
      </c>
      <c r="EI44" s="8" t="s">
        <v>240</v>
      </c>
      <c r="EJ44" s="18" t="s">
        <v>241</v>
      </c>
      <c r="EK44" s="124" t="s">
        <v>225</v>
      </c>
      <c r="EL44" s="124" t="s">
        <v>226</v>
      </c>
      <c r="EM44" s="124" t="s">
        <v>227</v>
      </c>
    </row>
    <row r="45" spans="1:143" ht="15.75">
      <c r="A45" s="128" t="s">
        <v>212</v>
      </c>
      <c r="B45" s="143" t="s">
        <v>165</v>
      </c>
      <c r="C45" s="126" t="s">
        <v>127</v>
      </c>
      <c r="D45" s="144" t="s">
        <v>126</v>
      </c>
      <c r="E45" s="216" t="s">
        <v>77</v>
      </c>
      <c r="F45" s="145"/>
      <c r="G45" s="177"/>
      <c r="H45" s="177"/>
      <c r="I45" s="146"/>
      <c r="J45" s="146"/>
      <c r="K45" s="146"/>
      <c r="L45" s="147"/>
      <c r="M45" s="147"/>
      <c r="N45" s="146"/>
      <c r="O45" s="146"/>
      <c r="P45" s="20">
        <v>3250</v>
      </c>
      <c r="Q45" s="20">
        <v>3828.5714285714289</v>
      </c>
      <c r="R45" s="146"/>
      <c r="S45" s="146">
        <v>20000</v>
      </c>
      <c r="T45" s="146">
        <v>16600.000000000007</v>
      </c>
      <c r="U45" s="145"/>
      <c r="V45" s="177"/>
      <c r="W45" s="177"/>
      <c r="X45" s="146"/>
      <c r="Y45" s="146"/>
      <c r="Z45" s="146"/>
      <c r="AA45" s="146"/>
      <c r="AB45" s="146"/>
      <c r="AC45" s="146"/>
      <c r="AD45" s="146"/>
      <c r="AE45" s="146"/>
      <c r="AF45" s="146"/>
      <c r="AG45" s="145"/>
      <c r="AH45" s="177"/>
      <c r="AI45" s="177"/>
      <c r="AJ45" s="177"/>
      <c r="AK45" s="146"/>
      <c r="AL45" s="146"/>
      <c r="AM45" s="146"/>
      <c r="AN45" s="146"/>
      <c r="AO45" s="146">
        <v>7653.333333333333</v>
      </c>
      <c r="AP45" s="146">
        <v>8490.7407407407409</v>
      </c>
      <c r="AQ45" s="146"/>
      <c r="AR45" s="146">
        <v>53200.000000000007</v>
      </c>
      <c r="AS45" s="146">
        <v>53812.5</v>
      </c>
      <c r="AT45" s="145"/>
      <c r="AU45" s="177"/>
      <c r="AV45" s="177"/>
      <c r="AW45" s="177"/>
      <c r="AX45" s="146"/>
      <c r="AY45" s="146"/>
      <c r="AZ45" s="146"/>
      <c r="BA45" s="146"/>
      <c r="BB45" s="20"/>
      <c r="BC45" s="20"/>
      <c r="BD45" s="146"/>
      <c r="BE45" s="146"/>
      <c r="BF45" s="146"/>
      <c r="BG45" s="145"/>
      <c r="BH45" s="177"/>
      <c r="BI45" s="177"/>
      <c r="BJ45" s="177"/>
      <c r="BK45" s="148"/>
      <c r="BL45" s="145"/>
      <c r="BM45" s="177"/>
      <c r="BN45" s="177"/>
      <c r="BO45" s="177"/>
      <c r="BP45" s="177"/>
      <c r="BQ45" s="177"/>
      <c r="BR45" s="145"/>
      <c r="BS45" s="177"/>
      <c r="BT45" s="177"/>
      <c r="BU45" s="177"/>
      <c r="BV45" s="177"/>
      <c r="BW45" s="148"/>
      <c r="BX45" s="145"/>
      <c r="BY45" s="177"/>
      <c r="BZ45" s="177"/>
      <c r="CA45" s="177"/>
      <c r="CB45" s="177"/>
      <c r="CC45" s="177"/>
      <c r="CD45" s="177"/>
      <c r="CE45" s="177"/>
      <c r="CF45" s="177"/>
      <c r="CG45" s="177"/>
      <c r="CH45" s="159"/>
      <c r="CI45" s="145"/>
      <c r="CJ45" s="177"/>
      <c r="CK45" s="177"/>
      <c r="CL45" s="177"/>
      <c r="CM45" s="177"/>
      <c r="CN45" s="177"/>
      <c r="CO45" s="177"/>
      <c r="CP45" s="177"/>
      <c r="CQ45" s="177"/>
      <c r="CR45" s="177"/>
      <c r="CS45" s="159"/>
      <c r="CT45" s="145"/>
      <c r="CU45" s="177"/>
      <c r="CV45" s="177"/>
      <c r="CW45" s="177"/>
      <c r="CX45" s="177"/>
      <c r="CY45" s="177"/>
      <c r="CZ45" s="177"/>
      <c r="DA45" s="177"/>
      <c r="DB45" s="177"/>
      <c r="DC45" s="177"/>
      <c r="DD45" s="159"/>
      <c r="DE45" s="145"/>
      <c r="DF45" s="177"/>
      <c r="DG45" s="177"/>
      <c r="DH45" s="177"/>
      <c r="DI45" s="177"/>
      <c r="DJ45" s="177"/>
      <c r="DK45" s="177"/>
      <c r="DL45" s="177"/>
      <c r="DM45" s="177"/>
      <c r="DN45" s="177"/>
      <c r="DO45" s="159"/>
      <c r="DP45" s="109">
        <v>36</v>
      </c>
      <c r="DQ45" s="215">
        <v>211670</v>
      </c>
      <c r="DR45" s="189">
        <v>0.81944444444400011</v>
      </c>
      <c r="DS45" s="189"/>
      <c r="DT45" s="149" t="s">
        <v>213</v>
      </c>
      <c r="DU45" s="150" t="s">
        <v>214</v>
      </c>
      <c r="DV45" s="190" t="s">
        <v>215</v>
      </c>
      <c r="DW45" s="177" t="s">
        <v>216</v>
      </c>
      <c r="DX45" s="191" t="s">
        <v>217</v>
      </c>
      <c r="DY45" s="172" t="s">
        <v>256</v>
      </c>
      <c r="DZ45" s="132" t="s">
        <v>122</v>
      </c>
      <c r="EA45" s="125">
        <v>214</v>
      </c>
      <c r="EB45" s="125" t="s">
        <v>231</v>
      </c>
      <c r="EC45" s="133" t="s">
        <v>220</v>
      </c>
      <c r="ED45" s="133" t="s">
        <v>229</v>
      </c>
      <c r="EE45" s="125" t="s">
        <v>276</v>
      </c>
      <c r="EF45" s="17"/>
      <c r="EG45" s="8"/>
      <c r="EH45" s="17" t="s">
        <v>261</v>
      </c>
      <c r="EI45" s="8" t="s">
        <v>240</v>
      </c>
      <c r="EJ45" s="18" t="s">
        <v>241</v>
      </c>
      <c r="EK45" s="124" t="s">
        <v>225</v>
      </c>
      <c r="EL45" s="124" t="s">
        <v>226</v>
      </c>
      <c r="EM45" s="124" t="s">
        <v>227</v>
      </c>
    </row>
    <row r="46" spans="1:143" ht="15.75">
      <c r="A46" s="128" t="s">
        <v>212</v>
      </c>
      <c r="B46" s="143" t="s">
        <v>165</v>
      </c>
      <c r="C46" s="126" t="s">
        <v>127</v>
      </c>
      <c r="D46" s="144" t="s">
        <v>126</v>
      </c>
      <c r="E46" s="187" t="s">
        <v>78</v>
      </c>
      <c r="F46" s="145">
        <v>181</v>
      </c>
      <c r="G46" s="177">
        <v>0</v>
      </c>
      <c r="H46" s="177">
        <v>0</v>
      </c>
      <c r="I46" s="146">
        <v>32562.492672718417</v>
      </c>
      <c r="J46" s="146">
        <v>13686.994718789327</v>
      </c>
      <c r="K46" s="146">
        <v>1</v>
      </c>
      <c r="L46" s="147">
        <v>181</v>
      </c>
      <c r="M46" s="147">
        <v>181</v>
      </c>
      <c r="N46" s="146">
        <v>58241.642181591444</v>
      </c>
      <c r="O46" s="146">
        <v>13100.000000000002</v>
      </c>
      <c r="P46" s="20">
        <v>14046.099290780143</v>
      </c>
      <c r="Q46" s="20">
        <v>16204.134366925064</v>
      </c>
      <c r="R46" s="146">
        <v>50980.000000000007</v>
      </c>
      <c r="S46" s="146">
        <v>61826.732673267332</v>
      </c>
      <c r="T46" s="146">
        <v>68449.799196787149</v>
      </c>
      <c r="U46" s="145"/>
      <c r="V46" s="177"/>
      <c r="W46" s="177"/>
      <c r="X46" s="146"/>
      <c r="Y46" s="146"/>
      <c r="Z46" s="146"/>
      <c r="AA46" s="146"/>
      <c r="AB46" s="146"/>
      <c r="AC46" s="146"/>
      <c r="AD46" s="146"/>
      <c r="AE46" s="146"/>
      <c r="AF46" s="146"/>
      <c r="AG46" s="145">
        <v>205</v>
      </c>
      <c r="AH46" s="177">
        <v>0</v>
      </c>
      <c r="AI46" s="177">
        <v>0</v>
      </c>
      <c r="AJ46" s="177">
        <v>205</v>
      </c>
      <c r="AK46" s="146">
        <v>55049.998007511691</v>
      </c>
      <c r="AL46" s="146">
        <v>38400.223956434835</v>
      </c>
      <c r="AM46" s="146">
        <v>190958.76556490239</v>
      </c>
      <c r="AN46" s="146">
        <v>17675</v>
      </c>
      <c r="AO46" s="146">
        <v>20654.696132596688</v>
      </c>
      <c r="AP46" s="146">
        <v>22632.432432432433</v>
      </c>
      <c r="AQ46" s="146">
        <v>106750</v>
      </c>
      <c r="AR46" s="146">
        <v>114845.45454545456</v>
      </c>
      <c r="AS46" s="146">
        <v>124960</v>
      </c>
      <c r="AT46" s="145"/>
      <c r="AU46" s="177"/>
      <c r="AV46" s="177"/>
      <c r="AW46" s="177"/>
      <c r="AX46" s="146"/>
      <c r="AY46" s="146"/>
      <c r="AZ46" s="146"/>
      <c r="BA46" s="146"/>
      <c r="BB46" s="20"/>
      <c r="BC46" s="20"/>
      <c r="BD46" s="146"/>
      <c r="BE46" s="146"/>
      <c r="BF46" s="146"/>
      <c r="BG46" s="145"/>
      <c r="BH46" s="177"/>
      <c r="BI46" s="177"/>
      <c r="BJ46" s="177"/>
      <c r="BK46" s="148"/>
      <c r="BL46" s="145"/>
      <c r="BM46" s="177"/>
      <c r="BN46" s="177"/>
      <c r="BO46" s="177"/>
      <c r="BP46" s="177"/>
      <c r="BQ46" s="177"/>
      <c r="BR46" s="145"/>
      <c r="BS46" s="177"/>
      <c r="BT46" s="177"/>
      <c r="BU46" s="177"/>
      <c r="BV46" s="177"/>
      <c r="BW46" s="148"/>
      <c r="BX46" s="145"/>
      <c r="BY46" s="177"/>
      <c r="BZ46" s="177"/>
      <c r="CA46" s="177"/>
      <c r="CB46" s="177"/>
      <c r="CC46" s="177"/>
      <c r="CD46" s="177"/>
      <c r="CE46" s="177"/>
      <c r="CF46" s="177"/>
      <c r="CG46" s="177"/>
      <c r="CH46" s="159"/>
      <c r="CI46" s="145"/>
      <c r="CJ46" s="177"/>
      <c r="CK46" s="177"/>
      <c r="CL46" s="177"/>
      <c r="CM46" s="177"/>
      <c r="CN46" s="177"/>
      <c r="CO46" s="177"/>
      <c r="CP46" s="177"/>
      <c r="CQ46" s="177"/>
      <c r="CR46" s="177"/>
      <c r="CS46" s="159"/>
      <c r="CT46" s="145"/>
      <c r="CU46" s="177"/>
      <c r="CV46" s="177"/>
      <c r="CW46" s="177"/>
      <c r="CX46" s="177"/>
      <c r="CY46" s="177"/>
      <c r="CZ46" s="177"/>
      <c r="DA46" s="177"/>
      <c r="DB46" s="177"/>
      <c r="DC46" s="177"/>
      <c r="DD46" s="159"/>
      <c r="DE46" s="145"/>
      <c r="DF46" s="177"/>
      <c r="DG46" s="177"/>
      <c r="DH46" s="177"/>
      <c r="DI46" s="177"/>
      <c r="DJ46" s="177"/>
      <c r="DK46" s="177"/>
      <c r="DL46" s="177"/>
      <c r="DM46" s="177"/>
      <c r="DN46" s="177"/>
      <c r="DO46" s="159"/>
      <c r="DP46" s="108">
        <v>28.75</v>
      </c>
      <c r="DQ46" s="215">
        <v>383050</v>
      </c>
      <c r="DR46" s="189">
        <v>0.88695652173899997</v>
      </c>
      <c r="DS46" s="189">
        <v>7.0980392156873187</v>
      </c>
      <c r="DT46" s="149" t="s">
        <v>213</v>
      </c>
      <c r="DU46" s="150" t="s">
        <v>214</v>
      </c>
      <c r="DV46" s="190" t="s">
        <v>215</v>
      </c>
      <c r="DW46" s="177" t="s">
        <v>216</v>
      </c>
      <c r="DX46" s="191" t="s">
        <v>217</v>
      </c>
      <c r="DY46" s="172" t="s">
        <v>250</v>
      </c>
      <c r="DZ46" s="132" t="s">
        <v>119</v>
      </c>
      <c r="EA46" s="125">
        <v>214</v>
      </c>
      <c r="EB46" s="125" t="s">
        <v>219</v>
      </c>
      <c r="EC46" s="133" t="s">
        <v>220</v>
      </c>
      <c r="ED46" s="133" t="s">
        <v>229</v>
      </c>
      <c r="EE46" s="125" t="s">
        <v>276</v>
      </c>
      <c r="EF46" s="17">
        <v>1.2767292817679561</v>
      </c>
      <c r="EG46" s="8"/>
      <c r="EH46" s="17" t="s">
        <v>262</v>
      </c>
      <c r="EI46" s="8" t="s">
        <v>263</v>
      </c>
      <c r="EJ46" s="18" t="s">
        <v>239</v>
      </c>
      <c r="EK46" s="124" t="s">
        <v>225</v>
      </c>
      <c r="EL46" s="124" t="s">
        <v>226</v>
      </c>
      <c r="EM46" s="124" t="s">
        <v>227</v>
      </c>
    </row>
    <row r="47" spans="1:143" ht="15.75">
      <c r="A47" s="128" t="s">
        <v>212</v>
      </c>
      <c r="B47" s="143" t="s">
        <v>165</v>
      </c>
      <c r="C47" s="126" t="s">
        <v>127</v>
      </c>
      <c r="D47" s="144" t="s">
        <v>126</v>
      </c>
      <c r="E47" s="216" t="s">
        <v>78</v>
      </c>
      <c r="F47" s="145">
        <v>108</v>
      </c>
      <c r="G47" s="177">
        <v>0</v>
      </c>
      <c r="H47" s="177">
        <v>0</v>
      </c>
      <c r="I47" s="146">
        <v>27108.498478808968</v>
      </c>
      <c r="J47" s="146">
        <v>10928.684141819227</v>
      </c>
      <c r="K47" s="146">
        <v>0.9907407407407407</v>
      </c>
      <c r="L47" s="147">
        <v>107</v>
      </c>
      <c r="M47" s="147">
        <v>108</v>
      </c>
      <c r="N47" s="146">
        <v>46441.866783388083</v>
      </c>
      <c r="O47" s="146">
        <v>10800</v>
      </c>
      <c r="P47" s="20">
        <v>16090.425531914892</v>
      </c>
      <c r="Q47" s="20">
        <v>16854</v>
      </c>
      <c r="R47" s="146">
        <v>41550</v>
      </c>
      <c r="S47" s="146">
        <v>63464.285714285717</v>
      </c>
      <c r="T47" s="146">
        <v>65570.224719101127</v>
      </c>
      <c r="U47" s="145"/>
      <c r="V47" s="177"/>
      <c r="W47" s="177"/>
      <c r="X47" s="146"/>
      <c r="Y47" s="146"/>
      <c r="Z47" s="146"/>
      <c r="AA47" s="146"/>
      <c r="AB47" s="146"/>
      <c r="AC47" s="146"/>
      <c r="AD47" s="146"/>
      <c r="AE47" s="146"/>
      <c r="AF47" s="146"/>
      <c r="AG47" s="145">
        <v>135</v>
      </c>
      <c r="AH47" s="177">
        <v>0</v>
      </c>
      <c r="AI47" s="177">
        <v>0</v>
      </c>
      <c r="AJ47" s="177">
        <v>135</v>
      </c>
      <c r="AK47" s="146">
        <v>48996.277319466259</v>
      </c>
      <c r="AL47" s="146">
        <v>32468.365775311249</v>
      </c>
      <c r="AM47" s="146">
        <v>157059.9789532944</v>
      </c>
      <c r="AN47" s="146">
        <v>14218.75</v>
      </c>
      <c r="AO47" s="146">
        <v>23107.142857142859</v>
      </c>
      <c r="AP47" s="146">
        <v>21332.046332046331</v>
      </c>
      <c r="AQ47" s="146">
        <v>86625</v>
      </c>
      <c r="AR47" s="146">
        <v>105328.94736842105</v>
      </c>
      <c r="AS47" s="146">
        <v>104912.28070175438</v>
      </c>
      <c r="AT47" s="145"/>
      <c r="AU47" s="177"/>
      <c r="AV47" s="177"/>
      <c r="AW47" s="177"/>
      <c r="AX47" s="146"/>
      <c r="AY47" s="146"/>
      <c r="AZ47" s="146"/>
      <c r="BA47" s="146"/>
      <c r="BB47" s="20"/>
      <c r="BC47" s="20"/>
      <c r="BD47" s="146"/>
      <c r="BE47" s="146"/>
      <c r="BF47" s="146"/>
      <c r="BG47" s="145"/>
      <c r="BH47" s="177"/>
      <c r="BI47" s="177"/>
      <c r="BJ47" s="177"/>
      <c r="BK47" s="148"/>
      <c r="BL47" s="145"/>
      <c r="BM47" s="177"/>
      <c r="BN47" s="177"/>
      <c r="BO47" s="177"/>
      <c r="BP47" s="177"/>
      <c r="BQ47" s="177"/>
      <c r="BR47" s="145"/>
      <c r="BS47" s="177"/>
      <c r="BT47" s="177"/>
      <c r="BU47" s="177"/>
      <c r="BV47" s="177"/>
      <c r="BW47" s="148"/>
      <c r="BX47" s="145"/>
      <c r="BY47" s="177"/>
      <c r="BZ47" s="177"/>
      <c r="CA47" s="177"/>
      <c r="CB47" s="177"/>
      <c r="CC47" s="177"/>
      <c r="CD47" s="177"/>
      <c r="CE47" s="177"/>
      <c r="CF47" s="177"/>
      <c r="CG47" s="177"/>
      <c r="CH47" s="159"/>
      <c r="CI47" s="145"/>
      <c r="CJ47" s="177"/>
      <c r="CK47" s="177"/>
      <c r="CL47" s="177"/>
      <c r="CM47" s="177"/>
      <c r="CN47" s="177"/>
      <c r="CO47" s="177"/>
      <c r="CP47" s="177"/>
      <c r="CQ47" s="177"/>
      <c r="CR47" s="177"/>
      <c r="CS47" s="159"/>
      <c r="CT47" s="145"/>
      <c r="CU47" s="177"/>
      <c r="CV47" s="177"/>
      <c r="CW47" s="177"/>
      <c r="CX47" s="177"/>
      <c r="CY47" s="177"/>
      <c r="CZ47" s="177"/>
      <c r="DA47" s="177"/>
      <c r="DB47" s="177"/>
      <c r="DC47" s="177"/>
      <c r="DD47" s="159"/>
      <c r="DE47" s="145"/>
      <c r="DF47" s="177"/>
      <c r="DG47" s="177"/>
      <c r="DH47" s="177"/>
      <c r="DI47" s="177"/>
      <c r="DJ47" s="177"/>
      <c r="DK47" s="177"/>
      <c r="DL47" s="177"/>
      <c r="DM47" s="177"/>
      <c r="DN47" s="177"/>
      <c r="DO47" s="159"/>
      <c r="DP47" s="109">
        <v>28.75</v>
      </c>
      <c r="DQ47" s="215">
        <v>383050</v>
      </c>
      <c r="DR47" s="189">
        <v>0.88695652173899997</v>
      </c>
      <c r="DS47" s="189">
        <v>4.2352941176476815</v>
      </c>
      <c r="DT47" s="149" t="s">
        <v>213</v>
      </c>
      <c r="DU47" s="150" t="s">
        <v>214</v>
      </c>
      <c r="DV47" s="190" t="s">
        <v>215</v>
      </c>
      <c r="DW47" s="177" t="s">
        <v>216</v>
      </c>
      <c r="DX47" s="191" t="s">
        <v>217</v>
      </c>
      <c r="DY47" s="172" t="s">
        <v>250</v>
      </c>
      <c r="DZ47" s="132" t="s">
        <v>120</v>
      </c>
      <c r="EA47" s="125">
        <v>214</v>
      </c>
      <c r="EB47" s="125" t="s">
        <v>228</v>
      </c>
      <c r="EC47" s="133" t="s">
        <v>220</v>
      </c>
      <c r="ED47" s="133" t="s">
        <v>229</v>
      </c>
      <c r="EE47" s="125" t="s">
        <v>276</v>
      </c>
      <c r="EF47" s="17">
        <v>1.6095462962962961</v>
      </c>
      <c r="EG47" s="8"/>
      <c r="EH47" s="17" t="s">
        <v>262</v>
      </c>
      <c r="EI47" s="8" t="s">
        <v>263</v>
      </c>
      <c r="EJ47" s="18" t="s">
        <v>239</v>
      </c>
      <c r="EK47" s="124" t="s">
        <v>225</v>
      </c>
      <c r="EL47" s="124" t="s">
        <v>226</v>
      </c>
      <c r="EM47" s="124" t="s">
        <v>227</v>
      </c>
    </row>
    <row r="48" spans="1:143" ht="15.75">
      <c r="A48" s="128" t="s">
        <v>212</v>
      </c>
      <c r="B48" s="143" t="s">
        <v>165</v>
      </c>
      <c r="C48" s="126" t="s">
        <v>127</v>
      </c>
      <c r="D48" s="144" t="s">
        <v>126</v>
      </c>
      <c r="E48" s="216" t="s">
        <v>78</v>
      </c>
      <c r="F48" s="145">
        <v>12</v>
      </c>
      <c r="G48" s="177">
        <v>0</v>
      </c>
      <c r="H48" s="177">
        <v>0</v>
      </c>
      <c r="I48" s="146">
        <v>14761.644905922321</v>
      </c>
      <c r="J48" s="146">
        <v>3074.8244591432294</v>
      </c>
      <c r="K48" s="146">
        <v>1</v>
      </c>
      <c r="L48" s="147">
        <v>12</v>
      </c>
      <c r="M48" s="147">
        <v>12</v>
      </c>
      <c r="N48" s="146">
        <v>19662.391475804641</v>
      </c>
      <c r="O48" s="146">
        <v>11200</v>
      </c>
      <c r="P48" s="20">
        <v>5925.3731343283589</v>
      </c>
      <c r="Q48" s="20">
        <v>7692.6952141057927</v>
      </c>
      <c r="R48" s="146">
        <v>19200</v>
      </c>
      <c r="S48" s="146">
        <v>19614.457831325304</v>
      </c>
      <c r="T48" s="146">
        <v>26708.19672131148</v>
      </c>
      <c r="U48" s="145"/>
      <c r="V48" s="177"/>
      <c r="W48" s="177"/>
      <c r="X48" s="146"/>
      <c r="Y48" s="146"/>
      <c r="Z48" s="146"/>
      <c r="AA48" s="146"/>
      <c r="AB48" s="146"/>
      <c r="AC48" s="146"/>
      <c r="AD48" s="146"/>
      <c r="AE48" s="146"/>
      <c r="AF48" s="146"/>
      <c r="AG48" s="145">
        <v>11</v>
      </c>
      <c r="AH48" s="177">
        <v>0</v>
      </c>
      <c r="AI48" s="177">
        <v>0</v>
      </c>
      <c r="AJ48" s="177">
        <v>11</v>
      </c>
      <c r="AK48" s="146">
        <v>63743.052475893448</v>
      </c>
      <c r="AL48" s="146">
        <v>36139.628211600728</v>
      </c>
      <c r="AM48" s="146">
        <v>132029.8185027008</v>
      </c>
      <c r="AN48" s="146">
        <v>24850</v>
      </c>
      <c r="AO48" s="146">
        <v>13709.677419354837</v>
      </c>
      <c r="AP48" s="146">
        <v>15086.601307189543</v>
      </c>
      <c r="AQ48" s="146">
        <v>129150</v>
      </c>
      <c r="AR48" s="146">
        <v>77500</v>
      </c>
      <c r="AS48" s="146">
        <v>93130.769230769249</v>
      </c>
      <c r="AT48" s="145"/>
      <c r="AU48" s="177"/>
      <c r="AV48" s="177"/>
      <c r="AW48" s="177"/>
      <c r="AX48" s="146"/>
      <c r="AY48" s="146"/>
      <c r="AZ48" s="146"/>
      <c r="BA48" s="146"/>
      <c r="BB48" s="20"/>
      <c r="BC48" s="20"/>
      <c r="BD48" s="146"/>
      <c r="BE48" s="146"/>
      <c r="BF48" s="146"/>
      <c r="BG48" s="145"/>
      <c r="BH48" s="177"/>
      <c r="BI48" s="177"/>
      <c r="BJ48" s="177"/>
      <c r="BK48" s="148"/>
      <c r="BL48" s="145"/>
      <c r="BM48" s="177"/>
      <c r="BN48" s="177"/>
      <c r="BO48" s="177"/>
      <c r="BP48" s="177"/>
      <c r="BQ48" s="177"/>
      <c r="BR48" s="145"/>
      <c r="BS48" s="177"/>
      <c r="BT48" s="177"/>
      <c r="BU48" s="177"/>
      <c r="BV48" s="177"/>
      <c r="BW48" s="148"/>
      <c r="BX48" s="145"/>
      <c r="BY48" s="177"/>
      <c r="BZ48" s="177"/>
      <c r="CA48" s="177"/>
      <c r="CB48" s="177"/>
      <c r="CC48" s="177"/>
      <c r="CD48" s="177"/>
      <c r="CE48" s="177"/>
      <c r="CF48" s="177"/>
      <c r="CG48" s="177"/>
      <c r="CH48" s="159"/>
      <c r="CI48" s="145"/>
      <c r="CJ48" s="177"/>
      <c r="CK48" s="177"/>
      <c r="CL48" s="177"/>
      <c r="CM48" s="177"/>
      <c r="CN48" s="177"/>
      <c r="CO48" s="177"/>
      <c r="CP48" s="177"/>
      <c r="CQ48" s="177"/>
      <c r="CR48" s="177"/>
      <c r="CS48" s="159"/>
      <c r="CT48" s="145"/>
      <c r="CU48" s="177"/>
      <c r="CV48" s="177"/>
      <c r="CW48" s="177"/>
      <c r="CX48" s="177"/>
      <c r="CY48" s="177"/>
      <c r="CZ48" s="177"/>
      <c r="DA48" s="177"/>
      <c r="DB48" s="177"/>
      <c r="DC48" s="177"/>
      <c r="DD48" s="159"/>
      <c r="DE48" s="145"/>
      <c r="DF48" s="177"/>
      <c r="DG48" s="177"/>
      <c r="DH48" s="177"/>
      <c r="DI48" s="177"/>
      <c r="DJ48" s="177"/>
      <c r="DK48" s="177"/>
      <c r="DL48" s="177"/>
      <c r="DM48" s="177"/>
      <c r="DN48" s="177"/>
      <c r="DO48" s="159"/>
      <c r="DP48" s="108">
        <v>28.75</v>
      </c>
      <c r="DQ48" s="215">
        <v>383050</v>
      </c>
      <c r="DR48" s="189">
        <v>0.88695652173899997</v>
      </c>
      <c r="DS48" s="189">
        <v>0.47058823529418686</v>
      </c>
      <c r="DT48" s="149" t="s">
        <v>213</v>
      </c>
      <c r="DU48" s="150" t="s">
        <v>214</v>
      </c>
      <c r="DV48" s="190" t="s">
        <v>215</v>
      </c>
      <c r="DW48" s="177" t="s">
        <v>216</v>
      </c>
      <c r="DX48" s="191" t="s">
        <v>217</v>
      </c>
      <c r="DY48" s="172" t="s">
        <v>250</v>
      </c>
      <c r="DZ48" s="132" t="s">
        <v>121</v>
      </c>
      <c r="EA48" s="125">
        <v>214</v>
      </c>
      <c r="EB48" s="125" t="s">
        <v>230</v>
      </c>
      <c r="EC48" s="133" t="s">
        <v>220</v>
      </c>
      <c r="ED48" s="133" t="s">
        <v>221</v>
      </c>
      <c r="EE48" s="125" t="s">
        <v>276</v>
      </c>
      <c r="EF48" s="17">
        <v>2.0761666666666669</v>
      </c>
      <c r="EG48" s="8"/>
      <c r="EH48" s="17" t="s">
        <v>262</v>
      </c>
      <c r="EI48" s="8" t="s">
        <v>263</v>
      </c>
      <c r="EJ48" s="18" t="s">
        <v>239</v>
      </c>
      <c r="EK48" s="124" t="s">
        <v>225</v>
      </c>
      <c r="EL48" s="124" t="s">
        <v>226</v>
      </c>
      <c r="EM48" s="124" t="s">
        <v>227</v>
      </c>
    </row>
    <row r="49" spans="1:143" ht="16.5" thickBot="1">
      <c r="A49" s="111" t="s">
        <v>212</v>
      </c>
      <c r="B49" s="112" t="s">
        <v>165</v>
      </c>
      <c r="C49" s="113" t="s">
        <v>127</v>
      </c>
      <c r="D49" s="161" t="s">
        <v>126</v>
      </c>
      <c r="E49" s="220" t="s">
        <v>78</v>
      </c>
      <c r="F49" s="162">
        <v>3</v>
      </c>
      <c r="G49" s="119">
        <v>0</v>
      </c>
      <c r="H49" s="119">
        <v>0</v>
      </c>
      <c r="I49" s="163">
        <v>22967.090236686829</v>
      </c>
      <c r="J49" s="163">
        <v>2000</v>
      </c>
      <c r="K49" s="163">
        <v>1</v>
      </c>
      <c r="L49" s="164">
        <v>3</v>
      </c>
      <c r="M49" s="164">
        <v>3</v>
      </c>
      <c r="N49" s="163">
        <v>25828.33675961088</v>
      </c>
      <c r="O49" s="163">
        <v>20600</v>
      </c>
      <c r="P49" s="116">
        <v>3250</v>
      </c>
      <c r="Q49" s="116">
        <v>3828.5714285714289</v>
      </c>
      <c r="R49" s="163">
        <v>25400</v>
      </c>
      <c r="S49" s="163">
        <v>20000</v>
      </c>
      <c r="T49" s="163">
        <v>16600.000000000007</v>
      </c>
      <c r="U49" s="162"/>
      <c r="V49" s="119"/>
      <c r="W49" s="119"/>
      <c r="X49" s="163"/>
      <c r="Y49" s="163"/>
      <c r="Z49" s="163"/>
      <c r="AA49" s="163"/>
      <c r="AB49" s="163"/>
      <c r="AC49" s="163"/>
      <c r="AD49" s="163"/>
      <c r="AE49" s="163"/>
      <c r="AF49" s="163"/>
      <c r="AG49" s="162">
        <v>3</v>
      </c>
      <c r="AH49" s="119">
        <v>0</v>
      </c>
      <c r="AI49" s="119">
        <v>0</v>
      </c>
      <c r="AJ49" s="119">
        <v>3</v>
      </c>
      <c r="AK49" s="163">
        <v>22127.562311371785</v>
      </c>
      <c r="AL49" s="163">
        <v>10692.676621563625</v>
      </c>
      <c r="AM49" s="163">
        <v>34216.952328769599</v>
      </c>
      <c r="AN49" s="163">
        <v>11550</v>
      </c>
      <c r="AO49" s="163">
        <v>7653.333333333333</v>
      </c>
      <c r="AP49" s="163">
        <v>8490.7407407407409</v>
      </c>
      <c r="AQ49" s="163">
        <v>33950</v>
      </c>
      <c r="AR49" s="163">
        <v>53200.000000000007</v>
      </c>
      <c r="AS49" s="163">
        <v>53812.5</v>
      </c>
      <c r="AT49" s="162"/>
      <c r="AU49" s="119"/>
      <c r="AV49" s="119"/>
      <c r="AW49" s="119"/>
      <c r="AX49" s="163"/>
      <c r="AY49" s="163"/>
      <c r="AZ49" s="163"/>
      <c r="BA49" s="163"/>
      <c r="BB49" s="116"/>
      <c r="BC49" s="116"/>
      <c r="BD49" s="163"/>
      <c r="BE49" s="163"/>
      <c r="BF49" s="163"/>
      <c r="BG49" s="162"/>
      <c r="BH49" s="119"/>
      <c r="BI49" s="119"/>
      <c r="BJ49" s="119"/>
      <c r="BK49" s="120"/>
      <c r="BL49" s="162"/>
      <c r="BM49" s="119"/>
      <c r="BN49" s="119"/>
      <c r="BO49" s="119"/>
      <c r="BP49" s="119"/>
      <c r="BQ49" s="119"/>
      <c r="BR49" s="162"/>
      <c r="BS49" s="119"/>
      <c r="BT49" s="119"/>
      <c r="BU49" s="119"/>
      <c r="BV49" s="119"/>
      <c r="BW49" s="120"/>
      <c r="BX49" s="162"/>
      <c r="BY49" s="119"/>
      <c r="BZ49" s="119"/>
      <c r="CA49" s="119"/>
      <c r="CB49" s="119"/>
      <c r="CC49" s="119"/>
      <c r="CD49" s="119"/>
      <c r="CE49" s="119"/>
      <c r="CF49" s="119"/>
      <c r="CG49" s="119"/>
      <c r="CH49" s="165"/>
      <c r="CI49" s="162"/>
      <c r="CJ49" s="119"/>
      <c r="CK49" s="119"/>
      <c r="CL49" s="119"/>
      <c r="CM49" s="119"/>
      <c r="CN49" s="119"/>
      <c r="CO49" s="119"/>
      <c r="CP49" s="119"/>
      <c r="CQ49" s="119"/>
      <c r="CR49" s="119"/>
      <c r="CS49" s="165"/>
      <c r="CT49" s="162"/>
      <c r="CU49" s="119"/>
      <c r="CV49" s="119"/>
      <c r="CW49" s="119"/>
      <c r="CX49" s="119"/>
      <c r="CY49" s="119"/>
      <c r="CZ49" s="119"/>
      <c r="DA49" s="119"/>
      <c r="DB49" s="119"/>
      <c r="DC49" s="119"/>
      <c r="DD49" s="165"/>
      <c r="DE49" s="162"/>
      <c r="DF49" s="119"/>
      <c r="DG49" s="119"/>
      <c r="DH49" s="119"/>
      <c r="DI49" s="119"/>
      <c r="DJ49" s="119"/>
      <c r="DK49" s="119"/>
      <c r="DL49" s="119"/>
      <c r="DM49" s="119"/>
      <c r="DN49" s="119"/>
      <c r="DO49" s="165"/>
      <c r="DP49" s="175">
        <v>28.75</v>
      </c>
      <c r="DQ49" s="221">
        <v>383050</v>
      </c>
      <c r="DR49" s="222">
        <v>0.88695652173899997</v>
      </c>
      <c r="DS49" s="222">
        <v>0.11764705882354672</v>
      </c>
      <c r="DT49" s="179" t="s">
        <v>213</v>
      </c>
      <c r="DU49" s="118" t="s">
        <v>214</v>
      </c>
      <c r="DV49" s="212" t="s">
        <v>215</v>
      </c>
      <c r="DW49" s="119" t="s">
        <v>216</v>
      </c>
      <c r="DX49" s="213" t="s">
        <v>217</v>
      </c>
      <c r="DY49" s="214" t="s">
        <v>250</v>
      </c>
      <c r="DZ49" s="121" t="s">
        <v>122</v>
      </c>
      <c r="EA49" s="122">
        <v>214</v>
      </c>
      <c r="EB49" s="122" t="s">
        <v>231</v>
      </c>
      <c r="EC49" s="123" t="s">
        <v>220</v>
      </c>
      <c r="ED49" s="123" t="s">
        <v>229</v>
      </c>
      <c r="EE49" s="122" t="s">
        <v>276</v>
      </c>
      <c r="EF49" s="114">
        <v>1.3343333333333334</v>
      </c>
      <c r="EG49" s="115"/>
      <c r="EH49" s="114" t="s">
        <v>262</v>
      </c>
      <c r="EI49" s="115" t="s">
        <v>263</v>
      </c>
      <c r="EJ49" s="117" t="s">
        <v>239</v>
      </c>
      <c r="EK49" s="124" t="s">
        <v>225</v>
      </c>
      <c r="EL49" s="124" t="s">
        <v>226</v>
      </c>
      <c r="EM49" s="124" t="s">
        <v>227</v>
      </c>
    </row>
    <row r="50" spans="1:143" ht="15.75">
      <c r="A50" s="127" t="s">
        <v>212</v>
      </c>
      <c r="B50" s="135" t="s">
        <v>165</v>
      </c>
      <c r="C50" s="134" t="s">
        <v>127</v>
      </c>
      <c r="D50" s="136" t="s">
        <v>126</v>
      </c>
      <c r="E50" s="203" t="s">
        <v>79</v>
      </c>
      <c r="F50" s="137">
        <v>174</v>
      </c>
      <c r="G50" s="178">
        <v>0</v>
      </c>
      <c r="H50" s="178">
        <v>0</v>
      </c>
      <c r="I50" s="138">
        <v>37664.599333176877</v>
      </c>
      <c r="J50" s="138">
        <v>22960.284684193644</v>
      </c>
      <c r="K50" s="138">
        <v>1</v>
      </c>
      <c r="L50" s="139">
        <v>174</v>
      </c>
      <c r="M50" s="139">
        <v>174</v>
      </c>
      <c r="N50" s="138">
        <v>111213.5831454064</v>
      </c>
      <c r="O50" s="138">
        <v>14850.000000000002</v>
      </c>
      <c r="P50" s="19">
        <v>14046.099290780143</v>
      </c>
      <c r="Q50" s="19">
        <v>16204.134366925064</v>
      </c>
      <c r="R50" s="138">
        <v>70600</v>
      </c>
      <c r="S50" s="138">
        <v>61826.732673267332</v>
      </c>
      <c r="T50" s="138">
        <v>68449.799196787149</v>
      </c>
      <c r="U50" s="137"/>
      <c r="V50" s="178"/>
      <c r="W50" s="178"/>
      <c r="X50" s="138"/>
      <c r="Y50" s="138"/>
      <c r="Z50" s="138"/>
      <c r="AA50" s="138"/>
      <c r="AB50" s="138"/>
      <c r="AC50" s="138"/>
      <c r="AD50" s="138"/>
      <c r="AE50" s="138"/>
      <c r="AF50" s="138"/>
      <c r="AG50" s="137">
        <v>215</v>
      </c>
      <c r="AH50" s="178">
        <v>0</v>
      </c>
      <c r="AI50" s="178">
        <v>0</v>
      </c>
      <c r="AJ50" s="178">
        <v>215</v>
      </c>
      <c r="AK50" s="138">
        <v>74191.475662385477</v>
      </c>
      <c r="AL50" s="138">
        <v>44269.962754223983</v>
      </c>
      <c r="AM50" s="138">
        <v>241074.7444803784</v>
      </c>
      <c r="AN50" s="138">
        <v>22750</v>
      </c>
      <c r="AO50" s="138">
        <v>20654.696132596688</v>
      </c>
      <c r="AP50" s="138">
        <v>22632.432432432433</v>
      </c>
      <c r="AQ50" s="138">
        <v>135916.66666666666</v>
      </c>
      <c r="AR50" s="138">
        <v>114845.45454545456</v>
      </c>
      <c r="AS50" s="138">
        <v>124960</v>
      </c>
      <c r="AT50" s="137"/>
      <c r="AU50" s="178"/>
      <c r="AV50" s="178"/>
      <c r="AW50" s="178"/>
      <c r="AX50" s="138"/>
      <c r="AY50" s="138"/>
      <c r="AZ50" s="138"/>
      <c r="BA50" s="138"/>
      <c r="BB50" s="19"/>
      <c r="BC50" s="19"/>
      <c r="BD50" s="138"/>
      <c r="BE50" s="138"/>
      <c r="BF50" s="138"/>
      <c r="BG50" s="137"/>
      <c r="BH50" s="178"/>
      <c r="BI50" s="178"/>
      <c r="BJ50" s="178"/>
      <c r="BK50" s="140"/>
      <c r="BL50" s="137"/>
      <c r="BM50" s="178"/>
      <c r="BN50" s="178"/>
      <c r="BO50" s="178"/>
      <c r="BP50" s="178"/>
      <c r="BQ50" s="178"/>
      <c r="BR50" s="137"/>
      <c r="BS50" s="178"/>
      <c r="BT50" s="178"/>
      <c r="BU50" s="178"/>
      <c r="BV50" s="178"/>
      <c r="BW50" s="140"/>
      <c r="BX50" s="137"/>
      <c r="BY50" s="178"/>
      <c r="BZ50" s="178"/>
      <c r="CA50" s="178"/>
      <c r="CB50" s="178"/>
      <c r="CC50" s="178"/>
      <c r="CD50" s="178"/>
      <c r="CE50" s="178"/>
      <c r="CF50" s="178"/>
      <c r="CG50" s="178"/>
      <c r="CH50" s="158"/>
      <c r="CI50" s="137"/>
      <c r="CJ50" s="178"/>
      <c r="CK50" s="178"/>
      <c r="CL50" s="178"/>
      <c r="CM50" s="178"/>
      <c r="CN50" s="178"/>
      <c r="CO50" s="178"/>
      <c r="CP50" s="178"/>
      <c r="CQ50" s="178"/>
      <c r="CR50" s="178"/>
      <c r="CS50" s="158"/>
      <c r="CT50" s="137"/>
      <c r="CU50" s="178"/>
      <c r="CV50" s="178"/>
      <c r="CW50" s="178"/>
      <c r="CX50" s="178"/>
      <c r="CY50" s="178"/>
      <c r="CZ50" s="178"/>
      <c r="DA50" s="178"/>
      <c r="DB50" s="178"/>
      <c r="DC50" s="178"/>
      <c r="DD50" s="158"/>
      <c r="DE50" s="137"/>
      <c r="DF50" s="178"/>
      <c r="DG50" s="178"/>
      <c r="DH50" s="178"/>
      <c r="DI50" s="178"/>
      <c r="DJ50" s="178"/>
      <c r="DK50" s="178"/>
      <c r="DL50" s="178"/>
      <c r="DM50" s="178"/>
      <c r="DN50" s="178"/>
      <c r="DO50" s="158"/>
      <c r="DP50" s="107">
        <v>20.5</v>
      </c>
      <c r="DQ50" s="219">
        <v>139809</v>
      </c>
      <c r="DR50" s="205">
        <v>0.90243902439000001</v>
      </c>
      <c r="DS50" s="205">
        <v>9.4054054054079472</v>
      </c>
      <c r="DT50" s="141" t="s">
        <v>213</v>
      </c>
      <c r="DU50" s="142" t="s">
        <v>214</v>
      </c>
      <c r="DV50" s="206" t="s">
        <v>215</v>
      </c>
      <c r="DW50" s="178" t="s">
        <v>216</v>
      </c>
      <c r="DX50" s="207" t="s">
        <v>217</v>
      </c>
      <c r="DY50" s="173" t="s">
        <v>251</v>
      </c>
      <c r="DZ50" s="129" t="s">
        <v>119</v>
      </c>
      <c r="EA50" s="130">
        <v>214</v>
      </c>
      <c r="EB50" s="130" t="s">
        <v>219</v>
      </c>
      <c r="EC50" s="131" t="s">
        <v>220</v>
      </c>
      <c r="ED50" s="131" t="s">
        <v>229</v>
      </c>
      <c r="EE50" s="130" t="s">
        <v>276</v>
      </c>
      <c r="EF50" s="14">
        <v>1.1124195402298853</v>
      </c>
      <c r="EG50" s="15"/>
      <c r="EH50" s="14" t="s">
        <v>79</v>
      </c>
      <c r="EI50" s="15" t="s">
        <v>223</v>
      </c>
      <c r="EJ50" s="16" t="s">
        <v>224</v>
      </c>
      <c r="EK50" s="124" t="s">
        <v>225</v>
      </c>
      <c r="EL50" s="124" t="s">
        <v>226</v>
      </c>
      <c r="EM50" s="124" t="s">
        <v>227</v>
      </c>
    </row>
    <row r="51" spans="1:143" ht="15.75">
      <c r="A51" s="128" t="s">
        <v>212</v>
      </c>
      <c r="B51" s="143" t="s">
        <v>165</v>
      </c>
      <c r="C51" s="126" t="s">
        <v>127</v>
      </c>
      <c r="D51" s="144" t="s">
        <v>126</v>
      </c>
      <c r="E51" s="216" t="s">
        <v>79</v>
      </c>
      <c r="F51" s="145">
        <v>6</v>
      </c>
      <c r="G51" s="177">
        <v>0</v>
      </c>
      <c r="H51" s="177">
        <v>0</v>
      </c>
      <c r="I51" s="146">
        <v>50210.841423050617</v>
      </c>
      <c r="J51" s="146">
        <v>27471.197037382019</v>
      </c>
      <c r="K51" s="146">
        <v>1</v>
      </c>
      <c r="L51" s="147">
        <v>6</v>
      </c>
      <c r="M51" s="147">
        <v>6</v>
      </c>
      <c r="N51" s="146">
        <v>84171.16188359361</v>
      </c>
      <c r="O51" s="146">
        <v>21200</v>
      </c>
      <c r="P51" s="20">
        <v>16090.425531914892</v>
      </c>
      <c r="Q51" s="20">
        <v>16854</v>
      </c>
      <c r="R51" s="146">
        <v>84800</v>
      </c>
      <c r="S51" s="146">
        <v>63464.285714285717</v>
      </c>
      <c r="T51" s="146">
        <v>65570.224719101127</v>
      </c>
      <c r="U51" s="145"/>
      <c r="V51" s="177"/>
      <c r="W51" s="177"/>
      <c r="X51" s="146"/>
      <c r="Y51" s="146"/>
      <c r="Z51" s="146"/>
      <c r="AA51" s="146"/>
      <c r="AB51" s="146"/>
      <c r="AC51" s="146"/>
      <c r="AD51" s="146"/>
      <c r="AE51" s="146"/>
      <c r="AF51" s="146"/>
      <c r="AG51" s="145">
        <v>5</v>
      </c>
      <c r="AH51" s="177">
        <v>0</v>
      </c>
      <c r="AI51" s="177">
        <v>0</v>
      </c>
      <c r="AJ51" s="177">
        <v>5</v>
      </c>
      <c r="AK51" s="146">
        <v>132004.7807602915</v>
      </c>
      <c r="AL51" s="146">
        <v>49522.217236307173</v>
      </c>
      <c r="AM51" s="146">
        <v>195856.36868633522</v>
      </c>
      <c r="AN51" s="146">
        <v>61250</v>
      </c>
      <c r="AO51" s="146">
        <v>23107.142857142859</v>
      </c>
      <c r="AP51" s="146">
        <v>21332.046332046331</v>
      </c>
      <c r="AQ51" s="146">
        <v>194250</v>
      </c>
      <c r="AR51" s="146">
        <v>105328.94736842105</v>
      </c>
      <c r="AS51" s="146">
        <v>104912.28070175438</v>
      </c>
      <c r="AT51" s="145"/>
      <c r="AU51" s="177"/>
      <c r="AV51" s="177"/>
      <c r="AW51" s="177"/>
      <c r="AX51" s="146"/>
      <c r="AY51" s="146"/>
      <c r="AZ51" s="146"/>
      <c r="BA51" s="146"/>
      <c r="BB51" s="20"/>
      <c r="BC51" s="20"/>
      <c r="BD51" s="146"/>
      <c r="BE51" s="146"/>
      <c r="BF51" s="146"/>
      <c r="BG51" s="145"/>
      <c r="BH51" s="177"/>
      <c r="BI51" s="177"/>
      <c r="BJ51" s="177"/>
      <c r="BK51" s="148"/>
      <c r="BL51" s="145"/>
      <c r="BM51" s="177"/>
      <c r="BN51" s="177"/>
      <c r="BO51" s="177"/>
      <c r="BP51" s="177"/>
      <c r="BQ51" s="177"/>
      <c r="BR51" s="145"/>
      <c r="BS51" s="177"/>
      <c r="BT51" s="177"/>
      <c r="BU51" s="177"/>
      <c r="BV51" s="177"/>
      <c r="BW51" s="148"/>
      <c r="BX51" s="145"/>
      <c r="BY51" s="177"/>
      <c r="BZ51" s="177"/>
      <c r="CA51" s="177"/>
      <c r="CB51" s="177"/>
      <c r="CC51" s="177"/>
      <c r="CD51" s="177"/>
      <c r="CE51" s="177"/>
      <c r="CF51" s="177"/>
      <c r="CG51" s="177"/>
      <c r="CH51" s="159"/>
      <c r="CI51" s="145"/>
      <c r="CJ51" s="177"/>
      <c r="CK51" s="177"/>
      <c r="CL51" s="177"/>
      <c r="CM51" s="177"/>
      <c r="CN51" s="177"/>
      <c r="CO51" s="177"/>
      <c r="CP51" s="177"/>
      <c r="CQ51" s="177"/>
      <c r="CR51" s="177"/>
      <c r="CS51" s="159"/>
      <c r="CT51" s="145"/>
      <c r="CU51" s="177"/>
      <c r="CV51" s="177"/>
      <c r="CW51" s="177"/>
      <c r="CX51" s="177"/>
      <c r="CY51" s="177"/>
      <c r="CZ51" s="177"/>
      <c r="DA51" s="177"/>
      <c r="DB51" s="177"/>
      <c r="DC51" s="177"/>
      <c r="DD51" s="159"/>
      <c r="DE51" s="145"/>
      <c r="DF51" s="177"/>
      <c r="DG51" s="177"/>
      <c r="DH51" s="177"/>
      <c r="DI51" s="177"/>
      <c r="DJ51" s="177"/>
      <c r="DK51" s="177"/>
      <c r="DL51" s="177"/>
      <c r="DM51" s="177"/>
      <c r="DN51" s="177"/>
      <c r="DO51" s="159"/>
      <c r="DP51" s="109">
        <v>20.5</v>
      </c>
      <c r="DQ51" s="215">
        <v>139809</v>
      </c>
      <c r="DR51" s="189">
        <v>0.90243902439000001</v>
      </c>
      <c r="DS51" s="189">
        <v>0.32432432432441194</v>
      </c>
      <c r="DT51" s="149" t="s">
        <v>213</v>
      </c>
      <c r="DU51" s="150" t="s">
        <v>214</v>
      </c>
      <c r="DV51" s="190" t="s">
        <v>215</v>
      </c>
      <c r="DW51" s="177" t="s">
        <v>216</v>
      </c>
      <c r="DX51" s="191" t="s">
        <v>217</v>
      </c>
      <c r="DY51" s="172" t="s">
        <v>251</v>
      </c>
      <c r="DZ51" s="132" t="s">
        <v>120</v>
      </c>
      <c r="EA51" s="125">
        <v>214</v>
      </c>
      <c r="EB51" s="125" t="s">
        <v>228</v>
      </c>
      <c r="EC51" s="133" t="s">
        <v>220</v>
      </c>
      <c r="ED51" s="133" t="s">
        <v>229</v>
      </c>
      <c r="EE51" s="125" t="s">
        <v>276</v>
      </c>
      <c r="EF51" s="17">
        <v>0.9425</v>
      </c>
      <c r="EG51" s="8"/>
      <c r="EH51" s="17" t="s">
        <v>79</v>
      </c>
      <c r="EI51" s="8" t="s">
        <v>223</v>
      </c>
      <c r="EJ51" s="18" t="s">
        <v>224</v>
      </c>
      <c r="EK51" s="124" t="s">
        <v>225</v>
      </c>
      <c r="EL51" s="124" t="s">
        <v>226</v>
      </c>
      <c r="EM51" s="124" t="s">
        <v>227</v>
      </c>
    </row>
    <row r="52" spans="1:143" ht="15.75">
      <c r="A52" s="128" t="s">
        <v>212</v>
      </c>
      <c r="B52" s="143" t="s">
        <v>165</v>
      </c>
      <c r="C52" s="126" t="s">
        <v>127</v>
      </c>
      <c r="D52" s="144" t="s">
        <v>126</v>
      </c>
      <c r="E52" s="216" t="s">
        <v>79</v>
      </c>
      <c r="F52" s="145">
        <v>34</v>
      </c>
      <c r="G52" s="177">
        <v>0</v>
      </c>
      <c r="H52" s="177">
        <v>0</v>
      </c>
      <c r="I52" s="146">
        <v>13383.156650750851</v>
      </c>
      <c r="J52" s="146">
        <v>5800.3011784855462</v>
      </c>
      <c r="K52" s="146">
        <v>0.97058823529411764</v>
      </c>
      <c r="L52" s="147">
        <v>33</v>
      </c>
      <c r="M52" s="147">
        <v>34</v>
      </c>
      <c r="N52" s="146">
        <v>24455.924548065759</v>
      </c>
      <c r="O52" s="146">
        <v>6560.0000000000009</v>
      </c>
      <c r="P52" s="20">
        <v>5925.3731343283589</v>
      </c>
      <c r="Q52" s="20">
        <v>7692.6952141057927</v>
      </c>
      <c r="R52" s="146">
        <v>19733.333333333336</v>
      </c>
      <c r="S52" s="146">
        <v>19614.457831325304</v>
      </c>
      <c r="T52" s="146">
        <v>26708.19672131148</v>
      </c>
      <c r="U52" s="145"/>
      <c r="V52" s="177"/>
      <c r="W52" s="177"/>
      <c r="X52" s="146"/>
      <c r="Y52" s="146"/>
      <c r="Z52" s="146"/>
      <c r="AA52" s="146"/>
      <c r="AB52" s="146"/>
      <c r="AC52" s="146"/>
      <c r="AD52" s="146"/>
      <c r="AE52" s="146"/>
      <c r="AF52" s="146"/>
      <c r="AG52" s="145">
        <v>33</v>
      </c>
      <c r="AH52" s="177">
        <v>0</v>
      </c>
      <c r="AI52" s="177">
        <v>0</v>
      </c>
      <c r="AJ52" s="177">
        <v>33</v>
      </c>
      <c r="AK52" s="146">
        <v>35943.50914967338</v>
      </c>
      <c r="AL52" s="146">
        <v>18978.718643882057</v>
      </c>
      <c r="AM52" s="146">
        <v>93514.480544627208</v>
      </c>
      <c r="AN52" s="146">
        <v>15516.666666666668</v>
      </c>
      <c r="AO52" s="146">
        <v>13709.677419354837</v>
      </c>
      <c r="AP52" s="146">
        <v>15086.601307189543</v>
      </c>
      <c r="AQ52" s="146">
        <v>60725</v>
      </c>
      <c r="AR52" s="146">
        <v>77500</v>
      </c>
      <c r="AS52" s="146">
        <v>93130.769230769249</v>
      </c>
      <c r="AT52" s="145"/>
      <c r="AU52" s="177"/>
      <c r="AV52" s="177"/>
      <c r="AW52" s="177"/>
      <c r="AX52" s="146"/>
      <c r="AY52" s="146"/>
      <c r="AZ52" s="146"/>
      <c r="BA52" s="146"/>
      <c r="BB52" s="20"/>
      <c r="BC52" s="20"/>
      <c r="BD52" s="146"/>
      <c r="BE52" s="146"/>
      <c r="BF52" s="146"/>
      <c r="BG52" s="145"/>
      <c r="BH52" s="177"/>
      <c r="BI52" s="177"/>
      <c r="BJ52" s="177"/>
      <c r="BK52" s="148"/>
      <c r="BL52" s="145"/>
      <c r="BM52" s="177"/>
      <c r="BN52" s="177"/>
      <c r="BO52" s="177"/>
      <c r="BP52" s="177"/>
      <c r="BQ52" s="177"/>
      <c r="BR52" s="145"/>
      <c r="BS52" s="177"/>
      <c r="BT52" s="177"/>
      <c r="BU52" s="177"/>
      <c r="BV52" s="177"/>
      <c r="BW52" s="148"/>
      <c r="BX52" s="145"/>
      <c r="BY52" s="177"/>
      <c r="BZ52" s="177"/>
      <c r="CA52" s="177"/>
      <c r="CB52" s="177"/>
      <c r="CC52" s="177"/>
      <c r="CD52" s="177"/>
      <c r="CE52" s="177"/>
      <c r="CF52" s="177"/>
      <c r="CG52" s="177"/>
      <c r="CH52" s="159"/>
      <c r="CI52" s="145"/>
      <c r="CJ52" s="177"/>
      <c r="CK52" s="177"/>
      <c r="CL52" s="177"/>
      <c r="CM52" s="177"/>
      <c r="CN52" s="177"/>
      <c r="CO52" s="177"/>
      <c r="CP52" s="177"/>
      <c r="CQ52" s="177"/>
      <c r="CR52" s="177"/>
      <c r="CS52" s="159"/>
      <c r="CT52" s="145"/>
      <c r="CU52" s="177"/>
      <c r="CV52" s="177"/>
      <c r="CW52" s="177"/>
      <c r="CX52" s="177"/>
      <c r="CY52" s="177"/>
      <c r="CZ52" s="177"/>
      <c r="DA52" s="177"/>
      <c r="DB52" s="177"/>
      <c r="DC52" s="177"/>
      <c r="DD52" s="159"/>
      <c r="DE52" s="145"/>
      <c r="DF52" s="177"/>
      <c r="DG52" s="177"/>
      <c r="DH52" s="177"/>
      <c r="DI52" s="177"/>
      <c r="DJ52" s="177"/>
      <c r="DK52" s="177"/>
      <c r="DL52" s="177"/>
      <c r="DM52" s="177"/>
      <c r="DN52" s="177"/>
      <c r="DO52" s="159"/>
      <c r="DP52" s="108">
        <v>20.5</v>
      </c>
      <c r="DQ52" s="215">
        <v>139809</v>
      </c>
      <c r="DR52" s="189">
        <v>0.90243902439000001</v>
      </c>
      <c r="DS52" s="189">
        <v>1.8378378378383344</v>
      </c>
      <c r="DT52" s="149" t="s">
        <v>213</v>
      </c>
      <c r="DU52" s="150" t="s">
        <v>214</v>
      </c>
      <c r="DV52" s="190" t="s">
        <v>215</v>
      </c>
      <c r="DW52" s="177" t="s">
        <v>216</v>
      </c>
      <c r="DX52" s="191" t="s">
        <v>217</v>
      </c>
      <c r="DY52" s="172" t="s">
        <v>251</v>
      </c>
      <c r="DZ52" s="132" t="s">
        <v>121</v>
      </c>
      <c r="EA52" s="125">
        <v>214</v>
      </c>
      <c r="EB52" s="125" t="s">
        <v>230</v>
      </c>
      <c r="EC52" s="133" t="s">
        <v>220</v>
      </c>
      <c r="ED52" s="133" t="s">
        <v>229</v>
      </c>
      <c r="EE52" s="125" t="s">
        <v>276</v>
      </c>
      <c r="EF52" s="17">
        <v>2.6082647058823527</v>
      </c>
      <c r="EG52" s="8"/>
      <c r="EH52" s="17" t="s">
        <v>79</v>
      </c>
      <c r="EI52" s="8" t="s">
        <v>223</v>
      </c>
      <c r="EJ52" s="18" t="s">
        <v>224</v>
      </c>
      <c r="EK52" s="124" t="s">
        <v>225</v>
      </c>
      <c r="EL52" s="124" t="s">
        <v>226</v>
      </c>
      <c r="EM52" s="124" t="s">
        <v>227</v>
      </c>
    </row>
    <row r="53" spans="1:143" ht="15.75">
      <c r="A53" s="128" t="s">
        <v>212</v>
      </c>
      <c r="B53" s="143" t="s">
        <v>165</v>
      </c>
      <c r="C53" s="126" t="s">
        <v>127</v>
      </c>
      <c r="D53" s="144" t="s">
        <v>126</v>
      </c>
      <c r="E53" s="216" t="s">
        <v>79</v>
      </c>
      <c r="F53" s="145"/>
      <c r="G53" s="177"/>
      <c r="H53" s="177"/>
      <c r="I53" s="146"/>
      <c r="J53" s="146"/>
      <c r="K53" s="146"/>
      <c r="L53" s="147"/>
      <c r="M53" s="147"/>
      <c r="N53" s="146"/>
      <c r="O53" s="146"/>
      <c r="P53" s="20">
        <v>3250</v>
      </c>
      <c r="Q53" s="20">
        <v>3828.5714285714289</v>
      </c>
      <c r="R53" s="146"/>
      <c r="S53" s="146">
        <v>20000</v>
      </c>
      <c r="T53" s="146">
        <v>16600.000000000007</v>
      </c>
      <c r="U53" s="145"/>
      <c r="V53" s="177"/>
      <c r="W53" s="177"/>
      <c r="X53" s="146"/>
      <c r="Y53" s="146"/>
      <c r="Z53" s="146"/>
      <c r="AA53" s="146"/>
      <c r="AB53" s="146"/>
      <c r="AC53" s="146"/>
      <c r="AD53" s="146"/>
      <c r="AE53" s="146"/>
      <c r="AF53" s="146"/>
      <c r="AG53" s="145"/>
      <c r="AH53" s="177"/>
      <c r="AI53" s="177"/>
      <c r="AJ53" s="177"/>
      <c r="AK53" s="146"/>
      <c r="AL53" s="146"/>
      <c r="AM53" s="146"/>
      <c r="AN53" s="146"/>
      <c r="AO53" s="146">
        <v>7653.333333333333</v>
      </c>
      <c r="AP53" s="146">
        <v>8490.7407407407409</v>
      </c>
      <c r="AQ53" s="146"/>
      <c r="AR53" s="146">
        <v>53200.000000000007</v>
      </c>
      <c r="AS53" s="146">
        <v>53812.5</v>
      </c>
      <c r="AT53" s="145"/>
      <c r="AU53" s="177"/>
      <c r="AV53" s="177"/>
      <c r="AW53" s="177"/>
      <c r="AX53" s="146"/>
      <c r="AY53" s="146"/>
      <c r="AZ53" s="146"/>
      <c r="BA53" s="146"/>
      <c r="BB53" s="20"/>
      <c r="BC53" s="20"/>
      <c r="BD53" s="146"/>
      <c r="BE53" s="146"/>
      <c r="BF53" s="146"/>
      <c r="BG53" s="145"/>
      <c r="BH53" s="177"/>
      <c r="BI53" s="177"/>
      <c r="BJ53" s="177"/>
      <c r="BK53" s="148"/>
      <c r="BL53" s="145"/>
      <c r="BM53" s="177"/>
      <c r="BN53" s="177"/>
      <c r="BO53" s="177"/>
      <c r="BP53" s="177"/>
      <c r="BQ53" s="177"/>
      <c r="BR53" s="145"/>
      <c r="BS53" s="177"/>
      <c r="BT53" s="177"/>
      <c r="BU53" s="177"/>
      <c r="BV53" s="177"/>
      <c r="BW53" s="148"/>
      <c r="BX53" s="145"/>
      <c r="BY53" s="177"/>
      <c r="BZ53" s="177"/>
      <c r="CA53" s="177"/>
      <c r="CB53" s="177"/>
      <c r="CC53" s="177"/>
      <c r="CD53" s="177"/>
      <c r="CE53" s="177"/>
      <c r="CF53" s="177"/>
      <c r="CG53" s="177"/>
      <c r="CH53" s="159"/>
      <c r="CI53" s="145"/>
      <c r="CJ53" s="177"/>
      <c r="CK53" s="177"/>
      <c r="CL53" s="177"/>
      <c r="CM53" s="177"/>
      <c r="CN53" s="177"/>
      <c r="CO53" s="177"/>
      <c r="CP53" s="177"/>
      <c r="CQ53" s="177"/>
      <c r="CR53" s="177"/>
      <c r="CS53" s="159"/>
      <c r="CT53" s="145"/>
      <c r="CU53" s="177"/>
      <c r="CV53" s="177"/>
      <c r="CW53" s="177"/>
      <c r="CX53" s="177"/>
      <c r="CY53" s="177"/>
      <c r="CZ53" s="177"/>
      <c r="DA53" s="177"/>
      <c r="DB53" s="177"/>
      <c r="DC53" s="177"/>
      <c r="DD53" s="159"/>
      <c r="DE53" s="145"/>
      <c r="DF53" s="177"/>
      <c r="DG53" s="177"/>
      <c r="DH53" s="177"/>
      <c r="DI53" s="177"/>
      <c r="DJ53" s="177"/>
      <c r="DK53" s="177"/>
      <c r="DL53" s="177"/>
      <c r="DM53" s="177"/>
      <c r="DN53" s="177"/>
      <c r="DO53" s="159"/>
      <c r="DP53" s="109">
        <v>20.5</v>
      </c>
      <c r="DQ53" s="215">
        <v>139809</v>
      </c>
      <c r="DR53" s="189">
        <v>0.90243902439000001</v>
      </c>
      <c r="DS53" s="189"/>
      <c r="DT53" s="149" t="s">
        <v>213</v>
      </c>
      <c r="DU53" s="150" t="s">
        <v>214</v>
      </c>
      <c r="DV53" s="190" t="s">
        <v>215</v>
      </c>
      <c r="DW53" s="177" t="s">
        <v>216</v>
      </c>
      <c r="DX53" s="191" t="s">
        <v>217</v>
      </c>
      <c r="DY53" s="172" t="s">
        <v>251</v>
      </c>
      <c r="DZ53" s="132" t="s">
        <v>122</v>
      </c>
      <c r="EA53" s="125">
        <v>214</v>
      </c>
      <c r="EB53" s="125" t="s">
        <v>231</v>
      </c>
      <c r="EC53" s="133" t="s">
        <v>220</v>
      </c>
      <c r="ED53" s="133" t="s">
        <v>229</v>
      </c>
      <c r="EE53" s="125" t="s">
        <v>276</v>
      </c>
      <c r="EF53" s="17"/>
      <c r="EG53" s="8"/>
      <c r="EH53" s="17" t="s">
        <v>79</v>
      </c>
      <c r="EI53" s="8" t="s">
        <v>223</v>
      </c>
      <c r="EJ53" s="18" t="s">
        <v>224</v>
      </c>
      <c r="EK53" s="124" t="s">
        <v>225</v>
      </c>
      <c r="EL53" s="124" t="s">
        <v>226</v>
      </c>
      <c r="EM53" s="124" t="s">
        <v>227</v>
      </c>
    </row>
    <row r="54" spans="1:143" ht="15.75">
      <c r="A54" s="128" t="s">
        <v>212</v>
      </c>
      <c r="B54" s="143" t="s">
        <v>165</v>
      </c>
      <c r="C54" s="126" t="s">
        <v>127</v>
      </c>
      <c r="D54" s="144" t="s">
        <v>126</v>
      </c>
      <c r="E54" s="187" t="s">
        <v>80</v>
      </c>
      <c r="F54" s="145">
        <v>60</v>
      </c>
      <c r="G54" s="177">
        <v>0</v>
      </c>
      <c r="H54" s="177">
        <v>0</v>
      </c>
      <c r="I54" s="146">
        <v>47390.227516981489</v>
      </c>
      <c r="J54" s="146">
        <v>17813.97914861653</v>
      </c>
      <c r="K54" s="146">
        <v>1</v>
      </c>
      <c r="L54" s="147">
        <v>60</v>
      </c>
      <c r="M54" s="147">
        <v>60</v>
      </c>
      <c r="N54" s="146">
        <v>75392.545570379283</v>
      </c>
      <c r="O54" s="146">
        <v>20000</v>
      </c>
      <c r="P54" s="20">
        <v>14046.099290780143</v>
      </c>
      <c r="Q54" s="20">
        <v>16204.134366925064</v>
      </c>
      <c r="R54" s="146">
        <v>68000</v>
      </c>
      <c r="S54" s="146">
        <v>61826.732673267332</v>
      </c>
      <c r="T54" s="146">
        <v>68449.799196787149</v>
      </c>
      <c r="U54" s="145"/>
      <c r="V54" s="177"/>
      <c r="W54" s="177"/>
      <c r="X54" s="146"/>
      <c r="Y54" s="146"/>
      <c r="Z54" s="146"/>
      <c r="AA54" s="146"/>
      <c r="AB54" s="146"/>
      <c r="AC54" s="146"/>
      <c r="AD54" s="146"/>
      <c r="AE54" s="146"/>
      <c r="AF54" s="146"/>
      <c r="AG54" s="145">
        <v>75</v>
      </c>
      <c r="AH54" s="177">
        <v>0</v>
      </c>
      <c r="AI54" s="177">
        <v>0</v>
      </c>
      <c r="AJ54" s="177">
        <v>75</v>
      </c>
      <c r="AK54" s="146">
        <v>77247.916006634448</v>
      </c>
      <c r="AL54" s="146">
        <v>43632.203579342502</v>
      </c>
      <c r="AM54" s="146">
        <v>238027.284664048</v>
      </c>
      <c r="AN54" s="146">
        <v>20650</v>
      </c>
      <c r="AO54" s="146">
        <v>20654.696132596688</v>
      </c>
      <c r="AP54" s="146">
        <v>22632.432432432433</v>
      </c>
      <c r="AQ54" s="146">
        <v>131250</v>
      </c>
      <c r="AR54" s="146">
        <v>114845.45454545456</v>
      </c>
      <c r="AS54" s="146">
        <v>124960</v>
      </c>
      <c r="AT54" s="145"/>
      <c r="AU54" s="177"/>
      <c r="AV54" s="177"/>
      <c r="AW54" s="177"/>
      <c r="AX54" s="146"/>
      <c r="AY54" s="146"/>
      <c r="AZ54" s="146"/>
      <c r="BA54" s="146"/>
      <c r="BB54" s="20"/>
      <c r="BC54" s="20"/>
      <c r="BD54" s="146"/>
      <c r="BE54" s="146"/>
      <c r="BF54" s="146"/>
      <c r="BG54" s="145"/>
      <c r="BH54" s="177"/>
      <c r="BI54" s="177"/>
      <c r="BJ54" s="177"/>
      <c r="BK54" s="148"/>
      <c r="BL54" s="145"/>
      <c r="BM54" s="177"/>
      <c r="BN54" s="177"/>
      <c r="BO54" s="177"/>
      <c r="BP54" s="177"/>
      <c r="BQ54" s="177"/>
      <c r="BR54" s="145"/>
      <c r="BS54" s="177"/>
      <c r="BT54" s="177"/>
      <c r="BU54" s="177"/>
      <c r="BV54" s="177"/>
      <c r="BW54" s="148"/>
      <c r="BX54" s="145"/>
      <c r="BY54" s="177"/>
      <c r="BZ54" s="177"/>
      <c r="CA54" s="177"/>
      <c r="CB54" s="177"/>
      <c r="CC54" s="177"/>
      <c r="CD54" s="177"/>
      <c r="CE54" s="177"/>
      <c r="CF54" s="177"/>
      <c r="CG54" s="177"/>
      <c r="CH54" s="159"/>
      <c r="CI54" s="145"/>
      <c r="CJ54" s="177"/>
      <c r="CK54" s="177"/>
      <c r="CL54" s="177"/>
      <c r="CM54" s="177"/>
      <c r="CN54" s="177"/>
      <c r="CO54" s="177"/>
      <c r="CP54" s="177"/>
      <c r="CQ54" s="177"/>
      <c r="CR54" s="177"/>
      <c r="CS54" s="159"/>
      <c r="CT54" s="145"/>
      <c r="CU54" s="177"/>
      <c r="CV54" s="177"/>
      <c r="CW54" s="177"/>
      <c r="CX54" s="177"/>
      <c r="CY54" s="177"/>
      <c r="CZ54" s="177"/>
      <c r="DA54" s="177"/>
      <c r="DB54" s="177"/>
      <c r="DC54" s="177"/>
      <c r="DD54" s="159"/>
      <c r="DE54" s="145"/>
      <c r="DF54" s="177"/>
      <c r="DG54" s="177"/>
      <c r="DH54" s="177"/>
      <c r="DI54" s="177"/>
      <c r="DJ54" s="177"/>
      <c r="DK54" s="177"/>
      <c r="DL54" s="177"/>
      <c r="DM54" s="177"/>
      <c r="DN54" s="177"/>
      <c r="DO54" s="159"/>
      <c r="DP54" s="108">
        <v>9.25</v>
      </c>
      <c r="DQ54" s="215">
        <v>153066</v>
      </c>
      <c r="DR54" s="189">
        <v>0.89189189189100004</v>
      </c>
      <c r="DS54" s="189">
        <v>7.2727272727345458</v>
      </c>
      <c r="DT54" s="149" t="s">
        <v>213</v>
      </c>
      <c r="DU54" s="150" t="s">
        <v>214</v>
      </c>
      <c r="DV54" s="190" t="s">
        <v>215</v>
      </c>
      <c r="DW54" s="177" t="s">
        <v>216</v>
      </c>
      <c r="DX54" s="191" t="s">
        <v>217</v>
      </c>
      <c r="DY54" s="172" t="s">
        <v>238</v>
      </c>
      <c r="DZ54" s="132" t="s">
        <v>119</v>
      </c>
      <c r="EA54" s="125">
        <v>214</v>
      </c>
      <c r="EB54" s="125" t="s">
        <v>219</v>
      </c>
      <c r="EC54" s="133" t="s">
        <v>220</v>
      </c>
      <c r="ED54" s="133" t="s">
        <v>221</v>
      </c>
      <c r="EE54" s="125" t="s">
        <v>276</v>
      </c>
      <c r="EF54" s="17">
        <v>0.83798333333333341</v>
      </c>
      <c r="EG54" s="8"/>
      <c r="EH54" s="17" t="s">
        <v>264</v>
      </c>
      <c r="EI54" s="8" t="s">
        <v>265</v>
      </c>
      <c r="EJ54" s="18" t="s">
        <v>258</v>
      </c>
      <c r="EK54" s="124" t="s">
        <v>225</v>
      </c>
      <c r="EL54" s="124" t="s">
        <v>226</v>
      </c>
      <c r="EM54" s="124" t="s">
        <v>227</v>
      </c>
    </row>
    <row r="55" spans="1:143" ht="15.75">
      <c r="A55" s="128" t="s">
        <v>212</v>
      </c>
      <c r="B55" s="143" t="s">
        <v>165</v>
      </c>
      <c r="C55" s="126" t="s">
        <v>127</v>
      </c>
      <c r="D55" s="144" t="s">
        <v>126</v>
      </c>
      <c r="E55" s="216" t="s">
        <v>80</v>
      </c>
      <c r="F55" s="145">
        <v>84</v>
      </c>
      <c r="G55" s="177">
        <v>0</v>
      </c>
      <c r="H55" s="177">
        <v>0</v>
      </c>
      <c r="I55" s="146">
        <v>36297.00873110236</v>
      </c>
      <c r="J55" s="146">
        <v>12746.952432960978</v>
      </c>
      <c r="K55" s="146">
        <v>1</v>
      </c>
      <c r="L55" s="147">
        <v>84</v>
      </c>
      <c r="M55" s="147">
        <v>84</v>
      </c>
      <c r="N55" s="146">
        <v>62166.522787770635</v>
      </c>
      <c r="O55" s="146">
        <v>18400</v>
      </c>
      <c r="P55" s="20">
        <v>16090.425531914892</v>
      </c>
      <c r="Q55" s="20">
        <v>16854</v>
      </c>
      <c r="R55" s="146">
        <v>54400.000000000007</v>
      </c>
      <c r="S55" s="146">
        <v>63464.285714285717</v>
      </c>
      <c r="T55" s="146">
        <v>65570.224719101127</v>
      </c>
      <c r="U55" s="145"/>
      <c r="V55" s="177"/>
      <c r="W55" s="177"/>
      <c r="X55" s="146"/>
      <c r="Y55" s="146"/>
      <c r="Z55" s="146"/>
      <c r="AA55" s="146"/>
      <c r="AB55" s="146"/>
      <c r="AC55" s="146"/>
      <c r="AD55" s="146"/>
      <c r="AE55" s="146"/>
      <c r="AF55" s="146"/>
      <c r="AG55" s="145">
        <v>94</v>
      </c>
      <c r="AH55" s="177">
        <v>0</v>
      </c>
      <c r="AI55" s="177">
        <v>0</v>
      </c>
      <c r="AJ55" s="177">
        <v>94</v>
      </c>
      <c r="AK55" s="146">
        <v>55091.971541228893</v>
      </c>
      <c r="AL55" s="146">
        <v>30024.340007863644</v>
      </c>
      <c r="AM55" s="146">
        <v>150883.63651160081</v>
      </c>
      <c r="AN55" s="146">
        <v>19600</v>
      </c>
      <c r="AO55" s="146">
        <v>23107.142857142859</v>
      </c>
      <c r="AP55" s="146">
        <v>21332.046332046331</v>
      </c>
      <c r="AQ55" s="146">
        <v>90300.000000000015</v>
      </c>
      <c r="AR55" s="146">
        <v>105328.94736842105</v>
      </c>
      <c r="AS55" s="146">
        <v>104912.28070175438</v>
      </c>
      <c r="AT55" s="145"/>
      <c r="AU55" s="177"/>
      <c r="AV55" s="177"/>
      <c r="AW55" s="177"/>
      <c r="AX55" s="146"/>
      <c r="AY55" s="146"/>
      <c r="AZ55" s="146"/>
      <c r="BA55" s="146"/>
      <c r="BB55" s="20"/>
      <c r="BC55" s="20"/>
      <c r="BD55" s="146"/>
      <c r="BE55" s="146"/>
      <c r="BF55" s="146"/>
      <c r="BG55" s="145"/>
      <c r="BH55" s="177"/>
      <c r="BI55" s="177"/>
      <c r="BJ55" s="177"/>
      <c r="BK55" s="148"/>
      <c r="BL55" s="145"/>
      <c r="BM55" s="177"/>
      <c r="BN55" s="177"/>
      <c r="BO55" s="177"/>
      <c r="BP55" s="177"/>
      <c r="BQ55" s="177"/>
      <c r="BR55" s="145"/>
      <c r="BS55" s="177"/>
      <c r="BT55" s="177"/>
      <c r="BU55" s="177"/>
      <c r="BV55" s="177"/>
      <c r="BW55" s="148"/>
      <c r="BX55" s="145"/>
      <c r="BY55" s="177"/>
      <c r="BZ55" s="177"/>
      <c r="CA55" s="177"/>
      <c r="CB55" s="177"/>
      <c r="CC55" s="177"/>
      <c r="CD55" s="177"/>
      <c r="CE55" s="177"/>
      <c r="CF55" s="177"/>
      <c r="CG55" s="177"/>
      <c r="CH55" s="159"/>
      <c r="CI55" s="145"/>
      <c r="CJ55" s="177"/>
      <c r="CK55" s="177"/>
      <c r="CL55" s="177"/>
      <c r="CM55" s="177"/>
      <c r="CN55" s="177"/>
      <c r="CO55" s="177"/>
      <c r="CP55" s="177"/>
      <c r="CQ55" s="177"/>
      <c r="CR55" s="177"/>
      <c r="CS55" s="159"/>
      <c r="CT55" s="145"/>
      <c r="CU55" s="177"/>
      <c r="CV55" s="177"/>
      <c r="CW55" s="177"/>
      <c r="CX55" s="177"/>
      <c r="CY55" s="177"/>
      <c r="CZ55" s="177"/>
      <c r="DA55" s="177"/>
      <c r="DB55" s="177"/>
      <c r="DC55" s="177"/>
      <c r="DD55" s="159"/>
      <c r="DE55" s="145"/>
      <c r="DF55" s="177"/>
      <c r="DG55" s="177"/>
      <c r="DH55" s="177"/>
      <c r="DI55" s="177"/>
      <c r="DJ55" s="177"/>
      <c r="DK55" s="177"/>
      <c r="DL55" s="177"/>
      <c r="DM55" s="177"/>
      <c r="DN55" s="177"/>
      <c r="DO55" s="159"/>
      <c r="DP55" s="109">
        <v>9.25</v>
      </c>
      <c r="DQ55" s="215">
        <v>153066</v>
      </c>
      <c r="DR55" s="189">
        <v>0.89189189189100004</v>
      </c>
      <c r="DS55" s="189">
        <v>10.181818181828362</v>
      </c>
      <c r="DT55" s="149" t="s">
        <v>213</v>
      </c>
      <c r="DU55" s="150" t="s">
        <v>214</v>
      </c>
      <c r="DV55" s="190" t="s">
        <v>215</v>
      </c>
      <c r="DW55" s="177" t="s">
        <v>216</v>
      </c>
      <c r="DX55" s="191" t="s">
        <v>217</v>
      </c>
      <c r="DY55" s="172" t="s">
        <v>238</v>
      </c>
      <c r="DZ55" s="132" t="s">
        <v>120</v>
      </c>
      <c r="EA55" s="125">
        <v>214</v>
      </c>
      <c r="EB55" s="125" t="s">
        <v>228</v>
      </c>
      <c r="EC55" s="133" t="s">
        <v>220</v>
      </c>
      <c r="ED55" s="133" t="s">
        <v>229</v>
      </c>
      <c r="EE55" s="125" t="s">
        <v>276</v>
      </c>
      <c r="EF55" s="17">
        <v>0.94758333333333311</v>
      </c>
      <c r="EG55" s="8"/>
      <c r="EH55" s="17" t="s">
        <v>264</v>
      </c>
      <c r="EI55" s="8" t="s">
        <v>265</v>
      </c>
      <c r="EJ55" s="18" t="s">
        <v>258</v>
      </c>
      <c r="EK55" s="124" t="s">
        <v>225</v>
      </c>
      <c r="EL55" s="124" t="s">
        <v>226</v>
      </c>
      <c r="EM55" s="124" t="s">
        <v>227</v>
      </c>
    </row>
    <row r="56" spans="1:143" ht="15.75">
      <c r="A56" s="128" t="s">
        <v>212</v>
      </c>
      <c r="B56" s="143" t="s">
        <v>165</v>
      </c>
      <c r="C56" s="126" t="s">
        <v>127</v>
      </c>
      <c r="D56" s="144" t="s">
        <v>126</v>
      </c>
      <c r="E56" s="216" t="s">
        <v>80</v>
      </c>
      <c r="F56" s="145">
        <v>6</v>
      </c>
      <c r="G56" s="177">
        <v>0</v>
      </c>
      <c r="H56" s="177">
        <v>0</v>
      </c>
      <c r="I56" s="146">
        <v>7127.8914892200437</v>
      </c>
      <c r="J56" s="146">
        <v>4000</v>
      </c>
      <c r="K56" s="146">
        <v>0.83333333333333337</v>
      </c>
      <c r="L56" s="147">
        <v>5</v>
      </c>
      <c r="M56" s="147">
        <v>6</v>
      </c>
      <c r="N56" s="146">
        <v>13444.45183659704</v>
      </c>
      <c r="O56" s="146">
        <v>2600</v>
      </c>
      <c r="P56" s="20">
        <v>5925.3731343283589</v>
      </c>
      <c r="Q56" s="20">
        <v>7692.6952141057927</v>
      </c>
      <c r="R56" s="146">
        <v>12800</v>
      </c>
      <c r="S56" s="146">
        <v>19614.457831325304</v>
      </c>
      <c r="T56" s="146">
        <v>26708.19672131148</v>
      </c>
      <c r="U56" s="145"/>
      <c r="V56" s="177"/>
      <c r="W56" s="177"/>
      <c r="X56" s="146"/>
      <c r="Y56" s="146"/>
      <c r="Z56" s="146"/>
      <c r="AA56" s="146"/>
      <c r="AB56" s="146"/>
      <c r="AC56" s="146"/>
      <c r="AD56" s="146"/>
      <c r="AE56" s="146"/>
      <c r="AF56" s="146"/>
      <c r="AG56" s="145">
        <v>10</v>
      </c>
      <c r="AH56" s="177">
        <v>0</v>
      </c>
      <c r="AI56" s="177">
        <v>0</v>
      </c>
      <c r="AJ56" s="177">
        <v>10</v>
      </c>
      <c r="AK56" s="146">
        <v>16483.157288326009</v>
      </c>
      <c r="AL56" s="146">
        <v>11043.348928452617</v>
      </c>
      <c r="AM56" s="146">
        <v>35520.277125877285</v>
      </c>
      <c r="AN56" s="146">
        <v>1750</v>
      </c>
      <c r="AO56" s="146">
        <v>13709.677419354837</v>
      </c>
      <c r="AP56" s="146">
        <v>15086.601307189543</v>
      </c>
      <c r="AQ56" s="146">
        <v>31500</v>
      </c>
      <c r="AR56" s="146">
        <v>77500</v>
      </c>
      <c r="AS56" s="146">
        <v>93130.769230769249</v>
      </c>
      <c r="AT56" s="145"/>
      <c r="AU56" s="177"/>
      <c r="AV56" s="177"/>
      <c r="AW56" s="177"/>
      <c r="AX56" s="146"/>
      <c r="AY56" s="146"/>
      <c r="AZ56" s="146"/>
      <c r="BA56" s="146"/>
      <c r="BB56" s="20"/>
      <c r="BC56" s="20"/>
      <c r="BD56" s="146"/>
      <c r="BE56" s="146"/>
      <c r="BF56" s="146"/>
      <c r="BG56" s="145"/>
      <c r="BH56" s="177"/>
      <c r="BI56" s="177"/>
      <c r="BJ56" s="177"/>
      <c r="BK56" s="148"/>
      <c r="BL56" s="145"/>
      <c r="BM56" s="177"/>
      <c r="BN56" s="177"/>
      <c r="BO56" s="177"/>
      <c r="BP56" s="177"/>
      <c r="BQ56" s="177"/>
      <c r="BR56" s="145"/>
      <c r="BS56" s="177"/>
      <c r="BT56" s="177"/>
      <c r="BU56" s="177"/>
      <c r="BV56" s="177"/>
      <c r="BW56" s="148"/>
      <c r="BX56" s="145"/>
      <c r="BY56" s="177"/>
      <c r="BZ56" s="177"/>
      <c r="CA56" s="177"/>
      <c r="CB56" s="177"/>
      <c r="CC56" s="177"/>
      <c r="CD56" s="177"/>
      <c r="CE56" s="177"/>
      <c r="CF56" s="177"/>
      <c r="CG56" s="177"/>
      <c r="CH56" s="159"/>
      <c r="CI56" s="145"/>
      <c r="CJ56" s="177"/>
      <c r="CK56" s="177"/>
      <c r="CL56" s="177"/>
      <c r="CM56" s="177"/>
      <c r="CN56" s="177"/>
      <c r="CO56" s="177"/>
      <c r="CP56" s="177"/>
      <c r="CQ56" s="177"/>
      <c r="CR56" s="177"/>
      <c r="CS56" s="159"/>
      <c r="CT56" s="145"/>
      <c r="CU56" s="177"/>
      <c r="CV56" s="177"/>
      <c r="CW56" s="177"/>
      <c r="CX56" s="177"/>
      <c r="CY56" s="177"/>
      <c r="CZ56" s="177"/>
      <c r="DA56" s="177"/>
      <c r="DB56" s="177"/>
      <c r="DC56" s="177"/>
      <c r="DD56" s="159"/>
      <c r="DE56" s="145"/>
      <c r="DF56" s="177"/>
      <c r="DG56" s="177"/>
      <c r="DH56" s="177"/>
      <c r="DI56" s="177"/>
      <c r="DJ56" s="177"/>
      <c r="DK56" s="177"/>
      <c r="DL56" s="177"/>
      <c r="DM56" s="177"/>
      <c r="DN56" s="177"/>
      <c r="DO56" s="159"/>
      <c r="DP56" s="108">
        <v>9.25</v>
      </c>
      <c r="DQ56" s="215">
        <v>153066</v>
      </c>
      <c r="DR56" s="189">
        <v>0.89189189189100004</v>
      </c>
      <c r="DS56" s="189">
        <v>0.7272727272734546</v>
      </c>
      <c r="DT56" s="149" t="s">
        <v>213</v>
      </c>
      <c r="DU56" s="150" t="s">
        <v>214</v>
      </c>
      <c r="DV56" s="190" t="s">
        <v>215</v>
      </c>
      <c r="DW56" s="177" t="s">
        <v>216</v>
      </c>
      <c r="DX56" s="191" t="s">
        <v>217</v>
      </c>
      <c r="DY56" s="172" t="s">
        <v>238</v>
      </c>
      <c r="DZ56" s="132" t="s">
        <v>121</v>
      </c>
      <c r="EA56" s="125">
        <v>214</v>
      </c>
      <c r="EB56" s="125" t="s">
        <v>230</v>
      </c>
      <c r="EC56" s="133" t="s">
        <v>220</v>
      </c>
      <c r="ED56" s="133" t="s">
        <v>229</v>
      </c>
      <c r="EE56" s="125" t="s">
        <v>276</v>
      </c>
      <c r="EF56" s="17">
        <v>4.8641666666666667</v>
      </c>
      <c r="EG56" s="8"/>
      <c r="EH56" s="17" t="s">
        <v>264</v>
      </c>
      <c r="EI56" s="8" t="s">
        <v>265</v>
      </c>
      <c r="EJ56" s="18" t="s">
        <v>258</v>
      </c>
      <c r="EK56" s="124" t="s">
        <v>225</v>
      </c>
      <c r="EL56" s="124" t="s">
        <v>226</v>
      </c>
      <c r="EM56" s="124" t="s">
        <v>227</v>
      </c>
    </row>
    <row r="57" spans="1:143" ht="15.75">
      <c r="A57" s="128" t="s">
        <v>212</v>
      </c>
      <c r="B57" s="143" t="s">
        <v>165</v>
      </c>
      <c r="C57" s="126" t="s">
        <v>127</v>
      </c>
      <c r="D57" s="144" t="s">
        <v>126</v>
      </c>
      <c r="E57" s="216" t="s">
        <v>80</v>
      </c>
      <c r="F57" s="145">
        <v>2</v>
      </c>
      <c r="G57" s="177">
        <v>0</v>
      </c>
      <c r="H57" s="177">
        <v>0</v>
      </c>
      <c r="I57" s="146">
        <v>24439.550499190198</v>
      </c>
      <c r="J57" s="146">
        <v>1414.2135623730951</v>
      </c>
      <c r="K57" s="146">
        <v>1</v>
      </c>
      <c r="L57" s="147">
        <v>2</v>
      </c>
      <c r="M57" s="147">
        <v>2</v>
      </c>
      <c r="N57" s="146">
        <v>24977.845051291759</v>
      </c>
      <c r="O57" s="146">
        <v>22400</v>
      </c>
      <c r="P57" s="20">
        <v>3250</v>
      </c>
      <c r="Q57" s="20">
        <v>3828.5714285714289</v>
      </c>
      <c r="R57" s="146">
        <v>25600</v>
      </c>
      <c r="S57" s="146">
        <v>20000</v>
      </c>
      <c r="T57" s="146">
        <v>16600.000000000007</v>
      </c>
      <c r="U57" s="145"/>
      <c r="V57" s="177"/>
      <c r="W57" s="177"/>
      <c r="X57" s="146"/>
      <c r="Y57" s="146"/>
      <c r="Z57" s="146"/>
      <c r="AA57" s="146"/>
      <c r="AB57" s="146"/>
      <c r="AC57" s="146"/>
      <c r="AD57" s="146"/>
      <c r="AE57" s="146"/>
      <c r="AF57" s="146"/>
      <c r="AG57" s="145">
        <v>3</v>
      </c>
      <c r="AH57" s="177">
        <v>0</v>
      </c>
      <c r="AI57" s="177">
        <v>0</v>
      </c>
      <c r="AJ57" s="177">
        <v>3</v>
      </c>
      <c r="AK57" s="146">
        <v>86005.629195100017</v>
      </c>
      <c r="AL57" s="146">
        <v>67716.935351013439</v>
      </c>
      <c r="AM57" s="146">
        <v>127180.85827756401</v>
      </c>
      <c r="AN57" s="146">
        <v>8050.0000000000009</v>
      </c>
      <c r="AO57" s="146">
        <v>7653.333333333333</v>
      </c>
      <c r="AP57" s="146">
        <v>8490.7407407407409</v>
      </c>
      <c r="AQ57" s="146">
        <v>128449.99999999999</v>
      </c>
      <c r="AR57" s="146">
        <v>53200.000000000007</v>
      </c>
      <c r="AS57" s="146">
        <v>53812.5</v>
      </c>
      <c r="AT57" s="145"/>
      <c r="AU57" s="177"/>
      <c r="AV57" s="177"/>
      <c r="AW57" s="177"/>
      <c r="AX57" s="146"/>
      <c r="AY57" s="146"/>
      <c r="AZ57" s="146"/>
      <c r="BA57" s="146"/>
      <c r="BB57" s="20"/>
      <c r="BC57" s="20"/>
      <c r="BD57" s="146"/>
      <c r="BE57" s="146"/>
      <c r="BF57" s="146"/>
      <c r="BG57" s="145"/>
      <c r="BH57" s="177"/>
      <c r="BI57" s="177"/>
      <c r="BJ57" s="177"/>
      <c r="BK57" s="148"/>
      <c r="BL57" s="145"/>
      <c r="BM57" s="177"/>
      <c r="BN57" s="177"/>
      <c r="BO57" s="177"/>
      <c r="BP57" s="177"/>
      <c r="BQ57" s="177"/>
      <c r="BR57" s="145"/>
      <c r="BS57" s="177"/>
      <c r="BT57" s="177"/>
      <c r="BU57" s="177"/>
      <c r="BV57" s="177"/>
      <c r="BW57" s="148"/>
      <c r="BX57" s="145"/>
      <c r="BY57" s="177"/>
      <c r="BZ57" s="177"/>
      <c r="CA57" s="177"/>
      <c r="CB57" s="177"/>
      <c r="CC57" s="177"/>
      <c r="CD57" s="177"/>
      <c r="CE57" s="177"/>
      <c r="CF57" s="177"/>
      <c r="CG57" s="177"/>
      <c r="CH57" s="159"/>
      <c r="CI57" s="145"/>
      <c r="CJ57" s="177"/>
      <c r="CK57" s="177"/>
      <c r="CL57" s="177"/>
      <c r="CM57" s="177"/>
      <c r="CN57" s="177"/>
      <c r="CO57" s="177"/>
      <c r="CP57" s="177"/>
      <c r="CQ57" s="177"/>
      <c r="CR57" s="177"/>
      <c r="CS57" s="159"/>
      <c r="CT57" s="145"/>
      <c r="CU57" s="177"/>
      <c r="CV57" s="177"/>
      <c r="CW57" s="177"/>
      <c r="CX57" s="177"/>
      <c r="CY57" s="177"/>
      <c r="CZ57" s="177"/>
      <c r="DA57" s="177"/>
      <c r="DB57" s="177"/>
      <c r="DC57" s="177"/>
      <c r="DD57" s="159"/>
      <c r="DE57" s="145"/>
      <c r="DF57" s="177"/>
      <c r="DG57" s="177"/>
      <c r="DH57" s="177"/>
      <c r="DI57" s="177"/>
      <c r="DJ57" s="177"/>
      <c r="DK57" s="177"/>
      <c r="DL57" s="177"/>
      <c r="DM57" s="177"/>
      <c r="DN57" s="177"/>
      <c r="DO57" s="159"/>
      <c r="DP57" s="109">
        <v>9.25</v>
      </c>
      <c r="DQ57" s="215">
        <v>153066</v>
      </c>
      <c r="DR57" s="189">
        <v>0.89189189189100004</v>
      </c>
      <c r="DS57" s="189">
        <v>0.24242424242448485</v>
      </c>
      <c r="DT57" s="149" t="s">
        <v>213</v>
      </c>
      <c r="DU57" s="150" t="s">
        <v>214</v>
      </c>
      <c r="DV57" s="190" t="s">
        <v>215</v>
      </c>
      <c r="DW57" s="177" t="s">
        <v>216</v>
      </c>
      <c r="DX57" s="191" t="s">
        <v>217</v>
      </c>
      <c r="DY57" s="172" t="s">
        <v>238</v>
      </c>
      <c r="DZ57" s="132" t="s">
        <v>122</v>
      </c>
      <c r="EA57" s="125">
        <v>214</v>
      </c>
      <c r="EB57" s="125" t="s">
        <v>231</v>
      </c>
      <c r="EC57" s="133" t="s">
        <v>220</v>
      </c>
      <c r="ED57" s="133" t="s">
        <v>229</v>
      </c>
      <c r="EE57" s="125" t="s">
        <v>276</v>
      </c>
      <c r="EF57" s="17">
        <v>1.2240000000000002</v>
      </c>
      <c r="EG57" s="8"/>
      <c r="EH57" s="17" t="s">
        <v>264</v>
      </c>
      <c r="EI57" s="8" t="s">
        <v>265</v>
      </c>
      <c r="EJ57" s="18" t="s">
        <v>258</v>
      </c>
      <c r="EK57" s="124" t="s">
        <v>225</v>
      </c>
      <c r="EL57" s="124" t="s">
        <v>226</v>
      </c>
      <c r="EM57" s="124" t="s">
        <v>227</v>
      </c>
    </row>
    <row r="58" spans="1:143" ht="15.75">
      <c r="A58" s="128" t="s">
        <v>212</v>
      </c>
      <c r="B58" s="143" t="s">
        <v>165</v>
      </c>
      <c r="C58" s="126" t="s">
        <v>127</v>
      </c>
      <c r="D58" s="144" t="s">
        <v>126</v>
      </c>
      <c r="E58" s="187" t="s">
        <v>81</v>
      </c>
      <c r="F58" s="145">
        <v>61</v>
      </c>
      <c r="G58" s="177">
        <v>0</v>
      </c>
      <c r="H58" s="177">
        <v>0</v>
      </c>
      <c r="I58" s="146">
        <v>48450.534245711911</v>
      </c>
      <c r="J58" s="146">
        <v>16620.153675484515</v>
      </c>
      <c r="K58" s="146">
        <v>1</v>
      </c>
      <c r="L58" s="147">
        <v>61</v>
      </c>
      <c r="M58" s="147">
        <v>61</v>
      </c>
      <c r="N58" s="146">
        <v>75701.811132302813</v>
      </c>
      <c r="O58" s="146">
        <v>24066.666666666668</v>
      </c>
      <c r="P58" s="20">
        <v>14046.099290780143</v>
      </c>
      <c r="Q58" s="20">
        <v>16204.134366925064</v>
      </c>
      <c r="R58" s="146">
        <v>69266.666666666672</v>
      </c>
      <c r="S58" s="146">
        <v>61826.732673267332</v>
      </c>
      <c r="T58" s="146">
        <v>68449.799196787149</v>
      </c>
      <c r="U58" s="145"/>
      <c r="V58" s="177"/>
      <c r="W58" s="177"/>
      <c r="X58" s="146"/>
      <c r="Y58" s="146"/>
      <c r="Z58" s="146"/>
      <c r="AA58" s="146"/>
      <c r="AB58" s="146"/>
      <c r="AC58" s="146"/>
      <c r="AD58" s="146"/>
      <c r="AE58" s="146"/>
      <c r="AF58" s="146"/>
      <c r="AG58" s="145">
        <v>69</v>
      </c>
      <c r="AH58" s="177">
        <v>0</v>
      </c>
      <c r="AI58" s="177">
        <v>0</v>
      </c>
      <c r="AJ58" s="177">
        <v>69</v>
      </c>
      <c r="AK58" s="146">
        <v>74793.742489602126</v>
      </c>
      <c r="AL58" s="146">
        <v>43089.381518640927</v>
      </c>
      <c r="AM58" s="146">
        <v>203085.63378955843</v>
      </c>
      <c r="AN58" s="146">
        <v>24325</v>
      </c>
      <c r="AO58" s="146">
        <v>20654.696132596688</v>
      </c>
      <c r="AP58" s="146">
        <v>22632.432432432433</v>
      </c>
      <c r="AQ58" s="146">
        <v>134925</v>
      </c>
      <c r="AR58" s="146">
        <v>114845.45454545456</v>
      </c>
      <c r="AS58" s="146">
        <v>124960</v>
      </c>
      <c r="AT58" s="145"/>
      <c r="AU58" s="177"/>
      <c r="AV58" s="177"/>
      <c r="AW58" s="177"/>
      <c r="AX58" s="146"/>
      <c r="AY58" s="146"/>
      <c r="AZ58" s="146"/>
      <c r="BA58" s="146"/>
      <c r="BB58" s="20"/>
      <c r="BC58" s="20"/>
      <c r="BD58" s="146"/>
      <c r="BE58" s="146"/>
      <c r="BF58" s="146"/>
      <c r="BG58" s="145"/>
      <c r="BH58" s="177"/>
      <c r="BI58" s="177"/>
      <c r="BJ58" s="177"/>
      <c r="BK58" s="148"/>
      <c r="BL58" s="145"/>
      <c r="BM58" s="177"/>
      <c r="BN58" s="177"/>
      <c r="BO58" s="177"/>
      <c r="BP58" s="177"/>
      <c r="BQ58" s="177"/>
      <c r="BR58" s="145"/>
      <c r="BS58" s="177"/>
      <c r="BT58" s="177"/>
      <c r="BU58" s="177"/>
      <c r="BV58" s="177"/>
      <c r="BW58" s="148"/>
      <c r="BX58" s="145"/>
      <c r="BY58" s="177"/>
      <c r="BZ58" s="177"/>
      <c r="CA58" s="177"/>
      <c r="CB58" s="177"/>
      <c r="CC58" s="177"/>
      <c r="CD58" s="177"/>
      <c r="CE58" s="177"/>
      <c r="CF58" s="177"/>
      <c r="CG58" s="177"/>
      <c r="CH58" s="159"/>
      <c r="CI58" s="145"/>
      <c r="CJ58" s="177"/>
      <c r="CK58" s="177"/>
      <c r="CL58" s="177"/>
      <c r="CM58" s="177"/>
      <c r="CN58" s="177"/>
      <c r="CO58" s="177"/>
      <c r="CP58" s="177"/>
      <c r="CQ58" s="177"/>
      <c r="CR58" s="177"/>
      <c r="CS58" s="159"/>
      <c r="CT58" s="145"/>
      <c r="CU58" s="177"/>
      <c r="CV58" s="177"/>
      <c r="CW58" s="177"/>
      <c r="CX58" s="177"/>
      <c r="CY58" s="177"/>
      <c r="CZ58" s="177"/>
      <c r="DA58" s="177"/>
      <c r="DB58" s="177"/>
      <c r="DC58" s="177"/>
      <c r="DD58" s="159"/>
      <c r="DE58" s="145"/>
      <c r="DF58" s="177"/>
      <c r="DG58" s="177"/>
      <c r="DH58" s="177"/>
      <c r="DI58" s="177"/>
      <c r="DJ58" s="177"/>
      <c r="DK58" s="177"/>
      <c r="DL58" s="177"/>
      <c r="DM58" s="177"/>
      <c r="DN58" s="177"/>
      <c r="DO58" s="159"/>
      <c r="DP58" s="108">
        <v>13.25</v>
      </c>
      <c r="DQ58" s="215">
        <v>438246</v>
      </c>
      <c r="DR58" s="189">
        <v>0.92452830188599999</v>
      </c>
      <c r="DS58" s="189">
        <v>4.9795918367389618</v>
      </c>
      <c r="DT58" s="149" t="s">
        <v>213</v>
      </c>
      <c r="DU58" s="150" t="s">
        <v>214</v>
      </c>
      <c r="DV58" s="190" t="s">
        <v>215</v>
      </c>
      <c r="DW58" s="177" t="s">
        <v>216</v>
      </c>
      <c r="DX58" s="191" t="s">
        <v>217</v>
      </c>
      <c r="DY58" s="172" t="s">
        <v>251</v>
      </c>
      <c r="DZ58" s="132" t="s">
        <v>119</v>
      </c>
      <c r="EA58" s="125">
        <v>214</v>
      </c>
      <c r="EB58" s="125" t="s">
        <v>219</v>
      </c>
      <c r="EC58" s="133" t="s">
        <v>220</v>
      </c>
      <c r="ED58" s="133" t="s">
        <v>221</v>
      </c>
      <c r="EE58" s="125" t="s">
        <v>276</v>
      </c>
      <c r="EF58" s="17">
        <v>0.77659016393442637</v>
      </c>
      <c r="EG58" s="8"/>
      <c r="EH58" s="17" t="s">
        <v>81</v>
      </c>
      <c r="EI58" s="8" t="s">
        <v>81</v>
      </c>
      <c r="EJ58" s="18" t="s">
        <v>243</v>
      </c>
      <c r="EK58" s="124" t="s">
        <v>225</v>
      </c>
      <c r="EL58" s="124" t="s">
        <v>226</v>
      </c>
      <c r="EM58" s="124" t="s">
        <v>227</v>
      </c>
    </row>
    <row r="59" spans="1:143" ht="15.75">
      <c r="A59" s="128" t="s">
        <v>212</v>
      </c>
      <c r="B59" s="143" t="s">
        <v>165</v>
      </c>
      <c r="C59" s="126" t="s">
        <v>127</v>
      </c>
      <c r="D59" s="144" t="s">
        <v>126</v>
      </c>
      <c r="E59" s="216" t="s">
        <v>81</v>
      </c>
      <c r="F59" s="145">
        <v>113</v>
      </c>
      <c r="G59" s="177">
        <v>0</v>
      </c>
      <c r="H59" s="177">
        <v>0</v>
      </c>
      <c r="I59" s="146">
        <v>49214.421018387497</v>
      </c>
      <c r="J59" s="146">
        <v>14208.555852670517</v>
      </c>
      <c r="K59" s="146">
        <v>1</v>
      </c>
      <c r="L59" s="147">
        <v>113</v>
      </c>
      <c r="M59" s="147">
        <v>113</v>
      </c>
      <c r="N59" s="146">
        <v>71655.942774817915</v>
      </c>
      <c r="O59" s="146">
        <v>30520</v>
      </c>
      <c r="P59" s="20">
        <v>16090.425531914892</v>
      </c>
      <c r="Q59" s="20">
        <v>16854</v>
      </c>
      <c r="R59" s="146">
        <v>66350</v>
      </c>
      <c r="S59" s="146">
        <v>63464.285714285717</v>
      </c>
      <c r="T59" s="146">
        <v>65570.224719101127</v>
      </c>
      <c r="U59" s="145"/>
      <c r="V59" s="177"/>
      <c r="W59" s="177"/>
      <c r="X59" s="146"/>
      <c r="Y59" s="146"/>
      <c r="Z59" s="146"/>
      <c r="AA59" s="146"/>
      <c r="AB59" s="146"/>
      <c r="AC59" s="146"/>
      <c r="AD59" s="146"/>
      <c r="AE59" s="146"/>
      <c r="AF59" s="146"/>
      <c r="AG59" s="145">
        <v>140</v>
      </c>
      <c r="AH59" s="177">
        <v>0</v>
      </c>
      <c r="AI59" s="177">
        <v>0</v>
      </c>
      <c r="AJ59" s="177">
        <v>140</v>
      </c>
      <c r="AK59" s="146">
        <v>71074.393432252618</v>
      </c>
      <c r="AL59" s="146">
        <v>29575.067578995626</v>
      </c>
      <c r="AM59" s="146">
        <v>144591.89985617521</v>
      </c>
      <c r="AN59" s="146">
        <v>31500</v>
      </c>
      <c r="AO59" s="146">
        <v>23107.142857142859</v>
      </c>
      <c r="AP59" s="146">
        <v>21332.046332046331</v>
      </c>
      <c r="AQ59" s="146">
        <v>111125</v>
      </c>
      <c r="AR59" s="146">
        <v>105328.94736842105</v>
      </c>
      <c r="AS59" s="146">
        <v>104912.28070175438</v>
      </c>
      <c r="AT59" s="145"/>
      <c r="AU59" s="177"/>
      <c r="AV59" s="177"/>
      <c r="AW59" s="177"/>
      <c r="AX59" s="146"/>
      <c r="AY59" s="146"/>
      <c r="AZ59" s="146"/>
      <c r="BA59" s="146"/>
      <c r="BB59" s="20"/>
      <c r="BC59" s="20"/>
      <c r="BD59" s="146"/>
      <c r="BE59" s="146"/>
      <c r="BF59" s="146"/>
      <c r="BG59" s="145"/>
      <c r="BH59" s="177"/>
      <c r="BI59" s="177"/>
      <c r="BJ59" s="177"/>
      <c r="BK59" s="148"/>
      <c r="BL59" s="145"/>
      <c r="BM59" s="177"/>
      <c r="BN59" s="177"/>
      <c r="BO59" s="177"/>
      <c r="BP59" s="177"/>
      <c r="BQ59" s="177"/>
      <c r="BR59" s="145"/>
      <c r="BS59" s="177"/>
      <c r="BT59" s="177"/>
      <c r="BU59" s="177"/>
      <c r="BV59" s="177"/>
      <c r="BW59" s="148"/>
      <c r="BX59" s="145"/>
      <c r="BY59" s="177"/>
      <c r="BZ59" s="177"/>
      <c r="CA59" s="177"/>
      <c r="CB59" s="177"/>
      <c r="CC59" s="177"/>
      <c r="CD59" s="177"/>
      <c r="CE59" s="177"/>
      <c r="CF59" s="177"/>
      <c r="CG59" s="177"/>
      <c r="CH59" s="159"/>
      <c r="CI59" s="145"/>
      <c r="CJ59" s="177"/>
      <c r="CK59" s="177"/>
      <c r="CL59" s="177"/>
      <c r="CM59" s="177"/>
      <c r="CN59" s="177"/>
      <c r="CO59" s="177"/>
      <c r="CP59" s="177"/>
      <c r="CQ59" s="177"/>
      <c r="CR59" s="177"/>
      <c r="CS59" s="159"/>
      <c r="CT59" s="145"/>
      <c r="CU59" s="177"/>
      <c r="CV59" s="177"/>
      <c r="CW59" s="177"/>
      <c r="CX59" s="177"/>
      <c r="CY59" s="177"/>
      <c r="CZ59" s="177"/>
      <c r="DA59" s="177"/>
      <c r="DB59" s="177"/>
      <c r="DC59" s="177"/>
      <c r="DD59" s="159"/>
      <c r="DE59" s="145"/>
      <c r="DF59" s="177"/>
      <c r="DG59" s="177"/>
      <c r="DH59" s="177"/>
      <c r="DI59" s="177"/>
      <c r="DJ59" s="177"/>
      <c r="DK59" s="177"/>
      <c r="DL59" s="177"/>
      <c r="DM59" s="177"/>
      <c r="DN59" s="177"/>
      <c r="DO59" s="159"/>
      <c r="DP59" s="109">
        <v>13.25</v>
      </c>
      <c r="DQ59" s="215">
        <v>438246</v>
      </c>
      <c r="DR59" s="189">
        <v>0.92452830188599999</v>
      </c>
      <c r="DS59" s="189">
        <v>9.2244897959262744</v>
      </c>
      <c r="DT59" s="149" t="s">
        <v>213</v>
      </c>
      <c r="DU59" s="150" t="s">
        <v>214</v>
      </c>
      <c r="DV59" s="190" t="s">
        <v>215</v>
      </c>
      <c r="DW59" s="177" t="s">
        <v>216</v>
      </c>
      <c r="DX59" s="191" t="s">
        <v>217</v>
      </c>
      <c r="DY59" s="172" t="s">
        <v>251</v>
      </c>
      <c r="DZ59" s="132" t="s">
        <v>120</v>
      </c>
      <c r="EA59" s="125">
        <v>214</v>
      </c>
      <c r="EB59" s="125" t="s">
        <v>228</v>
      </c>
      <c r="EC59" s="133" t="s">
        <v>220</v>
      </c>
      <c r="ED59" s="133" t="s">
        <v>237</v>
      </c>
      <c r="EE59" s="125" t="s">
        <v>276</v>
      </c>
      <c r="EF59" s="17">
        <v>0.81861061946902647</v>
      </c>
      <c r="EG59" s="8"/>
      <c r="EH59" s="17" t="s">
        <v>81</v>
      </c>
      <c r="EI59" s="8" t="s">
        <v>81</v>
      </c>
      <c r="EJ59" s="18" t="s">
        <v>243</v>
      </c>
      <c r="EK59" s="124" t="s">
        <v>225</v>
      </c>
      <c r="EL59" s="124" t="s">
        <v>226</v>
      </c>
      <c r="EM59" s="124" t="s">
        <v>227</v>
      </c>
    </row>
    <row r="60" spans="1:143" ht="15.75">
      <c r="A60" s="128" t="s">
        <v>212</v>
      </c>
      <c r="B60" s="143" t="s">
        <v>165</v>
      </c>
      <c r="C60" s="126" t="s">
        <v>127</v>
      </c>
      <c r="D60" s="144" t="s">
        <v>126</v>
      </c>
      <c r="E60" s="216" t="s">
        <v>81</v>
      </c>
      <c r="F60" s="145"/>
      <c r="G60" s="177"/>
      <c r="H60" s="177"/>
      <c r="I60" s="146"/>
      <c r="J60" s="146"/>
      <c r="K60" s="146"/>
      <c r="L60" s="147"/>
      <c r="M60" s="147"/>
      <c r="N60" s="146"/>
      <c r="O60" s="146"/>
      <c r="P60" s="20">
        <v>5925.3731343283589</v>
      </c>
      <c r="Q60" s="20">
        <v>7692.6952141057927</v>
      </c>
      <c r="R60" s="146"/>
      <c r="S60" s="146">
        <v>19614.457831325304</v>
      </c>
      <c r="T60" s="146">
        <v>26708.19672131148</v>
      </c>
      <c r="U60" s="145"/>
      <c r="V60" s="177"/>
      <c r="W60" s="177"/>
      <c r="X60" s="146"/>
      <c r="Y60" s="146"/>
      <c r="Z60" s="146"/>
      <c r="AA60" s="146"/>
      <c r="AB60" s="146"/>
      <c r="AC60" s="146"/>
      <c r="AD60" s="146"/>
      <c r="AE60" s="146"/>
      <c r="AF60" s="146"/>
      <c r="AG60" s="145"/>
      <c r="AH60" s="177"/>
      <c r="AI60" s="177"/>
      <c r="AJ60" s="177"/>
      <c r="AK60" s="146"/>
      <c r="AL60" s="146"/>
      <c r="AM60" s="146"/>
      <c r="AN60" s="146"/>
      <c r="AO60" s="146">
        <v>13709.677419354837</v>
      </c>
      <c r="AP60" s="146">
        <v>15086.601307189543</v>
      </c>
      <c r="AQ60" s="146"/>
      <c r="AR60" s="146">
        <v>77500</v>
      </c>
      <c r="AS60" s="146">
        <v>93130.769230769249</v>
      </c>
      <c r="AT60" s="145"/>
      <c r="AU60" s="177"/>
      <c r="AV60" s="177"/>
      <c r="AW60" s="177"/>
      <c r="AX60" s="146"/>
      <c r="AY60" s="146"/>
      <c r="AZ60" s="146"/>
      <c r="BA60" s="146"/>
      <c r="BB60" s="20"/>
      <c r="BC60" s="20"/>
      <c r="BD60" s="146"/>
      <c r="BE60" s="146"/>
      <c r="BF60" s="146"/>
      <c r="BG60" s="145"/>
      <c r="BH60" s="177"/>
      <c r="BI60" s="177"/>
      <c r="BJ60" s="177"/>
      <c r="BK60" s="148"/>
      <c r="BL60" s="145"/>
      <c r="BM60" s="177"/>
      <c r="BN60" s="177"/>
      <c r="BO60" s="177"/>
      <c r="BP60" s="177"/>
      <c r="BQ60" s="177"/>
      <c r="BR60" s="145"/>
      <c r="BS60" s="177"/>
      <c r="BT60" s="177"/>
      <c r="BU60" s="177"/>
      <c r="BV60" s="177"/>
      <c r="BW60" s="148"/>
      <c r="BX60" s="145"/>
      <c r="BY60" s="177"/>
      <c r="BZ60" s="177"/>
      <c r="CA60" s="177"/>
      <c r="CB60" s="177"/>
      <c r="CC60" s="177"/>
      <c r="CD60" s="177"/>
      <c r="CE60" s="177"/>
      <c r="CF60" s="177"/>
      <c r="CG60" s="177"/>
      <c r="CH60" s="159"/>
      <c r="CI60" s="145"/>
      <c r="CJ60" s="177"/>
      <c r="CK60" s="177"/>
      <c r="CL60" s="177"/>
      <c r="CM60" s="177"/>
      <c r="CN60" s="177"/>
      <c r="CO60" s="177"/>
      <c r="CP60" s="177"/>
      <c r="CQ60" s="177"/>
      <c r="CR60" s="177"/>
      <c r="CS60" s="159"/>
      <c r="CT60" s="145"/>
      <c r="CU60" s="177"/>
      <c r="CV60" s="177"/>
      <c r="CW60" s="177"/>
      <c r="CX60" s="177"/>
      <c r="CY60" s="177"/>
      <c r="CZ60" s="177"/>
      <c r="DA60" s="177"/>
      <c r="DB60" s="177"/>
      <c r="DC60" s="177"/>
      <c r="DD60" s="159"/>
      <c r="DE60" s="145"/>
      <c r="DF60" s="177"/>
      <c r="DG60" s="177"/>
      <c r="DH60" s="177"/>
      <c r="DI60" s="177"/>
      <c r="DJ60" s="177"/>
      <c r="DK60" s="177"/>
      <c r="DL60" s="177"/>
      <c r="DM60" s="177"/>
      <c r="DN60" s="177"/>
      <c r="DO60" s="159"/>
      <c r="DP60" s="108">
        <v>13.25</v>
      </c>
      <c r="DQ60" s="215">
        <v>438246</v>
      </c>
      <c r="DR60" s="189">
        <v>0.92452830188599999</v>
      </c>
      <c r="DS60" s="189"/>
      <c r="DT60" s="149" t="s">
        <v>213</v>
      </c>
      <c r="DU60" s="150" t="s">
        <v>214</v>
      </c>
      <c r="DV60" s="190" t="s">
        <v>215</v>
      </c>
      <c r="DW60" s="177" t="s">
        <v>216</v>
      </c>
      <c r="DX60" s="191" t="s">
        <v>217</v>
      </c>
      <c r="DY60" s="172" t="s">
        <v>251</v>
      </c>
      <c r="DZ60" s="132" t="s">
        <v>121</v>
      </c>
      <c r="EA60" s="125">
        <v>214</v>
      </c>
      <c r="EB60" s="125" t="s">
        <v>230</v>
      </c>
      <c r="EC60" s="133" t="s">
        <v>220</v>
      </c>
      <c r="ED60" s="133" t="s">
        <v>221</v>
      </c>
      <c r="EE60" s="125" t="s">
        <v>276</v>
      </c>
      <c r="EF60" s="17"/>
      <c r="EG60" s="8"/>
      <c r="EH60" s="17" t="s">
        <v>81</v>
      </c>
      <c r="EI60" s="8" t="s">
        <v>81</v>
      </c>
      <c r="EJ60" s="18" t="s">
        <v>243</v>
      </c>
      <c r="EK60" s="124" t="s">
        <v>225</v>
      </c>
      <c r="EL60" s="124" t="s">
        <v>226</v>
      </c>
      <c r="EM60" s="124" t="s">
        <v>227</v>
      </c>
    </row>
    <row r="61" spans="1:143" ht="15.75">
      <c r="A61" s="128" t="s">
        <v>212</v>
      </c>
      <c r="B61" s="143" t="s">
        <v>165</v>
      </c>
      <c r="C61" s="126" t="s">
        <v>127</v>
      </c>
      <c r="D61" s="144" t="s">
        <v>126</v>
      </c>
      <c r="E61" s="216" t="s">
        <v>81</v>
      </c>
      <c r="F61" s="145"/>
      <c r="G61" s="177"/>
      <c r="H61" s="177"/>
      <c r="I61" s="146"/>
      <c r="J61" s="146"/>
      <c r="K61" s="146"/>
      <c r="L61" s="147"/>
      <c r="M61" s="147"/>
      <c r="N61" s="146"/>
      <c r="O61" s="146"/>
      <c r="P61" s="20">
        <v>3250</v>
      </c>
      <c r="Q61" s="20">
        <v>3828.5714285714289</v>
      </c>
      <c r="R61" s="146"/>
      <c r="S61" s="146">
        <v>20000</v>
      </c>
      <c r="T61" s="146">
        <v>16600.000000000007</v>
      </c>
      <c r="U61" s="145"/>
      <c r="V61" s="177"/>
      <c r="W61" s="177"/>
      <c r="X61" s="146"/>
      <c r="Y61" s="146"/>
      <c r="Z61" s="146"/>
      <c r="AA61" s="146"/>
      <c r="AB61" s="146"/>
      <c r="AC61" s="146"/>
      <c r="AD61" s="146"/>
      <c r="AE61" s="146"/>
      <c r="AF61" s="146"/>
      <c r="AG61" s="145">
        <v>1</v>
      </c>
      <c r="AH61" s="177">
        <v>0</v>
      </c>
      <c r="AI61" s="177">
        <v>0</v>
      </c>
      <c r="AJ61" s="177">
        <v>1</v>
      </c>
      <c r="AK61" s="146">
        <v>13997.824564306562</v>
      </c>
      <c r="AL61" s="146">
        <v>0</v>
      </c>
      <c r="AM61" s="146">
        <v>13997.824564306562</v>
      </c>
      <c r="AN61" s="146">
        <v>10850</v>
      </c>
      <c r="AO61" s="146">
        <v>7653.333333333333</v>
      </c>
      <c r="AP61" s="146">
        <v>8490.7407407407409</v>
      </c>
      <c r="AQ61" s="146">
        <v>13650</v>
      </c>
      <c r="AR61" s="146">
        <v>53200.000000000007</v>
      </c>
      <c r="AS61" s="146">
        <v>53812.5</v>
      </c>
      <c r="AT61" s="145"/>
      <c r="AU61" s="177"/>
      <c r="AV61" s="177"/>
      <c r="AW61" s="177"/>
      <c r="AX61" s="146"/>
      <c r="AY61" s="146"/>
      <c r="AZ61" s="146"/>
      <c r="BA61" s="146"/>
      <c r="BB61" s="20"/>
      <c r="BC61" s="20"/>
      <c r="BD61" s="146"/>
      <c r="BE61" s="146"/>
      <c r="BF61" s="146"/>
      <c r="BG61" s="145"/>
      <c r="BH61" s="177"/>
      <c r="BI61" s="177"/>
      <c r="BJ61" s="177"/>
      <c r="BK61" s="148"/>
      <c r="BL61" s="145"/>
      <c r="BM61" s="177"/>
      <c r="BN61" s="177"/>
      <c r="BO61" s="177"/>
      <c r="BP61" s="177"/>
      <c r="BQ61" s="177"/>
      <c r="BR61" s="145"/>
      <c r="BS61" s="177"/>
      <c r="BT61" s="177"/>
      <c r="BU61" s="177"/>
      <c r="BV61" s="177"/>
      <c r="BW61" s="148"/>
      <c r="BX61" s="145"/>
      <c r="BY61" s="177"/>
      <c r="BZ61" s="177"/>
      <c r="CA61" s="177"/>
      <c r="CB61" s="177"/>
      <c r="CC61" s="177"/>
      <c r="CD61" s="177"/>
      <c r="CE61" s="177"/>
      <c r="CF61" s="177"/>
      <c r="CG61" s="177"/>
      <c r="CH61" s="159"/>
      <c r="CI61" s="145"/>
      <c r="CJ61" s="177"/>
      <c r="CK61" s="177"/>
      <c r="CL61" s="177"/>
      <c r="CM61" s="177"/>
      <c r="CN61" s="177"/>
      <c r="CO61" s="177"/>
      <c r="CP61" s="177"/>
      <c r="CQ61" s="177"/>
      <c r="CR61" s="177"/>
      <c r="CS61" s="159"/>
      <c r="CT61" s="145"/>
      <c r="CU61" s="177"/>
      <c r="CV61" s="177"/>
      <c r="CW61" s="177"/>
      <c r="CX61" s="177"/>
      <c r="CY61" s="177"/>
      <c r="CZ61" s="177"/>
      <c r="DA61" s="177"/>
      <c r="DB61" s="177"/>
      <c r="DC61" s="177"/>
      <c r="DD61" s="159"/>
      <c r="DE61" s="145"/>
      <c r="DF61" s="177"/>
      <c r="DG61" s="177"/>
      <c r="DH61" s="177"/>
      <c r="DI61" s="177"/>
      <c r="DJ61" s="177"/>
      <c r="DK61" s="177"/>
      <c r="DL61" s="177"/>
      <c r="DM61" s="177"/>
      <c r="DN61" s="177"/>
      <c r="DO61" s="159"/>
      <c r="DP61" s="109">
        <v>13.25</v>
      </c>
      <c r="DQ61" s="215">
        <v>438246</v>
      </c>
      <c r="DR61" s="189">
        <v>0.92452830188599999</v>
      </c>
      <c r="DS61" s="189"/>
      <c r="DT61" s="149" t="s">
        <v>213</v>
      </c>
      <c r="DU61" s="150" t="s">
        <v>214</v>
      </c>
      <c r="DV61" s="190" t="s">
        <v>215</v>
      </c>
      <c r="DW61" s="177" t="s">
        <v>216</v>
      </c>
      <c r="DX61" s="191" t="s">
        <v>217</v>
      </c>
      <c r="DY61" s="172" t="s">
        <v>251</v>
      </c>
      <c r="DZ61" s="132" t="s">
        <v>122</v>
      </c>
      <c r="EA61" s="125">
        <v>214</v>
      </c>
      <c r="EB61" s="125" t="s">
        <v>231</v>
      </c>
      <c r="EC61" s="133" t="s">
        <v>220</v>
      </c>
      <c r="ED61" s="133" t="s">
        <v>229</v>
      </c>
      <c r="EE61" s="125" t="s">
        <v>276</v>
      </c>
      <c r="EF61" s="17"/>
      <c r="EG61" s="8"/>
      <c r="EH61" s="17" t="s">
        <v>81</v>
      </c>
      <c r="EI61" s="8" t="s">
        <v>81</v>
      </c>
      <c r="EJ61" s="18" t="s">
        <v>243</v>
      </c>
      <c r="EK61" s="124" t="s">
        <v>225</v>
      </c>
      <c r="EL61" s="124" t="s">
        <v>226</v>
      </c>
      <c r="EM61" s="124" t="s">
        <v>227</v>
      </c>
    </row>
    <row r="62" spans="1:143" ht="15.75">
      <c r="A62" s="128" t="s">
        <v>212</v>
      </c>
      <c r="B62" s="143" t="s">
        <v>165</v>
      </c>
      <c r="C62" s="126" t="s">
        <v>127</v>
      </c>
      <c r="D62" s="144" t="s">
        <v>126</v>
      </c>
      <c r="E62" s="187" t="s">
        <v>82</v>
      </c>
      <c r="F62" s="145">
        <v>53</v>
      </c>
      <c r="G62" s="177">
        <v>0</v>
      </c>
      <c r="H62" s="177">
        <v>0</v>
      </c>
      <c r="I62" s="146">
        <v>30862.514515193045</v>
      </c>
      <c r="J62" s="146">
        <v>9654.7814094292517</v>
      </c>
      <c r="K62" s="146">
        <v>1</v>
      </c>
      <c r="L62" s="147">
        <v>53</v>
      </c>
      <c r="M62" s="147">
        <v>53</v>
      </c>
      <c r="N62" s="146">
        <v>54634.016970696</v>
      </c>
      <c r="O62" s="146">
        <v>20214.285714285714</v>
      </c>
      <c r="P62" s="20">
        <v>14046.099290780143</v>
      </c>
      <c r="Q62" s="20">
        <v>16204.134366925064</v>
      </c>
      <c r="R62" s="146">
        <v>42833.333333333336</v>
      </c>
      <c r="S62" s="146">
        <v>61826.732673267332</v>
      </c>
      <c r="T62" s="146">
        <v>68449.799196787149</v>
      </c>
      <c r="U62" s="145"/>
      <c r="V62" s="177"/>
      <c r="W62" s="177"/>
      <c r="X62" s="146"/>
      <c r="Y62" s="146"/>
      <c r="Z62" s="146"/>
      <c r="AA62" s="146"/>
      <c r="AB62" s="146"/>
      <c r="AC62" s="146"/>
      <c r="AD62" s="146"/>
      <c r="AE62" s="146"/>
      <c r="AF62" s="146"/>
      <c r="AG62" s="145">
        <v>100</v>
      </c>
      <c r="AH62" s="177">
        <v>0</v>
      </c>
      <c r="AI62" s="177">
        <v>0</v>
      </c>
      <c r="AJ62" s="177"/>
      <c r="AK62" s="146">
        <v>63069.893635296961</v>
      </c>
      <c r="AL62" s="146">
        <v>30768.769421560748</v>
      </c>
      <c r="AM62" s="146">
        <v>151176.95792916723</v>
      </c>
      <c r="AN62" s="146">
        <v>26666.666666666668</v>
      </c>
      <c r="AO62" s="146">
        <v>20654.696132596688</v>
      </c>
      <c r="AP62" s="146">
        <v>22632.432432432433</v>
      </c>
      <c r="AQ62" s="146">
        <v>107500</v>
      </c>
      <c r="AR62" s="146">
        <v>114845.45454545456</v>
      </c>
      <c r="AS62" s="146">
        <v>124960</v>
      </c>
      <c r="AT62" s="145"/>
      <c r="AU62" s="177"/>
      <c r="AV62" s="177"/>
      <c r="AW62" s="177"/>
      <c r="AX62" s="146"/>
      <c r="AY62" s="146"/>
      <c r="AZ62" s="146"/>
      <c r="BA62" s="146"/>
      <c r="BB62" s="20"/>
      <c r="BC62" s="20"/>
      <c r="BD62" s="146"/>
      <c r="BE62" s="146"/>
      <c r="BF62" s="146"/>
      <c r="BG62" s="145"/>
      <c r="BH62" s="177"/>
      <c r="BI62" s="177"/>
      <c r="BJ62" s="177"/>
      <c r="BK62" s="148"/>
      <c r="BL62" s="145"/>
      <c r="BM62" s="177"/>
      <c r="BN62" s="177"/>
      <c r="BO62" s="177"/>
      <c r="BP62" s="177"/>
      <c r="BQ62" s="177"/>
      <c r="BR62" s="145"/>
      <c r="BS62" s="177"/>
      <c r="BT62" s="177"/>
      <c r="BU62" s="177"/>
      <c r="BV62" s="177"/>
      <c r="BW62" s="148"/>
      <c r="BX62" s="145"/>
      <c r="BY62" s="177"/>
      <c r="BZ62" s="177"/>
      <c r="CA62" s="177"/>
      <c r="CB62" s="177"/>
      <c r="CC62" s="177"/>
      <c r="CD62" s="177"/>
      <c r="CE62" s="177"/>
      <c r="CF62" s="177"/>
      <c r="CG62" s="177"/>
      <c r="CH62" s="159"/>
      <c r="CI62" s="145"/>
      <c r="CJ62" s="177"/>
      <c r="CK62" s="177"/>
      <c r="CL62" s="177"/>
      <c r="CM62" s="177"/>
      <c r="CN62" s="177"/>
      <c r="CO62" s="177"/>
      <c r="CP62" s="177"/>
      <c r="CQ62" s="177"/>
      <c r="CR62" s="177"/>
      <c r="CS62" s="159"/>
      <c r="CT62" s="145"/>
      <c r="CU62" s="177"/>
      <c r="CV62" s="177"/>
      <c r="CW62" s="177"/>
      <c r="CX62" s="177"/>
      <c r="CY62" s="177"/>
      <c r="CZ62" s="177"/>
      <c r="DA62" s="177"/>
      <c r="DB62" s="177"/>
      <c r="DC62" s="177"/>
      <c r="DD62" s="159"/>
      <c r="DE62" s="145"/>
      <c r="DF62" s="177"/>
      <c r="DG62" s="177"/>
      <c r="DH62" s="177"/>
      <c r="DI62" s="177"/>
      <c r="DJ62" s="177"/>
      <c r="DK62" s="177"/>
      <c r="DL62" s="177"/>
      <c r="DM62" s="177"/>
      <c r="DN62" s="177"/>
      <c r="DO62" s="159"/>
      <c r="DP62" s="108">
        <v>16.75</v>
      </c>
      <c r="DQ62" s="215">
        <v>224005</v>
      </c>
      <c r="DR62" s="189">
        <v>0.850746268656</v>
      </c>
      <c r="DS62" s="189">
        <v>3.7192982456171668</v>
      </c>
      <c r="DT62" s="149" t="s">
        <v>213</v>
      </c>
      <c r="DU62" s="150" t="s">
        <v>214</v>
      </c>
      <c r="DV62" s="190" t="s">
        <v>215</v>
      </c>
      <c r="DW62" s="177" t="s">
        <v>216</v>
      </c>
      <c r="DX62" s="191" t="s">
        <v>217</v>
      </c>
      <c r="DY62" s="172" t="s">
        <v>218</v>
      </c>
      <c r="DZ62" s="132" t="s">
        <v>119</v>
      </c>
      <c r="EA62" s="125">
        <v>214</v>
      </c>
      <c r="EB62" s="125" t="s">
        <v>219</v>
      </c>
      <c r="EC62" s="133" t="s">
        <v>220</v>
      </c>
      <c r="ED62" s="133" t="s">
        <v>229</v>
      </c>
      <c r="EE62" s="125" t="s">
        <v>276</v>
      </c>
      <c r="EF62" s="17">
        <v>1.2327358490566038</v>
      </c>
      <c r="EG62" s="8"/>
      <c r="EH62" s="17" t="s">
        <v>260</v>
      </c>
      <c r="EI62" s="8" t="s">
        <v>260</v>
      </c>
      <c r="EJ62" s="18" t="s">
        <v>234</v>
      </c>
      <c r="EK62" s="124" t="s">
        <v>225</v>
      </c>
      <c r="EL62" s="124" t="s">
        <v>226</v>
      </c>
      <c r="EM62" s="124" t="s">
        <v>227</v>
      </c>
    </row>
    <row r="63" spans="1:143" ht="15.75">
      <c r="A63" s="128" t="s">
        <v>212</v>
      </c>
      <c r="B63" s="143" t="s">
        <v>165</v>
      </c>
      <c r="C63" s="126" t="s">
        <v>127</v>
      </c>
      <c r="D63" s="144" t="s">
        <v>126</v>
      </c>
      <c r="E63" s="216" t="s">
        <v>82</v>
      </c>
      <c r="F63" s="145">
        <v>10</v>
      </c>
      <c r="G63" s="177">
        <v>0</v>
      </c>
      <c r="H63" s="177">
        <v>0</v>
      </c>
      <c r="I63" s="146">
        <v>28393.0357357623</v>
      </c>
      <c r="J63" s="146">
        <v>11498.792207106893</v>
      </c>
      <c r="K63" s="146">
        <v>1</v>
      </c>
      <c r="L63" s="147">
        <v>10</v>
      </c>
      <c r="M63" s="147">
        <v>10</v>
      </c>
      <c r="N63" s="146">
        <v>47416.572033106801</v>
      </c>
      <c r="O63" s="146">
        <v>16250</v>
      </c>
      <c r="P63" s="20">
        <v>16090.425531914892</v>
      </c>
      <c r="Q63" s="20">
        <v>16854</v>
      </c>
      <c r="R63" s="146">
        <v>45000</v>
      </c>
      <c r="S63" s="146">
        <v>63464.285714285717</v>
      </c>
      <c r="T63" s="146">
        <v>65570.224719101127</v>
      </c>
      <c r="U63" s="145"/>
      <c r="V63" s="177"/>
      <c r="W63" s="177"/>
      <c r="X63" s="146"/>
      <c r="Y63" s="146"/>
      <c r="Z63" s="146"/>
      <c r="AA63" s="146"/>
      <c r="AB63" s="146"/>
      <c r="AC63" s="146"/>
      <c r="AD63" s="146"/>
      <c r="AE63" s="146"/>
      <c r="AF63" s="146"/>
      <c r="AG63" s="145">
        <v>26</v>
      </c>
      <c r="AH63" s="177">
        <v>0</v>
      </c>
      <c r="AI63" s="177">
        <v>0</v>
      </c>
      <c r="AJ63" s="177"/>
      <c r="AK63" s="146">
        <v>49069.968946117566</v>
      </c>
      <c r="AL63" s="146">
        <v>21436.848218393989</v>
      </c>
      <c r="AM63" s="146">
        <v>105350.08014727601</v>
      </c>
      <c r="AN63" s="146">
        <v>29333.333333333332</v>
      </c>
      <c r="AO63" s="146">
        <v>23107.142857142859</v>
      </c>
      <c r="AP63" s="146">
        <v>21332.046332046331</v>
      </c>
      <c r="AQ63" s="146">
        <v>82000.000000000015</v>
      </c>
      <c r="AR63" s="146">
        <v>105328.94736842105</v>
      </c>
      <c r="AS63" s="146">
        <v>104912.28070175438</v>
      </c>
      <c r="AT63" s="145"/>
      <c r="AU63" s="177"/>
      <c r="AV63" s="177"/>
      <c r="AW63" s="177"/>
      <c r="AX63" s="146"/>
      <c r="AY63" s="146"/>
      <c r="AZ63" s="146"/>
      <c r="BA63" s="146"/>
      <c r="BB63" s="20"/>
      <c r="BC63" s="20"/>
      <c r="BD63" s="146"/>
      <c r="BE63" s="146"/>
      <c r="BF63" s="146"/>
      <c r="BG63" s="145"/>
      <c r="BH63" s="177"/>
      <c r="BI63" s="177"/>
      <c r="BJ63" s="177"/>
      <c r="BK63" s="148"/>
      <c r="BL63" s="145"/>
      <c r="BM63" s="177"/>
      <c r="BN63" s="177"/>
      <c r="BO63" s="177"/>
      <c r="BP63" s="177"/>
      <c r="BQ63" s="177"/>
      <c r="BR63" s="145"/>
      <c r="BS63" s="177"/>
      <c r="BT63" s="177"/>
      <c r="BU63" s="177"/>
      <c r="BV63" s="177"/>
      <c r="BW63" s="148"/>
      <c r="BX63" s="145"/>
      <c r="BY63" s="177"/>
      <c r="BZ63" s="177"/>
      <c r="CA63" s="177"/>
      <c r="CB63" s="177"/>
      <c r="CC63" s="177"/>
      <c r="CD63" s="177"/>
      <c r="CE63" s="177"/>
      <c r="CF63" s="177"/>
      <c r="CG63" s="177"/>
      <c r="CH63" s="159"/>
      <c r="CI63" s="145"/>
      <c r="CJ63" s="177"/>
      <c r="CK63" s="177"/>
      <c r="CL63" s="177"/>
      <c r="CM63" s="177"/>
      <c r="CN63" s="177"/>
      <c r="CO63" s="177"/>
      <c r="CP63" s="177"/>
      <c r="CQ63" s="177"/>
      <c r="CR63" s="177"/>
      <c r="CS63" s="159"/>
      <c r="CT63" s="145"/>
      <c r="CU63" s="177"/>
      <c r="CV63" s="177"/>
      <c r="CW63" s="177"/>
      <c r="CX63" s="177"/>
      <c r="CY63" s="177"/>
      <c r="CZ63" s="177"/>
      <c r="DA63" s="177"/>
      <c r="DB63" s="177"/>
      <c r="DC63" s="177"/>
      <c r="DD63" s="159"/>
      <c r="DE63" s="145"/>
      <c r="DF63" s="177"/>
      <c r="DG63" s="177"/>
      <c r="DH63" s="177"/>
      <c r="DI63" s="177"/>
      <c r="DJ63" s="177"/>
      <c r="DK63" s="177"/>
      <c r="DL63" s="177"/>
      <c r="DM63" s="177"/>
      <c r="DN63" s="177"/>
      <c r="DO63" s="159"/>
      <c r="DP63" s="109">
        <v>16.75</v>
      </c>
      <c r="DQ63" s="215">
        <v>224005</v>
      </c>
      <c r="DR63" s="189">
        <v>0.850746268656</v>
      </c>
      <c r="DS63" s="189">
        <v>0.70175438596550321</v>
      </c>
      <c r="DT63" s="149" t="s">
        <v>213</v>
      </c>
      <c r="DU63" s="150" t="s">
        <v>214</v>
      </c>
      <c r="DV63" s="190" t="s">
        <v>215</v>
      </c>
      <c r="DW63" s="177" t="s">
        <v>216</v>
      </c>
      <c r="DX63" s="191" t="s">
        <v>217</v>
      </c>
      <c r="DY63" s="172" t="s">
        <v>218</v>
      </c>
      <c r="DZ63" s="132" t="s">
        <v>120</v>
      </c>
      <c r="EA63" s="125">
        <v>214</v>
      </c>
      <c r="EB63" s="125" t="s">
        <v>228</v>
      </c>
      <c r="EC63" s="133" t="s">
        <v>220</v>
      </c>
      <c r="ED63" s="133" t="s">
        <v>237</v>
      </c>
      <c r="EE63" s="125" t="s">
        <v>276</v>
      </c>
      <c r="EF63" s="17">
        <v>1.3808</v>
      </c>
      <c r="EG63" s="8"/>
      <c r="EH63" s="17" t="s">
        <v>260</v>
      </c>
      <c r="EI63" s="8" t="s">
        <v>260</v>
      </c>
      <c r="EJ63" s="18" t="s">
        <v>234</v>
      </c>
      <c r="EK63" s="124" t="s">
        <v>225</v>
      </c>
      <c r="EL63" s="124" t="s">
        <v>226</v>
      </c>
      <c r="EM63" s="124" t="s">
        <v>227</v>
      </c>
    </row>
    <row r="64" spans="1:143" ht="15.75">
      <c r="A64" s="128" t="s">
        <v>212</v>
      </c>
      <c r="B64" s="143" t="s">
        <v>165</v>
      </c>
      <c r="C64" s="126" t="s">
        <v>127</v>
      </c>
      <c r="D64" s="144" t="s">
        <v>126</v>
      </c>
      <c r="E64" s="216" t="s">
        <v>82</v>
      </c>
      <c r="F64" s="145">
        <v>1</v>
      </c>
      <c r="G64" s="177">
        <v>0</v>
      </c>
      <c r="H64" s="177">
        <v>0</v>
      </c>
      <c r="I64" s="146">
        <v>2476.2670848325843</v>
      </c>
      <c r="J64" s="146">
        <v>0</v>
      </c>
      <c r="K64" s="146">
        <v>0</v>
      </c>
      <c r="L64" s="147">
        <v>0</v>
      </c>
      <c r="M64" s="147">
        <v>1</v>
      </c>
      <c r="N64" s="146">
        <v>2476.2670848325843</v>
      </c>
      <c r="O64" s="146">
        <v>500</v>
      </c>
      <c r="P64" s="20">
        <v>5925.3731343283589</v>
      </c>
      <c r="Q64" s="20">
        <v>7692.6952141057927</v>
      </c>
      <c r="R64" s="146">
        <v>4500</v>
      </c>
      <c r="S64" s="146">
        <v>19614.457831325304</v>
      </c>
      <c r="T64" s="146">
        <v>26708.19672131148</v>
      </c>
      <c r="U64" s="145"/>
      <c r="V64" s="177"/>
      <c r="W64" s="177"/>
      <c r="X64" s="146"/>
      <c r="Y64" s="146"/>
      <c r="Z64" s="146"/>
      <c r="AA64" s="146"/>
      <c r="AB64" s="146"/>
      <c r="AC64" s="146"/>
      <c r="AD64" s="146"/>
      <c r="AE64" s="146"/>
      <c r="AF64" s="146"/>
      <c r="AG64" s="145">
        <v>1</v>
      </c>
      <c r="AH64" s="177">
        <v>0</v>
      </c>
      <c r="AI64" s="177">
        <v>0</v>
      </c>
      <c r="AJ64" s="177"/>
      <c r="AK64" s="146">
        <v>42327.663533324885</v>
      </c>
      <c r="AL64" s="146">
        <v>0</v>
      </c>
      <c r="AM64" s="146">
        <v>42327.663533324885</v>
      </c>
      <c r="AN64" s="146">
        <v>40500</v>
      </c>
      <c r="AO64" s="146">
        <v>13709.677419354837</v>
      </c>
      <c r="AP64" s="146">
        <v>15086.601307189543</v>
      </c>
      <c r="AQ64" s="146">
        <v>44500</v>
      </c>
      <c r="AR64" s="146">
        <v>77500</v>
      </c>
      <c r="AS64" s="146">
        <v>93130.769230769249</v>
      </c>
      <c r="AT64" s="145"/>
      <c r="AU64" s="177"/>
      <c r="AV64" s="177"/>
      <c r="AW64" s="177"/>
      <c r="AX64" s="146"/>
      <c r="AY64" s="146"/>
      <c r="AZ64" s="146"/>
      <c r="BA64" s="146"/>
      <c r="BB64" s="20"/>
      <c r="BC64" s="20"/>
      <c r="BD64" s="146"/>
      <c r="BE64" s="146"/>
      <c r="BF64" s="146"/>
      <c r="BG64" s="145"/>
      <c r="BH64" s="177"/>
      <c r="BI64" s="177"/>
      <c r="BJ64" s="177"/>
      <c r="BK64" s="148"/>
      <c r="BL64" s="145"/>
      <c r="BM64" s="177"/>
      <c r="BN64" s="177"/>
      <c r="BO64" s="177"/>
      <c r="BP64" s="177"/>
      <c r="BQ64" s="177"/>
      <c r="BR64" s="145"/>
      <c r="BS64" s="177"/>
      <c r="BT64" s="177"/>
      <c r="BU64" s="177"/>
      <c r="BV64" s="177"/>
      <c r="BW64" s="148"/>
      <c r="BX64" s="145"/>
      <c r="BY64" s="177"/>
      <c r="BZ64" s="177"/>
      <c r="CA64" s="177"/>
      <c r="CB64" s="177"/>
      <c r="CC64" s="177"/>
      <c r="CD64" s="177"/>
      <c r="CE64" s="177"/>
      <c r="CF64" s="177"/>
      <c r="CG64" s="177"/>
      <c r="CH64" s="159"/>
      <c r="CI64" s="145"/>
      <c r="CJ64" s="177"/>
      <c r="CK64" s="177"/>
      <c r="CL64" s="177"/>
      <c r="CM64" s="177"/>
      <c r="CN64" s="177"/>
      <c r="CO64" s="177"/>
      <c r="CP64" s="177"/>
      <c r="CQ64" s="177"/>
      <c r="CR64" s="177"/>
      <c r="CS64" s="159"/>
      <c r="CT64" s="145"/>
      <c r="CU64" s="177"/>
      <c r="CV64" s="177"/>
      <c r="CW64" s="177"/>
      <c r="CX64" s="177"/>
      <c r="CY64" s="177"/>
      <c r="CZ64" s="177"/>
      <c r="DA64" s="177"/>
      <c r="DB64" s="177"/>
      <c r="DC64" s="177"/>
      <c r="DD64" s="159"/>
      <c r="DE64" s="145"/>
      <c r="DF64" s="177"/>
      <c r="DG64" s="177"/>
      <c r="DH64" s="177"/>
      <c r="DI64" s="177"/>
      <c r="DJ64" s="177"/>
      <c r="DK64" s="177"/>
      <c r="DL64" s="177"/>
      <c r="DM64" s="177"/>
      <c r="DN64" s="177"/>
      <c r="DO64" s="159"/>
      <c r="DP64" s="108">
        <v>16.75</v>
      </c>
      <c r="DQ64" s="215">
        <v>224005</v>
      </c>
      <c r="DR64" s="189">
        <v>0.850746268656</v>
      </c>
      <c r="DS64" s="189">
        <v>7.0175438596550316E-2</v>
      </c>
      <c r="DT64" s="149" t="s">
        <v>213</v>
      </c>
      <c r="DU64" s="150" t="s">
        <v>214</v>
      </c>
      <c r="DV64" s="190" t="s">
        <v>215</v>
      </c>
      <c r="DW64" s="177" t="s">
        <v>216</v>
      </c>
      <c r="DX64" s="191" t="s">
        <v>217</v>
      </c>
      <c r="DY64" s="172" t="s">
        <v>218</v>
      </c>
      <c r="DZ64" s="132" t="s">
        <v>121</v>
      </c>
      <c r="EA64" s="125">
        <v>214</v>
      </c>
      <c r="EB64" s="125" t="s">
        <v>230</v>
      </c>
      <c r="EC64" s="133" t="s">
        <v>220</v>
      </c>
      <c r="ED64" s="133" t="s">
        <v>229</v>
      </c>
      <c r="EE64" s="125" t="s">
        <v>276</v>
      </c>
      <c r="EF64" s="17">
        <v>10.138</v>
      </c>
      <c r="EG64" s="8"/>
      <c r="EH64" s="17" t="s">
        <v>260</v>
      </c>
      <c r="EI64" s="8" t="s">
        <v>260</v>
      </c>
      <c r="EJ64" s="18" t="s">
        <v>234</v>
      </c>
      <c r="EK64" s="124" t="s">
        <v>225</v>
      </c>
      <c r="EL64" s="124" t="s">
        <v>226</v>
      </c>
      <c r="EM64" s="124" t="s">
        <v>227</v>
      </c>
    </row>
    <row r="65" spans="1:143" ht="15.75">
      <c r="A65" s="128" t="s">
        <v>212</v>
      </c>
      <c r="B65" s="143" t="s">
        <v>165</v>
      </c>
      <c r="C65" s="126" t="s">
        <v>127</v>
      </c>
      <c r="D65" s="144" t="s">
        <v>126</v>
      </c>
      <c r="E65" s="216" t="s">
        <v>82</v>
      </c>
      <c r="F65" s="145"/>
      <c r="G65" s="177"/>
      <c r="H65" s="177"/>
      <c r="I65" s="146"/>
      <c r="J65" s="146"/>
      <c r="K65" s="146"/>
      <c r="L65" s="147"/>
      <c r="M65" s="147"/>
      <c r="N65" s="146"/>
      <c r="O65" s="146"/>
      <c r="P65" s="20">
        <v>3250</v>
      </c>
      <c r="Q65" s="20">
        <v>3828.5714285714289</v>
      </c>
      <c r="R65" s="146"/>
      <c r="S65" s="146">
        <v>20000</v>
      </c>
      <c r="T65" s="146">
        <v>16600.000000000007</v>
      </c>
      <c r="U65" s="145"/>
      <c r="V65" s="177"/>
      <c r="W65" s="177"/>
      <c r="X65" s="146"/>
      <c r="Y65" s="146"/>
      <c r="Z65" s="146"/>
      <c r="AA65" s="146"/>
      <c r="AB65" s="146"/>
      <c r="AC65" s="146"/>
      <c r="AD65" s="146"/>
      <c r="AE65" s="146"/>
      <c r="AF65" s="146"/>
      <c r="AG65" s="145"/>
      <c r="AH65" s="177"/>
      <c r="AI65" s="177"/>
      <c r="AJ65" s="177"/>
      <c r="AK65" s="146"/>
      <c r="AL65" s="146"/>
      <c r="AM65" s="146"/>
      <c r="AN65" s="146"/>
      <c r="AO65" s="146">
        <v>7653.333333333333</v>
      </c>
      <c r="AP65" s="146">
        <v>8490.7407407407409</v>
      </c>
      <c r="AQ65" s="146"/>
      <c r="AR65" s="146">
        <v>53200.000000000007</v>
      </c>
      <c r="AS65" s="146">
        <v>53812.5</v>
      </c>
      <c r="AT65" s="145"/>
      <c r="AU65" s="177"/>
      <c r="AV65" s="177"/>
      <c r="AW65" s="177"/>
      <c r="AX65" s="146"/>
      <c r="AY65" s="146"/>
      <c r="AZ65" s="146"/>
      <c r="BA65" s="146"/>
      <c r="BB65" s="20"/>
      <c r="BC65" s="20"/>
      <c r="BD65" s="146"/>
      <c r="BE65" s="146"/>
      <c r="BF65" s="146"/>
      <c r="BG65" s="145"/>
      <c r="BH65" s="177"/>
      <c r="BI65" s="177"/>
      <c r="BJ65" s="177"/>
      <c r="BK65" s="148"/>
      <c r="BL65" s="145"/>
      <c r="BM65" s="177"/>
      <c r="BN65" s="177"/>
      <c r="BO65" s="177"/>
      <c r="BP65" s="177"/>
      <c r="BQ65" s="177"/>
      <c r="BR65" s="145"/>
      <c r="BS65" s="177"/>
      <c r="BT65" s="177"/>
      <c r="BU65" s="177"/>
      <c r="BV65" s="177"/>
      <c r="BW65" s="148"/>
      <c r="BX65" s="145"/>
      <c r="BY65" s="177"/>
      <c r="BZ65" s="177"/>
      <c r="CA65" s="177"/>
      <c r="CB65" s="177"/>
      <c r="CC65" s="177"/>
      <c r="CD65" s="177"/>
      <c r="CE65" s="177"/>
      <c r="CF65" s="177"/>
      <c r="CG65" s="177"/>
      <c r="CH65" s="159"/>
      <c r="CI65" s="145"/>
      <c r="CJ65" s="177"/>
      <c r="CK65" s="177"/>
      <c r="CL65" s="177"/>
      <c r="CM65" s="177"/>
      <c r="CN65" s="177"/>
      <c r="CO65" s="177"/>
      <c r="CP65" s="177"/>
      <c r="CQ65" s="177"/>
      <c r="CR65" s="177"/>
      <c r="CS65" s="159"/>
      <c r="CT65" s="145"/>
      <c r="CU65" s="177"/>
      <c r="CV65" s="177"/>
      <c r="CW65" s="177"/>
      <c r="CX65" s="177"/>
      <c r="CY65" s="177"/>
      <c r="CZ65" s="177"/>
      <c r="DA65" s="177"/>
      <c r="DB65" s="177"/>
      <c r="DC65" s="177"/>
      <c r="DD65" s="159"/>
      <c r="DE65" s="145"/>
      <c r="DF65" s="177"/>
      <c r="DG65" s="177"/>
      <c r="DH65" s="177"/>
      <c r="DI65" s="177"/>
      <c r="DJ65" s="177"/>
      <c r="DK65" s="177"/>
      <c r="DL65" s="177"/>
      <c r="DM65" s="177"/>
      <c r="DN65" s="177"/>
      <c r="DO65" s="159"/>
      <c r="DP65" s="109">
        <v>16.75</v>
      </c>
      <c r="DQ65" s="215">
        <v>224005</v>
      </c>
      <c r="DR65" s="189">
        <v>0.850746268656</v>
      </c>
      <c r="DS65" s="189"/>
      <c r="DT65" s="149" t="s">
        <v>213</v>
      </c>
      <c r="DU65" s="150" t="s">
        <v>214</v>
      </c>
      <c r="DV65" s="190" t="s">
        <v>215</v>
      </c>
      <c r="DW65" s="177" t="s">
        <v>216</v>
      </c>
      <c r="DX65" s="191" t="s">
        <v>217</v>
      </c>
      <c r="DY65" s="172" t="s">
        <v>218</v>
      </c>
      <c r="DZ65" s="132" t="s">
        <v>122</v>
      </c>
      <c r="EA65" s="125">
        <v>214</v>
      </c>
      <c r="EB65" s="125" t="s">
        <v>231</v>
      </c>
      <c r="EC65" s="133" t="s">
        <v>220</v>
      </c>
      <c r="ED65" s="133" t="s">
        <v>229</v>
      </c>
      <c r="EE65" s="125" t="s">
        <v>276</v>
      </c>
      <c r="EF65" s="17"/>
      <c r="EG65" s="8"/>
      <c r="EH65" s="17" t="s">
        <v>260</v>
      </c>
      <c r="EI65" s="8" t="s">
        <v>260</v>
      </c>
      <c r="EJ65" s="18" t="s">
        <v>234</v>
      </c>
      <c r="EK65" s="124" t="s">
        <v>225</v>
      </c>
      <c r="EL65" s="124" t="s">
        <v>226</v>
      </c>
      <c r="EM65" s="124" t="s">
        <v>227</v>
      </c>
    </row>
    <row r="66" spans="1:143" ht="15.75">
      <c r="A66" s="128" t="s">
        <v>212</v>
      </c>
      <c r="B66" s="143" t="s">
        <v>165</v>
      </c>
      <c r="C66" s="126" t="s">
        <v>127</v>
      </c>
      <c r="D66" s="144" t="s">
        <v>126</v>
      </c>
      <c r="E66" s="187" t="s">
        <v>83</v>
      </c>
      <c r="F66" s="145">
        <v>64</v>
      </c>
      <c r="G66" s="177">
        <v>0</v>
      </c>
      <c r="H66" s="177">
        <v>0</v>
      </c>
      <c r="I66" s="146">
        <v>26999.750915586781</v>
      </c>
      <c r="J66" s="146">
        <v>9892.4649655805242</v>
      </c>
      <c r="K66" s="146">
        <v>1</v>
      </c>
      <c r="L66" s="147">
        <v>64</v>
      </c>
      <c r="M66" s="147">
        <v>64</v>
      </c>
      <c r="N66" s="146">
        <v>58624.594169623917</v>
      </c>
      <c r="O66" s="146">
        <v>15222.222222222223</v>
      </c>
      <c r="P66" s="20">
        <v>14046.099290780143</v>
      </c>
      <c r="Q66" s="20">
        <v>16204.134366925064</v>
      </c>
      <c r="R66" s="146">
        <v>39000</v>
      </c>
      <c r="S66" s="146">
        <v>61826.732673267332</v>
      </c>
      <c r="T66" s="146">
        <v>68449.799196787149</v>
      </c>
      <c r="U66" s="145"/>
      <c r="V66" s="177"/>
      <c r="W66" s="177"/>
      <c r="X66" s="146"/>
      <c r="Y66" s="146"/>
      <c r="Z66" s="146"/>
      <c r="AA66" s="146"/>
      <c r="AB66" s="146"/>
      <c r="AC66" s="146"/>
      <c r="AD66" s="146"/>
      <c r="AE66" s="146"/>
      <c r="AF66" s="146"/>
      <c r="AG66" s="145">
        <v>109</v>
      </c>
      <c r="AH66" s="177">
        <v>0</v>
      </c>
      <c r="AI66" s="177">
        <v>0</v>
      </c>
      <c r="AJ66" s="177"/>
      <c r="AK66" s="146">
        <v>67241.589991447996</v>
      </c>
      <c r="AL66" s="146">
        <v>34226.812379987554</v>
      </c>
      <c r="AM66" s="146">
        <v>154839.7383247432</v>
      </c>
      <c r="AN66" s="146">
        <v>27071.428571428572</v>
      </c>
      <c r="AO66" s="146">
        <v>20654.696132596688</v>
      </c>
      <c r="AP66" s="146">
        <v>22632.432432432433</v>
      </c>
      <c r="AQ66" s="146">
        <v>115166.66666666669</v>
      </c>
      <c r="AR66" s="146">
        <v>114845.45454545456</v>
      </c>
      <c r="AS66" s="146">
        <v>124960</v>
      </c>
      <c r="AT66" s="145"/>
      <c r="AU66" s="177"/>
      <c r="AV66" s="177"/>
      <c r="AW66" s="177"/>
      <c r="AX66" s="146"/>
      <c r="AY66" s="146"/>
      <c r="AZ66" s="146"/>
      <c r="BA66" s="146"/>
      <c r="BB66" s="20"/>
      <c r="BC66" s="20"/>
      <c r="BD66" s="146"/>
      <c r="BE66" s="146"/>
      <c r="BF66" s="146"/>
      <c r="BG66" s="145"/>
      <c r="BH66" s="177"/>
      <c r="BI66" s="177"/>
      <c r="BJ66" s="177"/>
      <c r="BK66" s="148"/>
      <c r="BL66" s="145"/>
      <c r="BM66" s="177"/>
      <c r="BN66" s="177"/>
      <c r="BO66" s="177"/>
      <c r="BP66" s="177"/>
      <c r="BQ66" s="177"/>
      <c r="BR66" s="145"/>
      <c r="BS66" s="177"/>
      <c r="BT66" s="177"/>
      <c r="BU66" s="177"/>
      <c r="BV66" s="177"/>
      <c r="BW66" s="148"/>
      <c r="BX66" s="145"/>
      <c r="BY66" s="177"/>
      <c r="BZ66" s="177"/>
      <c r="CA66" s="177"/>
      <c r="CB66" s="177"/>
      <c r="CC66" s="177"/>
      <c r="CD66" s="177"/>
      <c r="CE66" s="177"/>
      <c r="CF66" s="177"/>
      <c r="CG66" s="177"/>
      <c r="CH66" s="159"/>
      <c r="CI66" s="145"/>
      <c r="CJ66" s="177"/>
      <c r="CK66" s="177"/>
      <c r="CL66" s="177"/>
      <c r="CM66" s="177"/>
      <c r="CN66" s="177"/>
      <c r="CO66" s="177"/>
      <c r="CP66" s="177"/>
      <c r="CQ66" s="177"/>
      <c r="CR66" s="177"/>
      <c r="CS66" s="159"/>
      <c r="CT66" s="145"/>
      <c r="CU66" s="177"/>
      <c r="CV66" s="177"/>
      <c r="CW66" s="177"/>
      <c r="CX66" s="177"/>
      <c r="CY66" s="177"/>
      <c r="CZ66" s="177"/>
      <c r="DA66" s="177"/>
      <c r="DB66" s="177"/>
      <c r="DC66" s="177"/>
      <c r="DD66" s="159"/>
      <c r="DE66" s="145"/>
      <c r="DF66" s="177"/>
      <c r="DG66" s="177"/>
      <c r="DH66" s="177"/>
      <c r="DI66" s="177"/>
      <c r="DJ66" s="177"/>
      <c r="DK66" s="177"/>
      <c r="DL66" s="177"/>
      <c r="DM66" s="177"/>
      <c r="DN66" s="177"/>
      <c r="DO66" s="159"/>
      <c r="DP66" s="108">
        <v>17.75</v>
      </c>
      <c r="DQ66" s="215">
        <v>401270</v>
      </c>
      <c r="DR66" s="189">
        <v>0.94366197183</v>
      </c>
      <c r="DS66" s="189">
        <v>3.8208955223920515</v>
      </c>
      <c r="DT66" s="149" t="s">
        <v>213</v>
      </c>
      <c r="DU66" s="150" t="s">
        <v>214</v>
      </c>
      <c r="DV66" s="190" t="s">
        <v>215</v>
      </c>
      <c r="DW66" s="177" t="s">
        <v>216</v>
      </c>
      <c r="DX66" s="191" t="s">
        <v>217</v>
      </c>
      <c r="DY66" s="172" t="s">
        <v>266</v>
      </c>
      <c r="DZ66" s="132" t="s">
        <v>119</v>
      </c>
      <c r="EA66" s="125">
        <v>214</v>
      </c>
      <c r="EB66" s="125" t="s">
        <v>219</v>
      </c>
      <c r="EC66" s="133" t="s">
        <v>220</v>
      </c>
      <c r="ED66" s="133" t="s">
        <v>221</v>
      </c>
      <c r="EE66" s="125" t="s">
        <v>276</v>
      </c>
      <c r="EF66" s="17">
        <v>1.5230781250000003</v>
      </c>
      <c r="EG66" s="8"/>
      <c r="EH66" s="17" t="s">
        <v>267</v>
      </c>
      <c r="EI66" s="8" t="s">
        <v>267</v>
      </c>
      <c r="EJ66" s="18" t="s">
        <v>243</v>
      </c>
      <c r="EK66" s="124" t="s">
        <v>225</v>
      </c>
      <c r="EL66" s="124" t="s">
        <v>226</v>
      </c>
      <c r="EM66" s="124" t="s">
        <v>227</v>
      </c>
    </row>
    <row r="67" spans="1:143" ht="15.75">
      <c r="A67" s="128" t="s">
        <v>212</v>
      </c>
      <c r="B67" s="143" t="s">
        <v>165</v>
      </c>
      <c r="C67" s="126" t="s">
        <v>127</v>
      </c>
      <c r="D67" s="144" t="s">
        <v>126</v>
      </c>
      <c r="E67" s="216" t="s">
        <v>83</v>
      </c>
      <c r="F67" s="145">
        <v>3</v>
      </c>
      <c r="G67" s="177">
        <v>0</v>
      </c>
      <c r="H67" s="177">
        <v>0</v>
      </c>
      <c r="I67" s="146">
        <v>20958.253581085442</v>
      </c>
      <c r="J67" s="146">
        <v>10408.329997330664</v>
      </c>
      <c r="K67" s="146">
        <v>1</v>
      </c>
      <c r="L67" s="147">
        <v>3</v>
      </c>
      <c r="M67" s="147">
        <v>3</v>
      </c>
      <c r="N67" s="146">
        <v>33576.473227560084</v>
      </c>
      <c r="O67" s="146">
        <v>11500</v>
      </c>
      <c r="P67" s="20">
        <v>16090.425531914892</v>
      </c>
      <c r="Q67" s="20">
        <v>16854</v>
      </c>
      <c r="R67" s="146">
        <v>33500</v>
      </c>
      <c r="S67" s="146">
        <v>63464.285714285717</v>
      </c>
      <c r="T67" s="146">
        <v>65570.224719101127</v>
      </c>
      <c r="U67" s="145"/>
      <c r="V67" s="177"/>
      <c r="W67" s="177"/>
      <c r="X67" s="146"/>
      <c r="Y67" s="146"/>
      <c r="Z67" s="146"/>
      <c r="AA67" s="146"/>
      <c r="AB67" s="146"/>
      <c r="AC67" s="146"/>
      <c r="AD67" s="146"/>
      <c r="AE67" s="146"/>
      <c r="AF67" s="146"/>
      <c r="AG67" s="145">
        <v>22</v>
      </c>
      <c r="AH67" s="177">
        <v>0</v>
      </c>
      <c r="AI67" s="177">
        <v>0</v>
      </c>
      <c r="AJ67" s="177"/>
      <c r="AK67" s="146">
        <v>39022.226189851644</v>
      </c>
      <c r="AL67" s="146">
        <v>10509.220853313671</v>
      </c>
      <c r="AM67" s="146">
        <v>60139.395684721683</v>
      </c>
      <c r="AN67" s="146">
        <v>23666.666666666668</v>
      </c>
      <c r="AO67" s="146">
        <v>23107.142857142859</v>
      </c>
      <c r="AP67" s="146">
        <v>21332.046332046331</v>
      </c>
      <c r="AQ67" s="146">
        <v>49750</v>
      </c>
      <c r="AR67" s="146">
        <v>105328.94736842105</v>
      </c>
      <c r="AS67" s="146">
        <v>104912.28070175438</v>
      </c>
      <c r="AT67" s="145"/>
      <c r="AU67" s="177"/>
      <c r="AV67" s="177"/>
      <c r="AW67" s="177"/>
      <c r="AX67" s="146"/>
      <c r="AY67" s="146"/>
      <c r="AZ67" s="146"/>
      <c r="BA67" s="146"/>
      <c r="BB67" s="20"/>
      <c r="BC67" s="20"/>
      <c r="BD67" s="146"/>
      <c r="BE67" s="146"/>
      <c r="BF67" s="146"/>
      <c r="BG67" s="145"/>
      <c r="BH67" s="177"/>
      <c r="BI67" s="177"/>
      <c r="BJ67" s="177"/>
      <c r="BK67" s="148"/>
      <c r="BL67" s="145"/>
      <c r="BM67" s="177"/>
      <c r="BN67" s="177"/>
      <c r="BO67" s="177"/>
      <c r="BP67" s="177"/>
      <c r="BQ67" s="177"/>
      <c r="BR67" s="145"/>
      <c r="BS67" s="177"/>
      <c r="BT67" s="177"/>
      <c r="BU67" s="177"/>
      <c r="BV67" s="177"/>
      <c r="BW67" s="148"/>
      <c r="BX67" s="145"/>
      <c r="BY67" s="177"/>
      <c r="BZ67" s="177"/>
      <c r="CA67" s="177"/>
      <c r="CB67" s="177"/>
      <c r="CC67" s="177"/>
      <c r="CD67" s="177"/>
      <c r="CE67" s="177"/>
      <c r="CF67" s="177"/>
      <c r="CG67" s="177"/>
      <c r="CH67" s="159"/>
      <c r="CI67" s="145"/>
      <c r="CJ67" s="177"/>
      <c r="CK67" s="177"/>
      <c r="CL67" s="177"/>
      <c r="CM67" s="177"/>
      <c r="CN67" s="177"/>
      <c r="CO67" s="177"/>
      <c r="CP67" s="177"/>
      <c r="CQ67" s="177"/>
      <c r="CR67" s="177"/>
      <c r="CS67" s="159"/>
      <c r="CT67" s="145"/>
      <c r="CU67" s="177"/>
      <c r="CV67" s="177"/>
      <c r="CW67" s="177"/>
      <c r="CX67" s="177"/>
      <c r="CY67" s="177"/>
      <c r="CZ67" s="177"/>
      <c r="DA67" s="177"/>
      <c r="DB67" s="177"/>
      <c r="DC67" s="177"/>
      <c r="DD67" s="159"/>
      <c r="DE67" s="145"/>
      <c r="DF67" s="177"/>
      <c r="DG67" s="177"/>
      <c r="DH67" s="177"/>
      <c r="DI67" s="177"/>
      <c r="DJ67" s="177"/>
      <c r="DK67" s="177"/>
      <c r="DL67" s="177"/>
      <c r="DM67" s="177"/>
      <c r="DN67" s="177"/>
      <c r="DO67" s="159"/>
      <c r="DP67" s="109">
        <v>17.75</v>
      </c>
      <c r="DQ67" s="215">
        <v>401270</v>
      </c>
      <c r="DR67" s="189">
        <v>0.94366197183</v>
      </c>
      <c r="DS67" s="189">
        <v>0.17910447761212742</v>
      </c>
      <c r="DT67" s="149" t="s">
        <v>213</v>
      </c>
      <c r="DU67" s="150" t="s">
        <v>214</v>
      </c>
      <c r="DV67" s="190" t="s">
        <v>215</v>
      </c>
      <c r="DW67" s="177" t="s">
        <v>216</v>
      </c>
      <c r="DX67" s="191" t="s">
        <v>217</v>
      </c>
      <c r="DY67" s="172" t="s">
        <v>266</v>
      </c>
      <c r="DZ67" s="132" t="s">
        <v>120</v>
      </c>
      <c r="EA67" s="125">
        <v>214</v>
      </c>
      <c r="EB67" s="125" t="s">
        <v>228</v>
      </c>
      <c r="EC67" s="133" t="s">
        <v>220</v>
      </c>
      <c r="ED67" s="133" t="s">
        <v>237</v>
      </c>
      <c r="EE67" s="125" t="s">
        <v>276</v>
      </c>
      <c r="EF67" s="17">
        <v>1.6456666666666664</v>
      </c>
      <c r="EG67" s="8"/>
      <c r="EH67" s="17" t="s">
        <v>267</v>
      </c>
      <c r="EI67" s="8" t="s">
        <v>267</v>
      </c>
      <c r="EJ67" s="18" t="s">
        <v>243</v>
      </c>
      <c r="EK67" s="124" t="s">
        <v>225</v>
      </c>
      <c r="EL67" s="124" t="s">
        <v>226</v>
      </c>
      <c r="EM67" s="124" t="s">
        <v>227</v>
      </c>
    </row>
    <row r="68" spans="1:143" ht="15.75">
      <c r="A68" s="128" t="s">
        <v>212</v>
      </c>
      <c r="B68" s="143" t="s">
        <v>165</v>
      </c>
      <c r="C68" s="126" t="s">
        <v>127</v>
      </c>
      <c r="D68" s="144" t="s">
        <v>126</v>
      </c>
      <c r="E68" s="216" t="s">
        <v>83</v>
      </c>
      <c r="F68" s="145"/>
      <c r="G68" s="177"/>
      <c r="H68" s="177"/>
      <c r="I68" s="146"/>
      <c r="J68" s="146"/>
      <c r="K68" s="146"/>
      <c r="L68" s="147"/>
      <c r="M68" s="147"/>
      <c r="N68" s="146"/>
      <c r="O68" s="146"/>
      <c r="P68" s="20">
        <v>5925.3731343283589</v>
      </c>
      <c r="Q68" s="20">
        <v>7692.6952141057927</v>
      </c>
      <c r="R68" s="146"/>
      <c r="S68" s="146">
        <v>19614.457831325304</v>
      </c>
      <c r="T68" s="146">
        <v>26708.19672131148</v>
      </c>
      <c r="U68" s="145"/>
      <c r="V68" s="177"/>
      <c r="W68" s="177"/>
      <c r="X68" s="146"/>
      <c r="Y68" s="146"/>
      <c r="Z68" s="146"/>
      <c r="AA68" s="146"/>
      <c r="AB68" s="146"/>
      <c r="AC68" s="146"/>
      <c r="AD68" s="146"/>
      <c r="AE68" s="146"/>
      <c r="AF68" s="146"/>
      <c r="AG68" s="145">
        <v>1</v>
      </c>
      <c r="AH68" s="177">
        <v>0</v>
      </c>
      <c r="AI68" s="177">
        <v>0</v>
      </c>
      <c r="AJ68" s="177"/>
      <c r="AK68" s="146">
        <v>41602.951918474246</v>
      </c>
      <c r="AL68" s="146">
        <v>0</v>
      </c>
      <c r="AM68" s="146">
        <v>41602.951918474246</v>
      </c>
      <c r="AN68" s="146">
        <v>40500</v>
      </c>
      <c r="AO68" s="146">
        <v>13709.677419354837</v>
      </c>
      <c r="AP68" s="146">
        <v>15086.601307189543</v>
      </c>
      <c r="AQ68" s="146">
        <v>44500</v>
      </c>
      <c r="AR68" s="146">
        <v>77500</v>
      </c>
      <c r="AS68" s="146">
        <v>93130.769230769249</v>
      </c>
      <c r="AT68" s="145"/>
      <c r="AU68" s="177"/>
      <c r="AV68" s="177"/>
      <c r="AW68" s="177"/>
      <c r="AX68" s="146"/>
      <c r="AY68" s="146"/>
      <c r="AZ68" s="146"/>
      <c r="BA68" s="146"/>
      <c r="BB68" s="20"/>
      <c r="BC68" s="20"/>
      <c r="BD68" s="146"/>
      <c r="BE68" s="146"/>
      <c r="BF68" s="146"/>
      <c r="BG68" s="145"/>
      <c r="BH68" s="177"/>
      <c r="BI68" s="177"/>
      <c r="BJ68" s="177"/>
      <c r="BK68" s="148"/>
      <c r="BL68" s="145"/>
      <c r="BM68" s="177"/>
      <c r="BN68" s="177"/>
      <c r="BO68" s="177"/>
      <c r="BP68" s="177"/>
      <c r="BQ68" s="177"/>
      <c r="BR68" s="145"/>
      <c r="BS68" s="177"/>
      <c r="BT68" s="177"/>
      <c r="BU68" s="177"/>
      <c r="BV68" s="177"/>
      <c r="BW68" s="148"/>
      <c r="BX68" s="145"/>
      <c r="BY68" s="177"/>
      <c r="BZ68" s="177"/>
      <c r="CA68" s="177"/>
      <c r="CB68" s="177"/>
      <c r="CC68" s="177"/>
      <c r="CD68" s="177"/>
      <c r="CE68" s="177"/>
      <c r="CF68" s="177"/>
      <c r="CG68" s="177"/>
      <c r="CH68" s="159"/>
      <c r="CI68" s="145"/>
      <c r="CJ68" s="177"/>
      <c r="CK68" s="177"/>
      <c r="CL68" s="177"/>
      <c r="CM68" s="177"/>
      <c r="CN68" s="177"/>
      <c r="CO68" s="177"/>
      <c r="CP68" s="177"/>
      <c r="CQ68" s="177"/>
      <c r="CR68" s="177"/>
      <c r="CS68" s="159"/>
      <c r="CT68" s="145"/>
      <c r="CU68" s="177"/>
      <c r="CV68" s="177"/>
      <c r="CW68" s="177"/>
      <c r="CX68" s="177"/>
      <c r="CY68" s="177"/>
      <c r="CZ68" s="177"/>
      <c r="DA68" s="177"/>
      <c r="DB68" s="177"/>
      <c r="DC68" s="177"/>
      <c r="DD68" s="159"/>
      <c r="DE68" s="145"/>
      <c r="DF68" s="177"/>
      <c r="DG68" s="177"/>
      <c r="DH68" s="177"/>
      <c r="DI68" s="177"/>
      <c r="DJ68" s="177"/>
      <c r="DK68" s="177"/>
      <c r="DL68" s="177"/>
      <c r="DM68" s="177"/>
      <c r="DN68" s="177"/>
      <c r="DO68" s="159"/>
      <c r="DP68" s="108">
        <v>17.75</v>
      </c>
      <c r="DQ68" s="215">
        <v>401270</v>
      </c>
      <c r="DR68" s="189">
        <v>0.94366197183</v>
      </c>
      <c r="DS68" s="189"/>
      <c r="DT68" s="149" t="s">
        <v>213</v>
      </c>
      <c r="DU68" s="150" t="s">
        <v>214</v>
      </c>
      <c r="DV68" s="190" t="s">
        <v>215</v>
      </c>
      <c r="DW68" s="177" t="s">
        <v>216</v>
      </c>
      <c r="DX68" s="191" t="s">
        <v>217</v>
      </c>
      <c r="DY68" s="172" t="s">
        <v>266</v>
      </c>
      <c r="DZ68" s="132" t="s">
        <v>121</v>
      </c>
      <c r="EA68" s="125">
        <v>214</v>
      </c>
      <c r="EB68" s="125" t="s">
        <v>230</v>
      </c>
      <c r="EC68" s="133" t="s">
        <v>220</v>
      </c>
      <c r="ED68" s="133" t="s">
        <v>221</v>
      </c>
      <c r="EE68" s="125" t="s">
        <v>276</v>
      </c>
      <c r="EF68" s="17"/>
      <c r="EG68" s="8"/>
      <c r="EH68" s="17" t="s">
        <v>267</v>
      </c>
      <c r="EI68" s="8" t="s">
        <v>267</v>
      </c>
      <c r="EJ68" s="18" t="s">
        <v>243</v>
      </c>
      <c r="EK68" s="124" t="s">
        <v>225</v>
      </c>
      <c r="EL68" s="124" t="s">
        <v>226</v>
      </c>
      <c r="EM68" s="124" t="s">
        <v>227</v>
      </c>
    </row>
    <row r="69" spans="1:143" ht="15.75">
      <c r="A69" s="128" t="s">
        <v>212</v>
      </c>
      <c r="B69" s="143" t="s">
        <v>165</v>
      </c>
      <c r="C69" s="126" t="s">
        <v>127</v>
      </c>
      <c r="D69" s="144" t="s">
        <v>126</v>
      </c>
      <c r="E69" s="216" t="s">
        <v>83</v>
      </c>
      <c r="F69" s="145"/>
      <c r="G69" s="177"/>
      <c r="H69" s="177"/>
      <c r="I69" s="146"/>
      <c r="J69" s="146"/>
      <c r="K69" s="146"/>
      <c r="L69" s="147"/>
      <c r="M69" s="147"/>
      <c r="N69" s="146"/>
      <c r="O69" s="146"/>
      <c r="P69" s="20">
        <v>3250</v>
      </c>
      <c r="Q69" s="20">
        <v>3828.5714285714289</v>
      </c>
      <c r="R69" s="146"/>
      <c r="S69" s="146">
        <v>20000</v>
      </c>
      <c r="T69" s="146">
        <v>16600.000000000007</v>
      </c>
      <c r="U69" s="145"/>
      <c r="V69" s="177"/>
      <c r="W69" s="177"/>
      <c r="X69" s="146"/>
      <c r="Y69" s="146"/>
      <c r="Z69" s="146"/>
      <c r="AA69" s="146"/>
      <c r="AB69" s="146"/>
      <c r="AC69" s="146"/>
      <c r="AD69" s="146"/>
      <c r="AE69" s="146"/>
      <c r="AF69" s="146"/>
      <c r="AG69" s="145"/>
      <c r="AH69" s="177"/>
      <c r="AI69" s="177"/>
      <c r="AJ69" s="177"/>
      <c r="AK69" s="146"/>
      <c r="AL69" s="146"/>
      <c r="AM69" s="146"/>
      <c r="AN69" s="146"/>
      <c r="AO69" s="146">
        <v>7653.333333333333</v>
      </c>
      <c r="AP69" s="146">
        <v>8490.7407407407409</v>
      </c>
      <c r="AQ69" s="146"/>
      <c r="AR69" s="146">
        <v>53200.000000000007</v>
      </c>
      <c r="AS69" s="146">
        <v>53812.5</v>
      </c>
      <c r="AT69" s="145"/>
      <c r="AU69" s="177"/>
      <c r="AV69" s="177"/>
      <c r="AW69" s="177"/>
      <c r="AX69" s="146"/>
      <c r="AY69" s="146"/>
      <c r="AZ69" s="146"/>
      <c r="BA69" s="146"/>
      <c r="BB69" s="20"/>
      <c r="BC69" s="20"/>
      <c r="BD69" s="146"/>
      <c r="BE69" s="146"/>
      <c r="BF69" s="146"/>
      <c r="BG69" s="145"/>
      <c r="BH69" s="177"/>
      <c r="BI69" s="177"/>
      <c r="BJ69" s="177"/>
      <c r="BK69" s="148"/>
      <c r="BL69" s="145"/>
      <c r="BM69" s="177"/>
      <c r="BN69" s="177"/>
      <c r="BO69" s="177"/>
      <c r="BP69" s="177"/>
      <c r="BQ69" s="177"/>
      <c r="BR69" s="145"/>
      <c r="BS69" s="177"/>
      <c r="BT69" s="177"/>
      <c r="BU69" s="177"/>
      <c r="BV69" s="177"/>
      <c r="BW69" s="148"/>
      <c r="BX69" s="145"/>
      <c r="BY69" s="177"/>
      <c r="BZ69" s="177"/>
      <c r="CA69" s="177"/>
      <c r="CB69" s="177"/>
      <c r="CC69" s="177"/>
      <c r="CD69" s="177"/>
      <c r="CE69" s="177"/>
      <c r="CF69" s="177"/>
      <c r="CG69" s="177"/>
      <c r="CH69" s="159"/>
      <c r="CI69" s="145"/>
      <c r="CJ69" s="177"/>
      <c r="CK69" s="177"/>
      <c r="CL69" s="177"/>
      <c r="CM69" s="177"/>
      <c r="CN69" s="177"/>
      <c r="CO69" s="177"/>
      <c r="CP69" s="177"/>
      <c r="CQ69" s="177"/>
      <c r="CR69" s="177"/>
      <c r="CS69" s="159"/>
      <c r="CT69" s="145"/>
      <c r="CU69" s="177"/>
      <c r="CV69" s="177"/>
      <c r="CW69" s="177"/>
      <c r="CX69" s="177"/>
      <c r="CY69" s="177"/>
      <c r="CZ69" s="177"/>
      <c r="DA69" s="177"/>
      <c r="DB69" s="177"/>
      <c r="DC69" s="177"/>
      <c r="DD69" s="159"/>
      <c r="DE69" s="145"/>
      <c r="DF69" s="177"/>
      <c r="DG69" s="177"/>
      <c r="DH69" s="177"/>
      <c r="DI69" s="177"/>
      <c r="DJ69" s="177"/>
      <c r="DK69" s="177"/>
      <c r="DL69" s="177"/>
      <c r="DM69" s="177"/>
      <c r="DN69" s="177"/>
      <c r="DO69" s="159"/>
      <c r="DP69" s="109">
        <v>17.75</v>
      </c>
      <c r="DQ69" s="215">
        <v>401270</v>
      </c>
      <c r="DR69" s="189">
        <v>0.94366197183</v>
      </c>
      <c r="DS69" s="189"/>
      <c r="DT69" s="149" t="s">
        <v>213</v>
      </c>
      <c r="DU69" s="150" t="s">
        <v>214</v>
      </c>
      <c r="DV69" s="190" t="s">
        <v>215</v>
      </c>
      <c r="DW69" s="177" t="s">
        <v>216</v>
      </c>
      <c r="DX69" s="191" t="s">
        <v>217</v>
      </c>
      <c r="DY69" s="172" t="s">
        <v>266</v>
      </c>
      <c r="DZ69" s="132" t="s">
        <v>122</v>
      </c>
      <c r="EA69" s="125">
        <v>214</v>
      </c>
      <c r="EB69" s="125" t="s">
        <v>231</v>
      </c>
      <c r="EC69" s="133" t="s">
        <v>220</v>
      </c>
      <c r="ED69" s="133" t="s">
        <v>229</v>
      </c>
      <c r="EE69" s="125" t="s">
        <v>276</v>
      </c>
      <c r="EF69" s="17"/>
      <c r="EG69" s="8"/>
      <c r="EH69" s="17" t="s">
        <v>267</v>
      </c>
      <c r="EI69" s="8" t="s">
        <v>267</v>
      </c>
      <c r="EJ69" s="18" t="s">
        <v>243</v>
      </c>
      <c r="EK69" s="124" t="s">
        <v>225</v>
      </c>
      <c r="EL69" s="124" t="s">
        <v>226</v>
      </c>
      <c r="EM69" s="124" t="s">
        <v>227</v>
      </c>
    </row>
    <row r="70" spans="1:143" ht="15.75">
      <c r="A70" s="128" t="s">
        <v>212</v>
      </c>
      <c r="B70" s="143" t="s">
        <v>165</v>
      </c>
      <c r="C70" s="126" t="s">
        <v>127</v>
      </c>
      <c r="D70" s="144" t="s">
        <v>126</v>
      </c>
      <c r="E70" s="187" t="s">
        <v>84</v>
      </c>
      <c r="F70" s="145">
        <v>111</v>
      </c>
      <c r="G70" s="177">
        <v>0</v>
      </c>
      <c r="H70" s="177">
        <v>0</v>
      </c>
      <c r="I70" s="146">
        <v>36995.568578942992</v>
      </c>
      <c r="J70" s="146">
        <v>17379.155711226398</v>
      </c>
      <c r="K70" s="146">
        <v>1</v>
      </c>
      <c r="L70" s="147">
        <v>111</v>
      </c>
      <c r="M70" s="147">
        <v>111</v>
      </c>
      <c r="N70" s="146">
        <v>67528.306586620485</v>
      </c>
      <c r="O70" s="146">
        <v>13050</v>
      </c>
      <c r="P70" s="20">
        <v>14046.099290780143</v>
      </c>
      <c r="Q70" s="20">
        <v>16204.134366925064</v>
      </c>
      <c r="R70" s="146">
        <v>58950</v>
      </c>
      <c r="S70" s="146">
        <v>61826.732673267332</v>
      </c>
      <c r="T70" s="146">
        <v>68449.799196787149</v>
      </c>
      <c r="U70" s="145"/>
      <c r="V70" s="177"/>
      <c r="W70" s="177"/>
      <c r="X70" s="146"/>
      <c r="Y70" s="146"/>
      <c r="Z70" s="146"/>
      <c r="AA70" s="146"/>
      <c r="AB70" s="146"/>
      <c r="AC70" s="146"/>
      <c r="AD70" s="146"/>
      <c r="AE70" s="146"/>
      <c r="AF70" s="146"/>
      <c r="AG70" s="145">
        <v>127</v>
      </c>
      <c r="AH70" s="177">
        <v>0</v>
      </c>
      <c r="AI70" s="177">
        <v>0</v>
      </c>
      <c r="AJ70" s="177">
        <v>127</v>
      </c>
      <c r="AK70" s="146">
        <v>59047.959163536165</v>
      </c>
      <c r="AL70" s="146">
        <v>34716.238154515682</v>
      </c>
      <c r="AM70" s="146">
        <v>153844.12770884961</v>
      </c>
      <c r="AN70" s="146">
        <v>19350</v>
      </c>
      <c r="AO70" s="146">
        <v>20654.696132596688</v>
      </c>
      <c r="AP70" s="146">
        <v>22632.432432432433</v>
      </c>
      <c r="AQ70" s="146">
        <v>108850</v>
      </c>
      <c r="AR70" s="146">
        <v>114845.45454545456</v>
      </c>
      <c r="AS70" s="146">
        <v>124960</v>
      </c>
      <c r="AT70" s="145"/>
      <c r="AU70" s="177"/>
      <c r="AV70" s="177"/>
      <c r="AW70" s="177"/>
      <c r="AX70" s="146"/>
      <c r="AY70" s="146"/>
      <c r="AZ70" s="146"/>
      <c r="BA70" s="146"/>
      <c r="BB70" s="20"/>
      <c r="BC70" s="20"/>
      <c r="BD70" s="146"/>
      <c r="BE70" s="146"/>
      <c r="BF70" s="146"/>
      <c r="BG70" s="145"/>
      <c r="BH70" s="177"/>
      <c r="BI70" s="177"/>
      <c r="BJ70" s="177"/>
      <c r="BK70" s="148"/>
      <c r="BL70" s="145"/>
      <c r="BM70" s="177"/>
      <c r="BN70" s="177"/>
      <c r="BO70" s="177"/>
      <c r="BP70" s="177"/>
      <c r="BQ70" s="177"/>
      <c r="BR70" s="145"/>
      <c r="BS70" s="177"/>
      <c r="BT70" s="177"/>
      <c r="BU70" s="177"/>
      <c r="BV70" s="177"/>
      <c r="BW70" s="148"/>
      <c r="BX70" s="145"/>
      <c r="BY70" s="177"/>
      <c r="BZ70" s="177"/>
      <c r="CA70" s="177"/>
      <c r="CB70" s="177"/>
      <c r="CC70" s="177"/>
      <c r="CD70" s="177"/>
      <c r="CE70" s="177"/>
      <c r="CF70" s="177"/>
      <c r="CG70" s="177"/>
      <c r="CH70" s="159"/>
      <c r="CI70" s="145"/>
      <c r="CJ70" s="177"/>
      <c r="CK70" s="177"/>
      <c r="CL70" s="177"/>
      <c r="CM70" s="177"/>
      <c r="CN70" s="177"/>
      <c r="CO70" s="177"/>
      <c r="CP70" s="177"/>
      <c r="CQ70" s="177"/>
      <c r="CR70" s="177"/>
      <c r="CS70" s="159"/>
      <c r="CT70" s="145"/>
      <c r="CU70" s="177"/>
      <c r="CV70" s="177"/>
      <c r="CW70" s="177"/>
      <c r="CX70" s="177"/>
      <c r="CY70" s="177"/>
      <c r="CZ70" s="177"/>
      <c r="DA70" s="177"/>
      <c r="DB70" s="177"/>
      <c r="DC70" s="177"/>
      <c r="DD70" s="159"/>
      <c r="DE70" s="145"/>
      <c r="DF70" s="177"/>
      <c r="DG70" s="177"/>
      <c r="DH70" s="177"/>
      <c r="DI70" s="177"/>
      <c r="DJ70" s="177"/>
      <c r="DK70" s="177"/>
      <c r="DL70" s="177"/>
      <c r="DM70" s="177"/>
      <c r="DN70" s="177"/>
      <c r="DO70" s="159"/>
      <c r="DP70" s="108">
        <v>24.75</v>
      </c>
      <c r="DQ70" s="215">
        <v>196955</v>
      </c>
      <c r="DR70" s="189">
        <v>0.91919191919099996</v>
      </c>
      <c r="DS70" s="189">
        <v>4.8791208791257583</v>
      </c>
      <c r="DT70" s="149" t="s">
        <v>213</v>
      </c>
      <c r="DU70" s="150" t="s">
        <v>214</v>
      </c>
      <c r="DV70" s="190" t="s">
        <v>215</v>
      </c>
      <c r="DW70" s="177" t="s">
        <v>216</v>
      </c>
      <c r="DX70" s="191" t="s">
        <v>217</v>
      </c>
      <c r="DY70" s="172" t="s">
        <v>238</v>
      </c>
      <c r="DZ70" s="132" t="s">
        <v>119</v>
      </c>
      <c r="EA70" s="125">
        <v>214</v>
      </c>
      <c r="EB70" s="125" t="s">
        <v>219</v>
      </c>
      <c r="EC70" s="133" t="s">
        <v>220</v>
      </c>
      <c r="ED70" s="133" t="s">
        <v>221</v>
      </c>
      <c r="EE70" s="125" t="s">
        <v>276</v>
      </c>
      <c r="EF70" s="17">
        <v>1.132036036036036</v>
      </c>
      <c r="EG70" s="8"/>
      <c r="EH70" s="17" t="s">
        <v>268</v>
      </c>
      <c r="EI70" s="8" t="s">
        <v>268</v>
      </c>
      <c r="EJ70" s="18" t="s">
        <v>258</v>
      </c>
      <c r="EK70" s="124" t="s">
        <v>225</v>
      </c>
      <c r="EL70" s="124" t="s">
        <v>226</v>
      </c>
      <c r="EM70" s="124" t="s">
        <v>227</v>
      </c>
    </row>
    <row r="71" spans="1:143" ht="15.75">
      <c r="A71" s="128" t="s">
        <v>212</v>
      </c>
      <c r="B71" s="143" t="s">
        <v>165</v>
      </c>
      <c r="C71" s="126" t="s">
        <v>127</v>
      </c>
      <c r="D71" s="144" t="s">
        <v>126</v>
      </c>
      <c r="E71" s="216" t="s">
        <v>84</v>
      </c>
      <c r="F71" s="145">
        <v>58</v>
      </c>
      <c r="G71" s="177">
        <v>0</v>
      </c>
      <c r="H71" s="177">
        <v>0</v>
      </c>
      <c r="I71" s="146">
        <v>31822.48455289493</v>
      </c>
      <c r="J71" s="146">
        <v>16518.079335945156</v>
      </c>
      <c r="K71" s="146">
        <v>1</v>
      </c>
      <c r="L71" s="147">
        <v>58</v>
      </c>
      <c r="M71" s="147">
        <v>58</v>
      </c>
      <c r="N71" s="146">
        <v>70127.659643353531</v>
      </c>
      <c r="O71" s="146">
        <v>12533.333333333334</v>
      </c>
      <c r="P71" s="20">
        <v>16090.425531914892</v>
      </c>
      <c r="Q71" s="20">
        <v>16854</v>
      </c>
      <c r="R71" s="146">
        <v>54400.000000000007</v>
      </c>
      <c r="S71" s="146">
        <v>63464.285714285717</v>
      </c>
      <c r="T71" s="146">
        <v>65570.224719101127</v>
      </c>
      <c r="U71" s="145"/>
      <c r="V71" s="177"/>
      <c r="W71" s="177"/>
      <c r="X71" s="146"/>
      <c r="Y71" s="146"/>
      <c r="Z71" s="146"/>
      <c r="AA71" s="146"/>
      <c r="AB71" s="146"/>
      <c r="AC71" s="146"/>
      <c r="AD71" s="146"/>
      <c r="AE71" s="146"/>
      <c r="AF71" s="146"/>
      <c r="AG71" s="145">
        <v>70</v>
      </c>
      <c r="AH71" s="177">
        <v>0</v>
      </c>
      <c r="AI71" s="177">
        <v>0</v>
      </c>
      <c r="AJ71" s="177">
        <v>70</v>
      </c>
      <c r="AK71" s="146">
        <v>45504.145170364398</v>
      </c>
      <c r="AL71" s="146">
        <v>26244.033138264382</v>
      </c>
      <c r="AM71" s="146">
        <v>105841.38543788799</v>
      </c>
      <c r="AN71" s="146">
        <v>14000</v>
      </c>
      <c r="AO71" s="146">
        <v>23107.142857142859</v>
      </c>
      <c r="AP71" s="146">
        <v>21332.046332046331</v>
      </c>
      <c r="AQ71" s="146">
        <v>87500</v>
      </c>
      <c r="AR71" s="146">
        <v>105328.94736842105</v>
      </c>
      <c r="AS71" s="146">
        <v>104912.28070175438</v>
      </c>
      <c r="AT71" s="145"/>
      <c r="AU71" s="177"/>
      <c r="AV71" s="177"/>
      <c r="AW71" s="177"/>
      <c r="AX71" s="146"/>
      <c r="AY71" s="146"/>
      <c r="AZ71" s="146"/>
      <c r="BA71" s="146"/>
      <c r="BB71" s="20"/>
      <c r="BC71" s="20"/>
      <c r="BD71" s="146"/>
      <c r="BE71" s="146"/>
      <c r="BF71" s="146"/>
      <c r="BG71" s="145"/>
      <c r="BH71" s="177"/>
      <c r="BI71" s="177"/>
      <c r="BJ71" s="177"/>
      <c r="BK71" s="148"/>
      <c r="BL71" s="145"/>
      <c r="BM71" s="177"/>
      <c r="BN71" s="177"/>
      <c r="BO71" s="177"/>
      <c r="BP71" s="177"/>
      <c r="BQ71" s="177"/>
      <c r="BR71" s="145"/>
      <c r="BS71" s="177"/>
      <c r="BT71" s="177"/>
      <c r="BU71" s="177"/>
      <c r="BV71" s="177"/>
      <c r="BW71" s="148"/>
      <c r="BX71" s="145"/>
      <c r="BY71" s="177"/>
      <c r="BZ71" s="177"/>
      <c r="CA71" s="177"/>
      <c r="CB71" s="177"/>
      <c r="CC71" s="177"/>
      <c r="CD71" s="177"/>
      <c r="CE71" s="177"/>
      <c r="CF71" s="177"/>
      <c r="CG71" s="177"/>
      <c r="CH71" s="159"/>
      <c r="CI71" s="145"/>
      <c r="CJ71" s="177"/>
      <c r="CK71" s="177"/>
      <c r="CL71" s="177"/>
      <c r="CM71" s="177"/>
      <c r="CN71" s="177"/>
      <c r="CO71" s="177"/>
      <c r="CP71" s="177"/>
      <c r="CQ71" s="177"/>
      <c r="CR71" s="177"/>
      <c r="CS71" s="159"/>
      <c r="CT71" s="145"/>
      <c r="CU71" s="177"/>
      <c r="CV71" s="177"/>
      <c r="CW71" s="177"/>
      <c r="CX71" s="177"/>
      <c r="CY71" s="177"/>
      <c r="CZ71" s="177"/>
      <c r="DA71" s="177"/>
      <c r="DB71" s="177"/>
      <c r="DC71" s="177"/>
      <c r="DD71" s="159"/>
      <c r="DE71" s="145"/>
      <c r="DF71" s="177"/>
      <c r="DG71" s="177"/>
      <c r="DH71" s="177"/>
      <c r="DI71" s="177"/>
      <c r="DJ71" s="177"/>
      <c r="DK71" s="177"/>
      <c r="DL71" s="177"/>
      <c r="DM71" s="177"/>
      <c r="DN71" s="177"/>
      <c r="DO71" s="159"/>
      <c r="DP71" s="109">
        <v>24.75</v>
      </c>
      <c r="DQ71" s="215">
        <v>196955</v>
      </c>
      <c r="DR71" s="189">
        <v>0.91919191919099996</v>
      </c>
      <c r="DS71" s="189">
        <v>2.5494505494530988</v>
      </c>
      <c r="DT71" s="149" t="s">
        <v>213</v>
      </c>
      <c r="DU71" s="150" t="s">
        <v>214</v>
      </c>
      <c r="DV71" s="190" t="s">
        <v>215</v>
      </c>
      <c r="DW71" s="177" t="s">
        <v>216</v>
      </c>
      <c r="DX71" s="191" t="s">
        <v>217</v>
      </c>
      <c r="DY71" s="172" t="s">
        <v>238</v>
      </c>
      <c r="DZ71" s="132" t="s">
        <v>120</v>
      </c>
      <c r="EA71" s="125">
        <v>214</v>
      </c>
      <c r="EB71" s="125" t="s">
        <v>228</v>
      </c>
      <c r="EC71" s="133" t="s">
        <v>220</v>
      </c>
      <c r="ED71" s="133" t="s">
        <v>229</v>
      </c>
      <c r="EE71" s="125" t="s">
        <v>276</v>
      </c>
      <c r="EF71" s="17">
        <v>1.1691724137931034</v>
      </c>
      <c r="EG71" s="8"/>
      <c r="EH71" s="17" t="s">
        <v>268</v>
      </c>
      <c r="EI71" s="8" t="s">
        <v>268</v>
      </c>
      <c r="EJ71" s="18" t="s">
        <v>258</v>
      </c>
      <c r="EK71" s="124" t="s">
        <v>225</v>
      </c>
      <c r="EL71" s="124" t="s">
        <v>226</v>
      </c>
      <c r="EM71" s="124" t="s">
        <v>227</v>
      </c>
    </row>
    <row r="72" spans="1:143" ht="15.75">
      <c r="A72" s="128" t="s">
        <v>212</v>
      </c>
      <c r="B72" s="143" t="s">
        <v>165</v>
      </c>
      <c r="C72" s="126" t="s">
        <v>127</v>
      </c>
      <c r="D72" s="144" t="s">
        <v>126</v>
      </c>
      <c r="E72" s="216" t="s">
        <v>84</v>
      </c>
      <c r="F72" s="145">
        <v>87</v>
      </c>
      <c r="G72" s="177">
        <v>0</v>
      </c>
      <c r="H72" s="177">
        <v>0</v>
      </c>
      <c r="I72" s="146">
        <v>11769.114899705524</v>
      </c>
      <c r="J72" s="146">
        <v>4271.2118266118996</v>
      </c>
      <c r="K72" s="146">
        <v>0.96551724137931039</v>
      </c>
      <c r="L72" s="147">
        <v>84</v>
      </c>
      <c r="M72" s="147">
        <v>87</v>
      </c>
      <c r="N72" s="146">
        <v>20025.6258141408</v>
      </c>
      <c r="O72" s="146">
        <v>5880.0000000000009</v>
      </c>
      <c r="P72" s="20">
        <v>5925.3731343283589</v>
      </c>
      <c r="Q72" s="20">
        <v>7692.6952141057927</v>
      </c>
      <c r="R72" s="146">
        <v>17650</v>
      </c>
      <c r="S72" s="146">
        <v>19614.457831325304</v>
      </c>
      <c r="T72" s="146">
        <v>26708.19672131148</v>
      </c>
      <c r="U72" s="145"/>
      <c r="V72" s="177"/>
      <c r="W72" s="177"/>
      <c r="X72" s="146"/>
      <c r="Y72" s="146"/>
      <c r="Z72" s="146"/>
      <c r="AA72" s="146"/>
      <c r="AB72" s="146"/>
      <c r="AC72" s="146"/>
      <c r="AD72" s="146"/>
      <c r="AE72" s="146"/>
      <c r="AF72" s="146"/>
      <c r="AG72" s="145">
        <v>110</v>
      </c>
      <c r="AH72" s="177">
        <v>0</v>
      </c>
      <c r="AI72" s="177">
        <v>0</v>
      </c>
      <c r="AJ72" s="177">
        <v>110</v>
      </c>
      <c r="AK72" s="146">
        <v>35234.17009384399</v>
      </c>
      <c r="AL72" s="146">
        <v>21960.528792678128</v>
      </c>
      <c r="AM72" s="146">
        <v>116897.69421221361</v>
      </c>
      <c r="AN72" s="146">
        <v>12600</v>
      </c>
      <c r="AO72" s="146">
        <v>13709.677419354837</v>
      </c>
      <c r="AP72" s="146">
        <v>15086.601307189543</v>
      </c>
      <c r="AQ72" s="146">
        <v>67200</v>
      </c>
      <c r="AR72" s="146">
        <v>77500</v>
      </c>
      <c r="AS72" s="146">
        <v>93130.769230769249</v>
      </c>
      <c r="AT72" s="145"/>
      <c r="AU72" s="177"/>
      <c r="AV72" s="177"/>
      <c r="AW72" s="177"/>
      <c r="AX72" s="146"/>
      <c r="AY72" s="146"/>
      <c r="AZ72" s="146"/>
      <c r="BA72" s="146"/>
      <c r="BB72" s="20"/>
      <c r="BC72" s="20"/>
      <c r="BD72" s="146"/>
      <c r="BE72" s="146"/>
      <c r="BF72" s="146"/>
      <c r="BG72" s="145"/>
      <c r="BH72" s="177"/>
      <c r="BI72" s="177"/>
      <c r="BJ72" s="177"/>
      <c r="BK72" s="148"/>
      <c r="BL72" s="145"/>
      <c r="BM72" s="177"/>
      <c r="BN72" s="177"/>
      <c r="BO72" s="177"/>
      <c r="BP72" s="177"/>
      <c r="BQ72" s="177"/>
      <c r="BR72" s="145"/>
      <c r="BS72" s="177"/>
      <c r="BT72" s="177"/>
      <c r="BU72" s="177"/>
      <c r="BV72" s="177"/>
      <c r="BW72" s="148"/>
      <c r="BX72" s="145"/>
      <c r="BY72" s="177"/>
      <c r="BZ72" s="177"/>
      <c r="CA72" s="177"/>
      <c r="CB72" s="177"/>
      <c r="CC72" s="177"/>
      <c r="CD72" s="177"/>
      <c r="CE72" s="177"/>
      <c r="CF72" s="177"/>
      <c r="CG72" s="177"/>
      <c r="CH72" s="159"/>
      <c r="CI72" s="145"/>
      <c r="CJ72" s="177"/>
      <c r="CK72" s="177"/>
      <c r="CL72" s="177"/>
      <c r="CM72" s="177"/>
      <c r="CN72" s="177"/>
      <c r="CO72" s="177"/>
      <c r="CP72" s="177"/>
      <c r="CQ72" s="177"/>
      <c r="CR72" s="177"/>
      <c r="CS72" s="159"/>
      <c r="CT72" s="145"/>
      <c r="CU72" s="177"/>
      <c r="CV72" s="177"/>
      <c r="CW72" s="177"/>
      <c r="CX72" s="177"/>
      <c r="CY72" s="177"/>
      <c r="CZ72" s="177"/>
      <c r="DA72" s="177"/>
      <c r="DB72" s="177"/>
      <c r="DC72" s="177"/>
      <c r="DD72" s="159"/>
      <c r="DE72" s="145"/>
      <c r="DF72" s="177"/>
      <c r="DG72" s="177"/>
      <c r="DH72" s="177"/>
      <c r="DI72" s="177"/>
      <c r="DJ72" s="177"/>
      <c r="DK72" s="177"/>
      <c r="DL72" s="177"/>
      <c r="DM72" s="177"/>
      <c r="DN72" s="177"/>
      <c r="DO72" s="159"/>
      <c r="DP72" s="108">
        <v>24.75</v>
      </c>
      <c r="DQ72" s="215">
        <v>196955</v>
      </c>
      <c r="DR72" s="189">
        <v>0.91919191919099996</v>
      </c>
      <c r="DS72" s="189">
        <v>3.8241758241796484</v>
      </c>
      <c r="DT72" s="149" t="s">
        <v>213</v>
      </c>
      <c r="DU72" s="150" t="s">
        <v>214</v>
      </c>
      <c r="DV72" s="190" t="s">
        <v>215</v>
      </c>
      <c r="DW72" s="177" t="s">
        <v>216</v>
      </c>
      <c r="DX72" s="191" t="s">
        <v>217</v>
      </c>
      <c r="DY72" s="172" t="s">
        <v>238</v>
      </c>
      <c r="DZ72" s="132" t="s">
        <v>121</v>
      </c>
      <c r="EA72" s="125">
        <v>214</v>
      </c>
      <c r="EB72" s="125" t="s">
        <v>230</v>
      </c>
      <c r="EC72" s="133" t="s">
        <v>220</v>
      </c>
      <c r="ED72" s="133" t="s">
        <v>229</v>
      </c>
      <c r="EE72" s="125" t="s">
        <v>276</v>
      </c>
      <c r="EF72" s="17">
        <v>2.8716781609195405</v>
      </c>
      <c r="EG72" s="8"/>
      <c r="EH72" s="17" t="s">
        <v>268</v>
      </c>
      <c r="EI72" s="8" t="s">
        <v>268</v>
      </c>
      <c r="EJ72" s="18" t="s">
        <v>258</v>
      </c>
      <c r="EK72" s="124" t="s">
        <v>225</v>
      </c>
      <c r="EL72" s="124" t="s">
        <v>226</v>
      </c>
      <c r="EM72" s="124" t="s">
        <v>227</v>
      </c>
    </row>
    <row r="73" spans="1:143" ht="16.5" thickBot="1">
      <c r="A73" s="111" t="s">
        <v>212</v>
      </c>
      <c r="B73" s="112" t="s">
        <v>165</v>
      </c>
      <c r="C73" s="113" t="s">
        <v>127</v>
      </c>
      <c r="D73" s="161" t="s">
        <v>126</v>
      </c>
      <c r="E73" s="220" t="s">
        <v>84</v>
      </c>
      <c r="F73" s="162"/>
      <c r="G73" s="119"/>
      <c r="H73" s="119"/>
      <c r="I73" s="163"/>
      <c r="J73" s="163"/>
      <c r="K73" s="163"/>
      <c r="L73" s="164"/>
      <c r="M73" s="164"/>
      <c r="N73" s="163"/>
      <c r="O73" s="163"/>
      <c r="P73" s="116">
        <v>3250</v>
      </c>
      <c r="Q73" s="116">
        <v>3828.5714285714289</v>
      </c>
      <c r="R73" s="163"/>
      <c r="S73" s="163">
        <v>20000</v>
      </c>
      <c r="T73" s="163">
        <v>16600.000000000007</v>
      </c>
      <c r="U73" s="162"/>
      <c r="V73" s="119"/>
      <c r="W73" s="119"/>
      <c r="X73" s="163"/>
      <c r="Y73" s="163"/>
      <c r="Z73" s="163"/>
      <c r="AA73" s="163"/>
      <c r="AB73" s="163"/>
      <c r="AC73" s="163"/>
      <c r="AD73" s="163"/>
      <c r="AE73" s="163"/>
      <c r="AF73" s="163"/>
      <c r="AG73" s="162"/>
      <c r="AH73" s="119"/>
      <c r="AI73" s="119"/>
      <c r="AJ73" s="119"/>
      <c r="AK73" s="163"/>
      <c r="AL73" s="163"/>
      <c r="AM73" s="163"/>
      <c r="AN73" s="163"/>
      <c r="AO73" s="163">
        <v>7653.333333333333</v>
      </c>
      <c r="AP73" s="163">
        <v>8490.7407407407409</v>
      </c>
      <c r="AQ73" s="163"/>
      <c r="AR73" s="163">
        <v>53200.000000000007</v>
      </c>
      <c r="AS73" s="163">
        <v>53812.5</v>
      </c>
      <c r="AT73" s="162"/>
      <c r="AU73" s="119"/>
      <c r="AV73" s="119"/>
      <c r="AW73" s="119"/>
      <c r="AX73" s="163"/>
      <c r="AY73" s="163"/>
      <c r="AZ73" s="163"/>
      <c r="BA73" s="163"/>
      <c r="BB73" s="116"/>
      <c r="BC73" s="116"/>
      <c r="BD73" s="163"/>
      <c r="BE73" s="163"/>
      <c r="BF73" s="163"/>
      <c r="BG73" s="162"/>
      <c r="BH73" s="119"/>
      <c r="BI73" s="119"/>
      <c r="BJ73" s="119"/>
      <c r="BK73" s="120"/>
      <c r="BL73" s="162"/>
      <c r="BM73" s="119"/>
      <c r="BN73" s="119"/>
      <c r="BO73" s="119"/>
      <c r="BP73" s="119"/>
      <c r="BQ73" s="119"/>
      <c r="BR73" s="162"/>
      <c r="BS73" s="119"/>
      <c r="BT73" s="119"/>
      <c r="BU73" s="119"/>
      <c r="BV73" s="119"/>
      <c r="BW73" s="120"/>
      <c r="BX73" s="162"/>
      <c r="BY73" s="119"/>
      <c r="BZ73" s="119"/>
      <c r="CA73" s="119"/>
      <c r="CB73" s="119"/>
      <c r="CC73" s="119"/>
      <c r="CD73" s="119"/>
      <c r="CE73" s="119"/>
      <c r="CF73" s="119"/>
      <c r="CG73" s="119"/>
      <c r="CH73" s="165"/>
      <c r="CI73" s="162"/>
      <c r="CJ73" s="119"/>
      <c r="CK73" s="119"/>
      <c r="CL73" s="119"/>
      <c r="CM73" s="119"/>
      <c r="CN73" s="119"/>
      <c r="CO73" s="119"/>
      <c r="CP73" s="119"/>
      <c r="CQ73" s="119"/>
      <c r="CR73" s="119"/>
      <c r="CS73" s="165"/>
      <c r="CT73" s="162"/>
      <c r="CU73" s="119"/>
      <c r="CV73" s="119"/>
      <c r="CW73" s="119"/>
      <c r="CX73" s="119"/>
      <c r="CY73" s="119"/>
      <c r="CZ73" s="119"/>
      <c r="DA73" s="119"/>
      <c r="DB73" s="119"/>
      <c r="DC73" s="119"/>
      <c r="DD73" s="165"/>
      <c r="DE73" s="162"/>
      <c r="DF73" s="119"/>
      <c r="DG73" s="119"/>
      <c r="DH73" s="119"/>
      <c r="DI73" s="119"/>
      <c r="DJ73" s="119"/>
      <c r="DK73" s="119"/>
      <c r="DL73" s="119"/>
      <c r="DM73" s="119"/>
      <c r="DN73" s="119"/>
      <c r="DO73" s="165"/>
      <c r="DP73" s="175">
        <v>24.75</v>
      </c>
      <c r="DQ73" s="221">
        <v>196955</v>
      </c>
      <c r="DR73" s="222">
        <v>0.91919191919099996</v>
      </c>
      <c r="DS73" s="222"/>
      <c r="DT73" s="179" t="s">
        <v>213</v>
      </c>
      <c r="DU73" s="118" t="s">
        <v>214</v>
      </c>
      <c r="DV73" s="212" t="s">
        <v>215</v>
      </c>
      <c r="DW73" s="119" t="s">
        <v>216</v>
      </c>
      <c r="DX73" s="213" t="s">
        <v>217</v>
      </c>
      <c r="DY73" s="214" t="s">
        <v>238</v>
      </c>
      <c r="DZ73" s="121" t="s">
        <v>122</v>
      </c>
      <c r="EA73" s="122">
        <v>214</v>
      </c>
      <c r="EB73" s="122" t="s">
        <v>231</v>
      </c>
      <c r="EC73" s="123" t="s">
        <v>220</v>
      </c>
      <c r="ED73" s="123" t="s">
        <v>229</v>
      </c>
      <c r="EE73" s="122" t="s">
        <v>276</v>
      </c>
      <c r="EF73" s="114"/>
      <c r="EG73" s="115"/>
      <c r="EH73" s="114" t="s">
        <v>268</v>
      </c>
      <c r="EI73" s="115" t="s">
        <v>268</v>
      </c>
      <c r="EJ73" s="117" t="s">
        <v>258</v>
      </c>
      <c r="EK73" s="124" t="s">
        <v>225</v>
      </c>
      <c r="EL73" s="124" t="s">
        <v>226</v>
      </c>
      <c r="EM73" s="124" t="s">
        <v>227</v>
      </c>
    </row>
    <row r="74" spans="1:143" ht="15.75">
      <c r="A74" s="127" t="s">
        <v>212</v>
      </c>
      <c r="B74" s="135" t="s">
        <v>165</v>
      </c>
      <c r="C74" s="134" t="s">
        <v>127</v>
      </c>
      <c r="D74" s="136" t="s">
        <v>126</v>
      </c>
      <c r="E74" s="203" t="s">
        <v>85</v>
      </c>
      <c r="F74" s="137">
        <v>139</v>
      </c>
      <c r="G74" s="178">
        <v>0</v>
      </c>
      <c r="H74" s="178">
        <v>0</v>
      </c>
      <c r="I74" s="138">
        <v>37808.401758874978</v>
      </c>
      <c r="J74" s="138">
        <v>16788.788330815674</v>
      </c>
      <c r="K74" s="138">
        <v>0.98561151079136688</v>
      </c>
      <c r="L74" s="139">
        <v>137</v>
      </c>
      <c r="M74" s="139">
        <v>138</v>
      </c>
      <c r="N74" s="138">
        <v>70711.908179389517</v>
      </c>
      <c r="O74" s="138">
        <v>11450</v>
      </c>
      <c r="P74" s="19">
        <v>14046.099290780143</v>
      </c>
      <c r="Q74" s="19">
        <v>16204.134366925064</v>
      </c>
      <c r="R74" s="138">
        <v>58440.000000000007</v>
      </c>
      <c r="S74" s="138">
        <v>61826.732673267332</v>
      </c>
      <c r="T74" s="138">
        <v>68449.799196787149</v>
      </c>
      <c r="U74" s="137"/>
      <c r="V74" s="178"/>
      <c r="W74" s="178"/>
      <c r="X74" s="138"/>
      <c r="Y74" s="138"/>
      <c r="Z74" s="138"/>
      <c r="AA74" s="138"/>
      <c r="AB74" s="138"/>
      <c r="AC74" s="138"/>
      <c r="AD74" s="138"/>
      <c r="AE74" s="138"/>
      <c r="AF74" s="138"/>
      <c r="AG74" s="137">
        <v>154</v>
      </c>
      <c r="AH74" s="178">
        <v>0</v>
      </c>
      <c r="AI74" s="178">
        <v>0</v>
      </c>
      <c r="AJ74" s="178">
        <v>154</v>
      </c>
      <c r="AK74" s="138">
        <v>56511.482726598704</v>
      </c>
      <c r="AL74" s="138">
        <v>36769.224380679341</v>
      </c>
      <c r="AM74" s="138">
        <v>180935.254220976</v>
      </c>
      <c r="AN74" s="138">
        <v>14544.444444444443</v>
      </c>
      <c r="AO74" s="138">
        <v>20654.696132596688</v>
      </c>
      <c r="AP74" s="138">
        <v>22632.432432432433</v>
      </c>
      <c r="AQ74" s="138">
        <v>103599.99999999999</v>
      </c>
      <c r="AR74" s="138">
        <v>114845.45454545456</v>
      </c>
      <c r="AS74" s="138">
        <v>124960</v>
      </c>
      <c r="AT74" s="137"/>
      <c r="AU74" s="178"/>
      <c r="AV74" s="178"/>
      <c r="AW74" s="178"/>
      <c r="AX74" s="138"/>
      <c r="AY74" s="138"/>
      <c r="AZ74" s="138"/>
      <c r="BA74" s="138"/>
      <c r="BB74" s="19"/>
      <c r="BC74" s="19"/>
      <c r="BD74" s="138"/>
      <c r="BE74" s="138"/>
      <c r="BF74" s="138"/>
      <c r="BG74" s="137"/>
      <c r="BH74" s="178"/>
      <c r="BI74" s="178"/>
      <c r="BJ74" s="178"/>
      <c r="BK74" s="140"/>
      <c r="BL74" s="137"/>
      <c r="BM74" s="178"/>
      <c r="BN74" s="178"/>
      <c r="BO74" s="178"/>
      <c r="BP74" s="178"/>
      <c r="BQ74" s="178"/>
      <c r="BR74" s="137"/>
      <c r="BS74" s="178"/>
      <c r="BT74" s="178"/>
      <c r="BU74" s="178"/>
      <c r="BV74" s="178"/>
      <c r="BW74" s="140"/>
      <c r="BX74" s="137"/>
      <c r="BY74" s="178"/>
      <c r="BZ74" s="178"/>
      <c r="CA74" s="178"/>
      <c r="CB74" s="178"/>
      <c r="CC74" s="178"/>
      <c r="CD74" s="178"/>
      <c r="CE74" s="178"/>
      <c r="CF74" s="178"/>
      <c r="CG74" s="178"/>
      <c r="CH74" s="158"/>
      <c r="CI74" s="137"/>
      <c r="CJ74" s="178"/>
      <c r="CK74" s="178"/>
      <c r="CL74" s="178"/>
      <c r="CM74" s="178"/>
      <c r="CN74" s="178"/>
      <c r="CO74" s="178"/>
      <c r="CP74" s="178"/>
      <c r="CQ74" s="178"/>
      <c r="CR74" s="178"/>
      <c r="CS74" s="158"/>
      <c r="CT74" s="137"/>
      <c r="CU74" s="178"/>
      <c r="CV74" s="178"/>
      <c r="CW74" s="178"/>
      <c r="CX74" s="178"/>
      <c r="CY74" s="178"/>
      <c r="CZ74" s="178"/>
      <c r="DA74" s="178"/>
      <c r="DB74" s="178"/>
      <c r="DC74" s="178"/>
      <c r="DD74" s="158"/>
      <c r="DE74" s="137"/>
      <c r="DF74" s="178"/>
      <c r="DG74" s="178"/>
      <c r="DH74" s="178"/>
      <c r="DI74" s="178"/>
      <c r="DJ74" s="178"/>
      <c r="DK74" s="178"/>
      <c r="DL74" s="178"/>
      <c r="DM74" s="178"/>
      <c r="DN74" s="178"/>
      <c r="DO74" s="158"/>
      <c r="DP74" s="107">
        <v>15.75</v>
      </c>
      <c r="DQ74" s="219">
        <v>206593</v>
      </c>
      <c r="DR74" s="205">
        <v>0.90476190476100005</v>
      </c>
      <c r="DS74" s="205">
        <v>9.7543859649220348</v>
      </c>
      <c r="DT74" s="141" t="s">
        <v>213</v>
      </c>
      <c r="DU74" s="142" t="s">
        <v>214</v>
      </c>
      <c r="DV74" s="206" t="s">
        <v>215</v>
      </c>
      <c r="DW74" s="178" t="s">
        <v>216</v>
      </c>
      <c r="DX74" s="207" t="s">
        <v>217</v>
      </c>
      <c r="DY74" s="173" t="s">
        <v>250</v>
      </c>
      <c r="DZ74" s="129" t="s">
        <v>119</v>
      </c>
      <c r="EA74" s="130">
        <v>214</v>
      </c>
      <c r="EB74" s="130" t="s">
        <v>219</v>
      </c>
      <c r="EC74" s="131" t="s">
        <v>220</v>
      </c>
      <c r="ED74" s="131" t="s">
        <v>229</v>
      </c>
      <c r="EE74" s="130" t="s">
        <v>276</v>
      </c>
      <c r="EF74" s="14">
        <v>1.4350071942446039</v>
      </c>
      <c r="EG74" s="15"/>
      <c r="EH74" s="14" t="s">
        <v>269</v>
      </c>
      <c r="EI74" s="15" t="s">
        <v>263</v>
      </c>
      <c r="EJ74" s="16" t="s">
        <v>239</v>
      </c>
      <c r="EK74" s="124" t="s">
        <v>225</v>
      </c>
      <c r="EL74" s="124" t="s">
        <v>226</v>
      </c>
      <c r="EM74" s="124" t="s">
        <v>227</v>
      </c>
    </row>
    <row r="75" spans="1:143" ht="15.75">
      <c r="A75" s="128" t="s">
        <v>212</v>
      </c>
      <c r="B75" s="143" t="s">
        <v>165</v>
      </c>
      <c r="C75" s="126" t="s">
        <v>127</v>
      </c>
      <c r="D75" s="144" t="s">
        <v>126</v>
      </c>
      <c r="E75" s="216" t="s">
        <v>85</v>
      </c>
      <c r="F75" s="145">
        <v>39</v>
      </c>
      <c r="G75" s="177">
        <v>0</v>
      </c>
      <c r="H75" s="177">
        <v>0</v>
      </c>
      <c r="I75" s="146">
        <v>31545.982890515879</v>
      </c>
      <c r="J75" s="146">
        <v>14548.165616565462</v>
      </c>
      <c r="K75" s="146">
        <v>1</v>
      </c>
      <c r="L75" s="147">
        <v>39</v>
      </c>
      <c r="M75" s="147">
        <v>39</v>
      </c>
      <c r="N75" s="146">
        <v>54225.797670872402</v>
      </c>
      <c r="O75" s="146">
        <v>11800</v>
      </c>
      <c r="P75" s="20">
        <v>16090.425531914892</v>
      </c>
      <c r="Q75" s="20">
        <v>16854</v>
      </c>
      <c r="R75" s="146">
        <v>49550</v>
      </c>
      <c r="S75" s="146">
        <v>63464.285714285717</v>
      </c>
      <c r="T75" s="146">
        <v>65570.224719101127</v>
      </c>
      <c r="U75" s="145"/>
      <c r="V75" s="177"/>
      <c r="W75" s="177"/>
      <c r="X75" s="146"/>
      <c r="Y75" s="146"/>
      <c r="Z75" s="146"/>
      <c r="AA75" s="146"/>
      <c r="AB75" s="146"/>
      <c r="AC75" s="146"/>
      <c r="AD75" s="146"/>
      <c r="AE75" s="146"/>
      <c r="AF75" s="146"/>
      <c r="AG75" s="145">
        <v>45</v>
      </c>
      <c r="AH75" s="177">
        <v>0</v>
      </c>
      <c r="AI75" s="177">
        <v>0</v>
      </c>
      <c r="AJ75" s="177">
        <v>45</v>
      </c>
      <c r="AK75" s="146">
        <v>60046.755322176898</v>
      </c>
      <c r="AL75" s="146">
        <v>37794.99125064542</v>
      </c>
      <c r="AM75" s="146">
        <v>152668.61121198558</v>
      </c>
      <c r="AN75" s="146">
        <v>18083.333333333332</v>
      </c>
      <c r="AO75" s="146">
        <v>23107.142857142859</v>
      </c>
      <c r="AP75" s="146">
        <v>21332.046332046331</v>
      </c>
      <c r="AQ75" s="146">
        <v>106750</v>
      </c>
      <c r="AR75" s="146">
        <v>105328.94736842105</v>
      </c>
      <c r="AS75" s="146">
        <v>104912.28070175438</v>
      </c>
      <c r="AT75" s="145"/>
      <c r="AU75" s="177"/>
      <c r="AV75" s="177"/>
      <c r="AW75" s="177"/>
      <c r="AX75" s="146"/>
      <c r="AY75" s="146"/>
      <c r="AZ75" s="146"/>
      <c r="BA75" s="146"/>
      <c r="BB75" s="20"/>
      <c r="BC75" s="20"/>
      <c r="BD75" s="146"/>
      <c r="BE75" s="146"/>
      <c r="BF75" s="146"/>
      <c r="BG75" s="145"/>
      <c r="BH75" s="177"/>
      <c r="BI75" s="177"/>
      <c r="BJ75" s="177"/>
      <c r="BK75" s="148"/>
      <c r="BL75" s="145"/>
      <c r="BM75" s="177"/>
      <c r="BN75" s="177"/>
      <c r="BO75" s="177"/>
      <c r="BP75" s="177"/>
      <c r="BQ75" s="177"/>
      <c r="BR75" s="145"/>
      <c r="BS75" s="177"/>
      <c r="BT75" s="177"/>
      <c r="BU75" s="177"/>
      <c r="BV75" s="177"/>
      <c r="BW75" s="148"/>
      <c r="BX75" s="145"/>
      <c r="BY75" s="177"/>
      <c r="BZ75" s="177"/>
      <c r="CA75" s="177"/>
      <c r="CB75" s="177"/>
      <c r="CC75" s="177"/>
      <c r="CD75" s="177"/>
      <c r="CE75" s="177"/>
      <c r="CF75" s="177"/>
      <c r="CG75" s="177"/>
      <c r="CH75" s="159"/>
      <c r="CI75" s="145"/>
      <c r="CJ75" s="177"/>
      <c r="CK75" s="177"/>
      <c r="CL75" s="177"/>
      <c r="CM75" s="177"/>
      <c r="CN75" s="177"/>
      <c r="CO75" s="177"/>
      <c r="CP75" s="177"/>
      <c r="CQ75" s="177"/>
      <c r="CR75" s="177"/>
      <c r="CS75" s="159"/>
      <c r="CT75" s="145"/>
      <c r="CU75" s="177"/>
      <c r="CV75" s="177"/>
      <c r="CW75" s="177"/>
      <c r="CX75" s="177"/>
      <c r="CY75" s="177"/>
      <c r="CZ75" s="177"/>
      <c r="DA75" s="177"/>
      <c r="DB75" s="177"/>
      <c r="DC75" s="177"/>
      <c r="DD75" s="159"/>
      <c r="DE75" s="145"/>
      <c r="DF75" s="177"/>
      <c r="DG75" s="177"/>
      <c r="DH75" s="177"/>
      <c r="DI75" s="177"/>
      <c r="DJ75" s="177"/>
      <c r="DK75" s="177"/>
      <c r="DL75" s="177"/>
      <c r="DM75" s="177"/>
      <c r="DN75" s="177"/>
      <c r="DO75" s="159"/>
      <c r="DP75" s="109">
        <v>15.75</v>
      </c>
      <c r="DQ75" s="215">
        <v>206593</v>
      </c>
      <c r="DR75" s="189">
        <v>0.90476190476100005</v>
      </c>
      <c r="DS75" s="189">
        <v>2.7368421052658949</v>
      </c>
      <c r="DT75" s="149" t="s">
        <v>213</v>
      </c>
      <c r="DU75" s="150" t="s">
        <v>214</v>
      </c>
      <c r="DV75" s="190" t="s">
        <v>215</v>
      </c>
      <c r="DW75" s="177" t="s">
        <v>216</v>
      </c>
      <c r="DX75" s="191" t="s">
        <v>217</v>
      </c>
      <c r="DY75" s="172" t="s">
        <v>250</v>
      </c>
      <c r="DZ75" s="132" t="s">
        <v>120</v>
      </c>
      <c r="EA75" s="125">
        <v>214</v>
      </c>
      <c r="EB75" s="125" t="s">
        <v>228</v>
      </c>
      <c r="EC75" s="133" t="s">
        <v>220</v>
      </c>
      <c r="ED75" s="133" t="s">
        <v>229</v>
      </c>
      <c r="EE75" s="125" t="s">
        <v>276</v>
      </c>
      <c r="EF75" s="17">
        <v>1.3290000000000002</v>
      </c>
      <c r="EG75" s="8"/>
      <c r="EH75" s="17" t="s">
        <v>269</v>
      </c>
      <c r="EI75" s="8" t="s">
        <v>263</v>
      </c>
      <c r="EJ75" s="18" t="s">
        <v>239</v>
      </c>
      <c r="EK75" s="124" t="s">
        <v>225</v>
      </c>
      <c r="EL75" s="124" t="s">
        <v>226</v>
      </c>
      <c r="EM75" s="124" t="s">
        <v>227</v>
      </c>
    </row>
    <row r="76" spans="1:143" ht="15.75">
      <c r="A76" s="128" t="s">
        <v>212</v>
      </c>
      <c r="B76" s="143" t="s">
        <v>165</v>
      </c>
      <c r="C76" s="126" t="s">
        <v>127</v>
      </c>
      <c r="D76" s="144" t="s">
        <v>126</v>
      </c>
      <c r="E76" s="216" t="s">
        <v>85</v>
      </c>
      <c r="F76" s="145"/>
      <c r="G76" s="177"/>
      <c r="H76" s="177"/>
      <c r="I76" s="146"/>
      <c r="J76" s="146"/>
      <c r="K76" s="146"/>
      <c r="L76" s="147"/>
      <c r="M76" s="147"/>
      <c r="N76" s="146"/>
      <c r="O76" s="146"/>
      <c r="P76" s="20">
        <v>5925.3731343283589</v>
      </c>
      <c r="Q76" s="20">
        <v>7692.6952141057927</v>
      </c>
      <c r="R76" s="146"/>
      <c r="S76" s="146">
        <v>19614.457831325304</v>
      </c>
      <c r="T76" s="146">
        <v>26708.19672131148</v>
      </c>
      <c r="U76" s="145"/>
      <c r="V76" s="177"/>
      <c r="W76" s="177"/>
      <c r="X76" s="146"/>
      <c r="Y76" s="146"/>
      <c r="Z76" s="146"/>
      <c r="AA76" s="146"/>
      <c r="AB76" s="146"/>
      <c r="AC76" s="146"/>
      <c r="AD76" s="146"/>
      <c r="AE76" s="146"/>
      <c r="AF76" s="146"/>
      <c r="AG76" s="145"/>
      <c r="AH76" s="177"/>
      <c r="AI76" s="177"/>
      <c r="AJ76" s="177"/>
      <c r="AK76" s="146"/>
      <c r="AL76" s="146"/>
      <c r="AM76" s="146"/>
      <c r="AN76" s="146"/>
      <c r="AO76" s="146">
        <v>13709.677419354837</v>
      </c>
      <c r="AP76" s="146">
        <v>15086.601307189543</v>
      </c>
      <c r="AQ76" s="146"/>
      <c r="AR76" s="146">
        <v>77500</v>
      </c>
      <c r="AS76" s="146">
        <v>93130.769230769249</v>
      </c>
      <c r="AT76" s="145"/>
      <c r="AU76" s="177"/>
      <c r="AV76" s="177"/>
      <c r="AW76" s="177"/>
      <c r="AX76" s="146"/>
      <c r="AY76" s="146"/>
      <c r="AZ76" s="146"/>
      <c r="BA76" s="146"/>
      <c r="BB76" s="20"/>
      <c r="BC76" s="20"/>
      <c r="BD76" s="146"/>
      <c r="BE76" s="146"/>
      <c r="BF76" s="146"/>
      <c r="BG76" s="145"/>
      <c r="BH76" s="177"/>
      <c r="BI76" s="177"/>
      <c r="BJ76" s="177"/>
      <c r="BK76" s="148"/>
      <c r="BL76" s="145"/>
      <c r="BM76" s="177"/>
      <c r="BN76" s="177"/>
      <c r="BO76" s="177"/>
      <c r="BP76" s="177"/>
      <c r="BQ76" s="177"/>
      <c r="BR76" s="145"/>
      <c r="BS76" s="177"/>
      <c r="BT76" s="177"/>
      <c r="BU76" s="177"/>
      <c r="BV76" s="177"/>
      <c r="BW76" s="148"/>
      <c r="BX76" s="145"/>
      <c r="BY76" s="177"/>
      <c r="BZ76" s="177"/>
      <c r="CA76" s="177"/>
      <c r="CB76" s="177"/>
      <c r="CC76" s="177"/>
      <c r="CD76" s="177"/>
      <c r="CE76" s="177"/>
      <c r="CF76" s="177"/>
      <c r="CG76" s="177"/>
      <c r="CH76" s="159"/>
      <c r="CI76" s="145"/>
      <c r="CJ76" s="177"/>
      <c r="CK76" s="177"/>
      <c r="CL76" s="177"/>
      <c r="CM76" s="177"/>
      <c r="CN76" s="177"/>
      <c r="CO76" s="177"/>
      <c r="CP76" s="177"/>
      <c r="CQ76" s="177"/>
      <c r="CR76" s="177"/>
      <c r="CS76" s="159"/>
      <c r="CT76" s="145"/>
      <c r="CU76" s="177"/>
      <c r="CV76" s="177"/>
      <c r="CW76" s="177"/>
      <c r="CX76" s="177"/>
      <c r="CY76" s="177"/>
      <c r="CZ76" s="177"/>
      <c r="DA76" s="177"/>
      <c r="DB76" s="177"/>
      <c r="DC76" s="177"/>
      <c r="DD76" s="159"/>
      <c r="DE76" s="145"/>
      <c r="DF76" s="177"/>
      <c r="DG76" s="177"/>
      <c r="DH76" s="177"/>
      <c r="DI76" s="177"/>
      <c r="DJ76" s="177"/>
      <c r="DK76" s="177"/>
      <c r="DL76" s="177"/>
      <c r="DM76" s="177"/>
      <c r="DN76" s="177"/>
      <c r="DO76" s="159"/>
      <c r="DP76" s="108">
        <v>15.75</v>
      </c>
      <c r="DQ76" s="215">
        <v>206593</v>
      </c>
      <c r="DR76" s="189">
        <v>0.90476190476100005</v>
      </c>
      <c r="DS76" s="189"/>
      <c r="DT76" s="149" t="s">
        <v>213</v>
      </c>
      <c r="DU76" s="150" t="s">
        <v>214</v>
      </c>
      <c r="DV76" s="190" t="s">
        <v>215</v>
      </c>
      <c r="DW76" s="177" t="s">
        <v>216</v>
      </c>
      <c r="DX76" s="191" t="s">
        <v>217</v>
      </c>
      <c r="DY76" s="172" t="s">
        <v>250</v>
      </c>
      <c r="DZ76" s="132" t="s">
        <v>121</v>
      </c>
      <c r="EA76" s="125">
        <v>214</v>
      </c>
      <c r="EB76" s="125" t="s">
        <v>230</v>
      </c>
      <c r="EC76" s="133" t="s">
        <v>220</v>
      </c>
      <c r="ED76" s="133" t="s">
        <v>221</v>
      </c>
      <c r="EE76" s="125" t="s">
        <v>276</v>
      </c>
      <c r="EF76" s="17"/>
      <c r="EG76" s="8"/>
      <c r="EH76" s="17" t="s">
        <v>269</v>
      </c>
      <c r="EI76" s="8" t="s">
        <v>263</v>
      </c>
      <c r="EJ76" s="18" t="s">
        <v>239</v>
      </c>
      <c r="EK76" s="124" t="s">
        <v>225</v>
      </c>
      <c r="EL76" s="124" t="s">
        <v>226</v>
      </c>
      <c r="EM76" s="124" t="s">
        <v>227</v>
      </c>
    </row>
    <row r="77" spans="1:143" ht="15.75">
      <c r="A77" s="128" t="s">
        <v>212</v>
      </c>
      <c r="B77" s="143" t="s">
        <v>165</v>
      </c>
      <c r="C77" s="126" t="s">
        <v>127</v>
      </c>
      <c r="D77" s="144" t="s">
        <v>126</v>
      </c>
      <c r="E77" s="216" t="s">
        <v>85</v>
      </c>
      <c r="F77" s="145"/>
      <c r="G77" s="177"/>
      <c r="H77" s="177"/>
      <c r="I77" s="146"/>
      <c r="J77" s="146"/>
      <c r="K77" s="146"/>
      <c r="L77" s="147"/>
      <c r="M77" s="147"/>
      <c r="N77" s="146"/>
      <c r="O77" s="146"/>
      <c r="P77" s="20">
        <v>3250</v>
      </c>
      <c r="Q77" s="20">
        <v>3828.5714285714289</v>
      </c>
      <c r="R77" s="146"/>
      <c r="S77" s="146">
        <v>20000</v>
      </c>
      <c r="T77" s="146">
        <v>16600.000000000007</v>
      </c>
      <c r="U77" s="145"/>
      <c r="V77" s="177"/>
      <c r="W77" s="177"/>
      <c r="X77" s="146"/>
      <c r="Y77" s="146"/>
      <c r="Z77" s="146"/>
      <c r="AA77" s="146"/>
      <c r="AB77" s="146"/>
      <c r="AC77" s="146"/>
      <c r="AD77" s="146"/>
      <c r="AE77" s="146"/>
      <c r="AF77" s="146"/>
      <c r="AG77" s="145"/>
      <c r="AH77" s="177"/>
      <c r="AI77" s="177"/>
      <c r="AJ77" s="177"/>
      <c r="AK77" s="146"/>
      <c r="AL77" s="146"/>
      <c r="AM77" s="146"/>
      <c r="AN77" s="146"/>
      <c r="AO77" s="146">
        <v>7653.333333333333</v>
      </c>
      <c r="AP77" s="146">
        <v>8490.7407407407409</v>
      </c>
      <c r="AQ77" s="146"/>
      <c r="AR77" s="146">
        <v>53200.000000000007</v>
      </c>
      <c r="AS77" s="146">
        <v>53812.5</v>
      </c>
      <c r="AT77" s="145"/>
      <c r="AU77" s="177"/>
      <c r="AV77" s="177"/>
      <c r="AW77" s="177"/>
      <c r="AX77" s="146"/>
      <c r="AY77" s="146"/>
      <c r="AZ77" s="146"/>
      <c r="BA77" s="146"/>
      <c r="BB77" s="20"/>
      <c r="BC77" s="20"/>
      <c r="BD77" s="146"/>
      <c r="BE77" s="146"/>
      <c r="BF77" s="146"/>
      <c r="BG77" s="145"/>
      <c r="BH77" s="177"/>
      <c r="BI77" s="177"/>
      <c r="BJ77" s="177"/>
      <c r="BK77" s="148"/>
      <c r="BL77" s="145"/>
      <c r="BM77" s="177"/>
      <c r="BN77" s="177"/>
      <c r="BO77" s="177"/>
      <c r="BP77" s="177"/>
      <c r="BQ77" s="177"/>
      <c r="BR77" s="145"/>
      <c r="BS77" s="177"/>
      <c r="BT77" s="177"/>
      <c r="BU77" s="177"/>
      <c r="BV77" s="177"/>
      <c r="BW77" s="148"/>
      <c r="BX77" s="145"/>
      <c r="BY77" s="177"/>
      <c r="BZ77" s="177"/>
      <c r="CA77" s="177"/>
      <c r="CB77" s="177"/>
      <c r="CC77" s="177"/>
      <c r="CD77" s="177"/>
      <c r="CE77" s="177"/>
      <c r="CF77" s="177"/>
      <c r="CG77" s="177"/>
      <c r="CH77" s="159"/>
      <c r="CI77" s="145"/>
      <c r="CJ77" s="177"/>
      <c r="CK77" s="177"/>
      <c r="CL77" s="177"/>
      <c r="CM77" s="177"/>
      <c r="CN77" s="177"/>
      <c r="CO77" s="177"/>
      <c r="CP77" s="177"/>
      <c r="CQ77" s="177"/>
      <c r="CR77" s="177"/>
      <c r="CS77" s="159"/>
      <c r="CT77" s="145"/>
      <c r="CU77" s="177"/>
      <c r="CV77" s="177"/>
      <c r="CW77" s="177"/>
      <c r="CX77" s="177"/>
      <c r="CY77" s="177"/>
      <c r="CZ77" s="177"/>
      <c r="DA77" s="177"/>
      <c r="DB77" s="177"/>
      <c r="DC77" s="177"/>
      <c r="DD77" s="159"/>
      <c r="DE77" s="145"/>
      <c r="DF77" s="177"/>
      <c r="DG77" s="177"/>
      <c r="DH77" s="177"/>
      <c r="DI77" s="177"/>
      <c r="DJ77" s="177"/>
      <c r="DK77" s="177"/>
      <c r="DL77" s="177"/>
      <c r="DM77" s="177"/>
      <c r="DN77" s="177"/>
      <c r="DO77" s="159"/>
      <c r="DP77" s="109">
        <v>15.75</v>
      </c>
      <c r="DQ77" s="215">
        <v>206593</v>
      </c>
      <c r="DR77" s="189">
        <v>0.90476190476100005</v>
      </c>
      <c r="DS77" s="189"/>
      <c r="DT77" s="149" t="s">
        <v>213</v>
      </c>
      <c r="DU77" s="150" t="s">
        <v>214</v>
      </c>
      <c r="DV77" s="190" t="s">
        <v>215</v>
      </c>
      <c r="DW77" s="177" t="s">
        <v>216</v>
      </c>
      <c r="DX77" s="191" t="s">
        <v>217</v>
      </c>
      <c r="DY77" s="172" t="s">
        <v>250</v>
      </c>
      <c r="DZ77" s="132" t="s">
        <v>122</v>
      </c>
      <c r="EA77" s="125">
        <v>214</v>
      </c>
      <c r="EB77" s="125" t="s">
        <v>231</v>
      </c>
      <c r="EC77" s="133" t="s">
        <v>220</v>
      </c>
      <c r="ED77" s="133" t="s">
        <v>229</v>
      </c>
      <c r="EE77" s="125" t="s">
        <v>276</v>
      </c>
      <c r="EF77" s="17"/>
      <c r="EG77" s="8"/>
      <c r="EH77" s="17" t="s">
        <v>269</v>
      </c>
      <c r="EI77" s="8" t="s">
        <v>263</v>
      </c>
      <c r="EJ77" s="18" t="s">
        <v>239</v>
      </c>
      <c r="EK77" s="124" t="s">
        <v>225</v>
      </c>
      <c r="EL77" s="124" t="s">
        <v>226</v>
      </c>
      <c r="EM77" s="124" t="s">
        <v>227</v>
      </c>
    </row>
    <row r="78" spans="1:143" ht="15.75">
      <c r="A78" s="128" t="s">
        <v>212</v>
      </c>
      <c r="B78" s="143" t="s">
        <v>165</v>
      </c>
      <c r="C78" s="126" t="s">
        <v>127</v>
      </c>
      <c r="D78" s="144" t="s">
        <v>126</v>
      </c>
      <c r="E78" s="187" t="s">
        <v>86</v>
      </c>
      <c r="F78" s="145">
        <v>95</v>
      </c>
      <c r="G78" s="177">
        <v>0</v>
      </c>
      <c r="H78" s="177">
        <v>0</v>
      </c>
      <c r="I78" s="146">
        <v>26765.601694802193</v>
      </c>
      <c r="J78" s="146">
        <v>10563.178455453024</v>
      </c>
      <c r="K78" s="146">
        <v>1</v>
      </c>
      <c r="L78" s="147">
        <v>95</v>
      </c>
      <c r="M78" s="147">
        <v>95</v>
      </c>
      <c r="N78" s="146">
        <v>55681.633498559924</v>
      </c>
      <c r="O78" s="146">
        <v>13166.666666666666</v>
      </c>
      <c r="P78" s="20">
        <v>14046.099290780143</v>
      </c>
      <c r="Q78" s="20">
        <v>16204.134366925064</v>
      </c>
      <c r="R78" s="146">
        <v>40333.333333333336</v>
      </c>
      <c r="S78" s="146">
        <v>61826.732673267332</v>
      </c>
      <c r="T78" s="146">
        <v>68449.799196787149</v>
      </c>
      <c r="U78" s="145"/>
      <c r="V78" s="177"/>
      <c r="W78" s="177"/>
      <c r="X78" s="146"/>
      <c r="Y78" s="146"/>
      <c r="Z78" s="146"/>
      <c r="AA78" s="146"/>
      <c r="AB78" s="146"/>
      <c r="AC78" s="146"/>
      <c r="AD78" s="146"/>
      <c r="AE78" s="146"/>
      <c r="AF78" s="146"/>
      <c r="AG78" s="145">
        <v>135</v>
      </c>
      <c r="AH78" s="177">
        <v>0</v>
      </c>
      <c r="AI78" s="177">
        <v>0</v>
      </c>
      <c r="AJ78" s="177"/>
      <c r="AK78" s="146">
        <v>55255.445308727387</v>
      </c>
      <c r="AL78" s="146">
        <v>32797.148196077462</v>
      </c>
      <c r="AM78" s="146">
        <v>159725.51140419679</v>
      </c>
      <c r="AN78" s="146">
        <v>22050</v>
      </c>
      <c r="AO78" s="146">
        <v>20654.696132596688</v>
      </c>
      <c r="AP78" s="146">
        <v>22632.432432432433</v>
      </c>
      <c r="AQ78" s="146">
        <v>101062.5</v>
      </c>
      <c r="AR78" s="146">
        <v>114845.45454545456</v>
      </c>
      <c r="AS78" s="146">
        <v>124960</v>
      </c>
      <c r="AT78" s="145"/>
      <c r="AU78" s="177"/>
      <c r="AV78" s="177"/>
      <c r="AW78" s="177"/>
      <c r="AX78" s="146"/>
      <c r="AY78" s="146"/>
      <c r="AZ78" s="146"/>
      <c r="BA78" s="146"/>
      <c r="BB78" s="20"/>
      <c r="BC78" s="20"/>
      <c r="BD78" s="146"/>
      <c r="BE78" s="146"/>
      <c r="BF78" s="146"/>
      <c r="BG78" s="145"/>
      <c r="BH78" s="177"/>
      <c r="BI78" s="177"/>
      <c r="BJ78" s="177"/>
      <c r="BK78" s="148"/>
      <c r="BL78" s="145"/>
      <c r="BM78" s="177"/>
      <c r="BN78" s="177"/>
      <c r="BO78" s="177"/>
      <c r="BP78" s="177"/>
      <c r="BQ78" s="177"/>
      <c r="BR78" s="145"/>
      <c r="BS78" s="177"/>
      <c r="BT78" s="177"/>
      <c r="BU78" s="177"/>
      <c r="BV78" s="177"/>
      <c r="BW78" s="148"/>
      <c r="BX78" s="145"/>
      <c r="BY78" s="177"/>
      <c r="BZ78" s="177"/>
      <c r="CA78" s="177"/>
      <c r="CB78" s="177"/>
      <c r="CC78" s="177"/>
      <c r="CD78" s="177"/>
      <c r="CE78" s="177"/>
      <c r="CF78" s="177"/>
      <c r="CG78" s="177"/>
      <c r="CH78" s="159"/>
      <c r="CI78" s="145"/>
      <c r="CJ78" s="177"/>
      <c r="CK78" s="177"/>
      <c r="CL78" s="177"/>
      <c r="CM78" s="177"/>
      <c r="CN78" s="177"/>
      <c r="CO78" s="177"/>
      <c r="CP78" s="177"/>
      <c r="CQ78" s="177"/>
      <c r="CR78" s="177"/>
      <c r="CS78" s="159"/>
      <c r="CT78" s="145"/>
      <c r="CU78" s="177"/>
      <c r="CV78" s="177"/>
      <c r="CW78" s="177"/>
      <c r="CX78" s="177"/>
      <c r="CY78" s="177"/>
      <c r="CZ78" s="177"/>
      <c r="DA78" s="177"/>
      <c r="DB78" s="177"/>
      <c r="DC78" s="177"/>
      <c r="DD78" s="159"/>
      <c r="DE78" s="145"/>
      <c r="DF78" s="177"/>
      <c r="DG78" s="177"/>
      <c r="DH78" s="177"/>
      <c r="DI78" s="177"/>
      <c r="DJ78" s="177"/>
      <c r="DK78" s="177"/>
      <c r="DL78" s="177"/>
      <c r="DM78" s="177"/>
      <c r="DN78" s="177"/>
      <c r="DO78" s="159"/>
      <c r="DP78" s="108">
        <v>19.5</v>
      </c>
      <c r="DQ78" s="215">
        <v>186500</v>
      </c>
      <c r="DR78" s="189">
        <v>0.97435897435800001</v>
      </c>
      <c r="DS78" s="189">
        <v>5.0000000000049996</v>
      </c>
      <c r="DT78" s="149" t="s">
        <v>213</v>
      </c>
      <c r="DU78" s="150" t="s">
        <v>214</v>
      </c>
      <c r="DV78" s="190" t="s">
        <v>215</v>
      </c>
      <c r="DW78" s="177" t="s">
        <v>216</v>
      </c>
      <c r="DX78" s="191" t="s">
        <v>217</v>
      </c>
      <c r="DY78" s="172" t="s">
        <v>259</v>
      </c>
      <c r="DZ78" s="132" t="s">
        <v>119</v>
      </c>
      <c r="EA78" s="125">
        <v>214</v>
      </c>
      <c r="EB78" s="125" t="s">
        <v>219</v>
      </c>
      <c r="EC78" s="133" t="s">
        <v>220</v>
      </c>
      <c r="ED78" s="133" t="s">
        <v>221</v>
      </c>
      <c r="EE78" s="125" t="s">
        <v>276</v>
      </c>
      <c r="EF78" s="17">
        <v>1.4089052631578949</v>
      </c>
      <c r="EG78" s="8"/>
      <c r="EH78" s="17" t="s">
        <v>270</v>
      </c>
      <c r="EI78" s="8" t="s">
        <v>233</v>
      </c>
      <c r="EJ78" s="18" t="s">
        <v>234</v>
      </c>
      <c r="EK78" s="124" t="s">
        <v>225</v>
      </c>
      <c r="EL78" s="124" t="s">
        <v>226</v>
      </c>
      <c r="EM78" s="124" t="s">
        <v>227</v>
      </c>
    </row>
    <row r="79" spans="1:143" ht="15.75">
      <c r="A79" s="128" t="s">
        <v>212</v>
      </c>
      <c r="B79" s="143" t="s">
        <v>165</v>
      </c>
      <c r="C79" s="126" t="s">
        <v>127</v>
      </c>
      <c r="D79" s="144" t="s">
        <v>126</v>
      </c>
      <c r="E79" s="216" t="s">
        <v>86</v>
      </c>
      <c r="F79" s="145">
        <v>65</v>
      </c>
      <c r="G79" s="177">
        <v>0</v>
      </c>
      <c r="H79" s="177">
        <v>0</v>
      </c>
      <c r="I79" s="146">
        <v>27375.006738110576</v>
      </c>
      <c r="J79" s="146">
        <v>11691.301829203556</v>
      </c>
      <c r="K79" s="146">
        <v>1</v>
      </c>
      <c r="L79" s="147">
        <v>65</v>
      </c>
      <c r="M79" s="147">
        <v>65</v>
      </c>
      <c r="N79" s="146">
        <v>63694.682737094241</v>
      </c>
      <c r="O79" s="146">
        <v>12200</v>
      </c>
      <c r="P79" s="20">
        <v>16090.425531914892</v>
      </c>
      <c r="Q79" s="20">
        <v>16854</v>
      </c>
      <c r="R79" s="146">
        <v>43000</v>
      </c>
      <c r="S79" s="146">
        <v>63464.285714285717</v>
      </c>
      <c r="T79" s="146">
        <v>65570.224719101127</v>
      </c>
      <c r="U79" s="145"/>
      <c r="V79" s="177"/>
      <c r="W79" s="177"/>
      <c r="X79" s="146"/>
      <c r="Y79" s="146"/>
      <c r="Z79" s="146"/>
      <c r="AA79" s="146"/>
      <c r="AB79" s="146"/>
      <c r="AC79" s="146"/>
      <c r="AD79" s="146"/>
      <c r="AE79" s="146"/>
      <c r="AF79" s="146"/>
      <c r="AG79" s="145">
        <v>104</v>
      </c>
      <c r="AH79" s="177">
        <v>0</v>
      </c>
      <c r="AI79" s="177">
        <v>0</v>
      </c>
      <c r="AJ79" s="177"/>
      <c r="AK79" s="146">
        <v>48809.565625992444</v>
      </c>
      <c r="AL79" s="146">
        <v>29941.294549592407</v>
      </c>
      <c r="AM79" s="146">
        <v>123195.8976058656</v>
      </c>
      <c r="AN79" s="146">
        <v>14816.666666666666</v>
      </c>
      <c r="AO79" s="146">
        <v>23107.142857142859</v>
      </c>
      <c r="AP79" s="146">
        <v>21332.046332046331</v>
      </c>
      <c r="AQ79" s="146">
        <v>92866.666666666672</v>
      </c>
      <c r="AR79" s="146">
        <v>105328.94736842105</v>
      </c>
      <c r="AS79" s="146">
        <v>104912.28070175438</v>
      </c>
      <c r="AT79" s="145"/>
      <c r="AU79" s="177"/>
      <c r="AV79" s="177"/>
      <c r="AW79" s="177"/>
      <c r="AX79" s="146"/>
      <c r="AY79" s="146"/>
      <c r="AZ79" s="146"/>
      <c r="BA79" s="146"/>
      <c r="BB79" s="20"/>
      <c r="BC79" s="20"/>
      <c r="BD79" s="146"/>
      <c r="BE79" s="146"/>
      <c r="BF79" s="146"/>
      <c r="BG79" s="145"/>
      <c r="BH79" s="177"/>
      <c r="BI79" s="177"/>
      <c r="BJ79" s="177"/>
      <c r="BK79" s="148"/>
      <c r="BL79" s="145"/>
      <c r="BM79" s="177"/>
      <c r="BN79" s="177"/>
      <c r="BO79" s="177"/>
      <c r="BP79" s="177"/>
      <c r="BQ79" s="177"/>
      <c r="BR79" s="145"/>
      <c r="BS79" s="177"/>
      <c r="BT79" s="177"/>
      <c r="BU79" s="177"/>
      <c r="BV79" s="177"/>
      <c r="BW79" s="148"/>
      <c r="BX79" s="145"/>
      <c r="BY79" s="177"/>
      <c r="BZ79" s="177"/>
      <c r="CA79" s="177"/>
      <c r="CB79" s="177"/>
      <c r="CC79" s="177"/>
      <c r="CD79" s="177"/>
      <c r="CE79" s="177"/>
      <c r="CF79" s="177"/>
      <c r="CG79" s="177"/>
      <c r="CH79" s="159"/>
      <c r="CI79" s="145"/>
      <c r="CJ79" s="177"/>
      <c r="CK79" s="177"/>
      <c r="CL79" s="177"/>
      <c r="CM79" s="177"/>
      <c r="CN79" s="177"/>
      <c r="CO79" s="177"/>
      <c r="CP79" s="177"/>
      <c r="CQ79" s="177"/>
      <c r="CR79" s="177"/>
      <c r="CS79" s="159"/>
      <c r="CT79" s="145"/>
      <c r="CU79" s="177"/>
      <c r="CV79" s="177"/>
      <c r="CW79" s="177"/>
      <c r="CX79" s="177"/>
      <c r="CY79" s="177"/>
      <c r="CZ79" s="177"/>
      <c r="DA79" s="177"/>
      <c r="DB79" s="177"/>
      <c r="DC79" s="177"/>
      <c r="DD79" s="159"/>
      <c r="DE79" s="145"/>
      <c r="DF79" s="177"/>
      <c r="DG79" s="177"/>
      <c r="DH79" s="177"/>
      <c r="DI79" s="177"/>
      <c r="DJ79" s="177"/>
      <c r="DK79" s="177"/>
      <c r="DL79" s="177"/>
      <c r="DM79" s="177"/>
      <c r="DN79" s="177"/>
      <c r="DO79" s="159"/>
      <c r="DP79" s="109">
        <v>19.5</v>
      </c>
      <c r="DQ79" s="215">
        <v>186500</v>
      </c>
      <c r="DR79" s="189">
        <v>0.97435897435800001</v>
      </c>
      <c r="DS79" s="189">
        <v>3.4210526315823686</v>
      </c>
      <c r="DT79" s="149" t="s">
        <v>213</v>
      </c>
      <c r="DU79" s="150" t="s">
        <v>214</v>
      </c>
      <c r="DV79" s="190" t="s">
        <v>215</v>
      </c>
      <c r="DW79" s="177" t="s">
        <v>216</v>
      </c>
      <c r="DX79" s="191" t="s">
        <v>217</v>
      </c>
      <c r="DY79" s="172" t="s">
        <v>259</v>
      </c>
      <c r="DZ79" s="132" t="s">
        <v>120</v>
      </c>
      <c r="EA79" s="125">
        <v>214</v>
      </c>
      <c r="EB79" s="125" t="s">
        <v>228</v>
      </c>
      <c r="EC79" s="133" t="s">
        <v>220</v>
      </c>
      <c r="ED79" s="133" t="s">
        <v>229</v>
      </c>
      <c r="EE79" s="125" t="s">
        <v>276</v>
      </c>
      <c r="EF79" s="17">
        <v>1.5834153846153844</v>
      </c>
      <c r="EG79" s="8"/>
      <c r="EH79" s="17" t="s">
        <v>270</v>
      </c>
      <c r="EI79" s="8" t="s">
        <v>233</v>
      </c>
      <c r="EJ79" s="18" t="s">
        <v>234</v>
      </c>
      <c r="EK79" s="124" t="s">
        <v>225</v>
      </c>
      <c r="EL79" s="124" t="s">
        <v>226</v>
      </c>
      <c r="EM79" s="124" t="s">
        <v>227</v>
      </c>
    </row>
    <row r="80" spans="1:143" ht="15.75">
      <c r="A80" s="128" t="s">
        <v>212</v>
      </c>
      <c r="B80" s="143" t="s">
        <v>165</v>
      </c>
      <c r="C80" s="126" t="s">
        <v>127</v>
      </c>
      <c r="D80" s="144" t="s">
        <v>126</v>
      </c>
      <c r="E80" s="216" t="s">
        <v>86</v>
      </c>
      <c r="F80" s="145">
        <v>4</v>
      </c>
      <c r="G80" s="177">
        <v>0</v>
      </c>
      <c r="H80" s="177">
        <v>0</v>
      </c>
      <c r="I80" s="146">
        <v>9050.5198648856003</v>
      </c>
      <c r="J80" s="146">
        <v>1632.9931618554522</v>
      </c>
      <c r="K80" s="146">
        <v>1</v>
      </c>
      <c r="L80" s="147">
        <v>4</v>
      </c>
      <c r="M80" s="147">
        <v>4</v>
      </c>
      <c r="N80" s="146">
        <v>10034.620366261599</v>
      </c>
      <c r="O80" s="146">
        <v>6800</v>
      </c>
      <c r="P80" s="20">
        <v>5925.3731343283589</v>
      </c>
      <c r="Q80" s="20">
        <v>7692.6952141057927</v>
      </c>
      <c r="R80" s="146">
        <v>11200</v>
      </c>
      <c r="S80" s="146">
        <v>19614.457831325304</v>
      </c>
      <c r="T80" s="146">
        <v>26708.19672131148</v>
      </c>
      <c r="U80" s="145"/>
      <c r="V80" s="177"/>
      <c r="W80" s="177"/>
      <c r="X80" s="146"/>
      <c r="Y80" s="146"/>
      <c r="Z80" s="146"/>
      <c r="AA80" s="146"/>
      <c r="AB80" s="146"/>
      <c r="AC80" s="146"/>
      <c r="AD80" s="146"/>
      <c r="AE80" s="146"/>
      <c r="AF80" s="146"/>
      <c r="AG80" s="145">
        <v>7</v>
      </c>
      <c r="AH80" s="177">
        <v>0</v>
      </c>
      <c r="AI80" s="177">
        <v>0</v>
      </c>
      <c r="AJ80" s="177"/>
      <c r="AK80" s="146">
        <v>19222.706029267942</v>
      </c>
      <c r="AL80" s="146">
        <v>7675.7192931129694</v>
      </c>
      <c r="AM80" s="146">
        <v>33280.332064750401</v>
      </c>
      <c r="AN80" s="146">
        <v>9450</v>
      </c>
      <c r="AO80" s="146">
        <v>13709.677419354837</v>
      </c>
      <c r="AP80" s="146">
        <v>15086.601307189543</v>
      </c>
      <c r="AQ80" s="146">
        <v>32549.999999999996</v>
      </c>
      <c r="AR80" s="146">
        <v>77500</v>
      </c>
      <c r="AS80" s="146">
        <v>93130.769230769249</v>
      </c>
      <c r="AT80" s="145"/>
      <c r="AU80" s="177"/>
      <c r="AV80" s="177"/>
      <c r="AW80" s="177"/>
      <c r="AX80" s="146"/>
      <c r="AY80" s="146"/>
      <c r="AZ80" s="146"/>
      <c r="BA80" s="146"/>
      <c r="BB80" s="20"/>
      <c r="BC80" s="20"/>
      <c r="BD80" s="146"/>
      <c r="BE80" s="146"/>
      <c r="BF80" s="146"/>
      <c r="BG80" s="145"/>
      <c r="BH80" s="177"/>
      <c r="BI80" s="177"/>
      <c r="BJ80" s="177"/>
      <c r="BK80" s="148"/>
      <c r="BL80" s="145"/>
      <c r="BM80" s="177"/>
      <c r="BN80" s="177"/>
      <c r="BO80" s="177"/>
      <c r="BP80" s="177"/>
      <c r="BQ80" s="177"/>
      <c r="BR80" s="145"/>
      <c r="BS80" s="177"/>
      <c r="BT80" s="177"/>
      <c r="BU80" s="177"/>
      <c r="BV80" s="177"/>
      <c r="BW80" s="148"/>
      <c r="BX80" s="145"/>
      <c r="BY80" s="177"/>
      <c r="BZ80" s="177"/>
      <c r="CA80" s="177"/>
      <c r="CB80" s="177"/>
      <c r="CC80" s="177"/>
      <c r="CD80" s="177"/>
      <c r="CE80" s="177"/>
      <c r="CF80" s="177"/>
      <c r="CG80" s="177"/>
      <c r="CH80" s="159"/>
      <c r="CI80" s="145"/>
      <c r="CJ80" s="177"/>
      <c r="CK80" s="177"/>
      <c r="CL80" s="177"/>
      <c r="CM80" s="177"/>
      <c r="CN80" s="177"/>
      <c r="CO80" s="177"/>
      <c r="CP80" s="177"/>
      <c r="CQ80" s="177"/>
      <c r="CR80" s="177"/>
      <c r="CS80" s="159"/>
      <c r="CT80" s="145"/>
      <c r="CU80" s="177"/>
      <c r="CV80" s="177"/>
      <c r="CW80" s="177"/>
      <c r="CX80" s="177"/>
      <c r="CY80" s="177"/>
      <c r="CZ80" s="177"/>
      <c r="DA80" s="177"/>
      <c r="DB80" s="177"/>
      <c r="DC80" s="177"/>
      <c r="DD80" s="159"/>
      <c r="DE80" s="145"/>
      <c r="DF80" s="177"/>
      <c r="DG80" s="177"/>
      <c r="DH80" s="177"/>
      <c r="DI80" s="177"/>
      <c r="DJ80" s="177"/>
      <c r="DK80" s="177"/>
      <c r="DL80" s="177"/>
      <c r="DM80" s="177"/>
      <c r="DN80" s="177"/>
      <c r="DO80" s="159"/>
      <c r="DP80" s="108">
        <v>19.5</v>
      </c>
      <c r="DQ80" s="215">
        <v>186500</v>
      </c>
      <c r="DR80" s="189">
        <v>0.97435897435800001</v>
      </c>
      <c r="DS80" s="189">
        <v>0.2105263157896842</v>
      </c>
      <c r="DT80" s="149" t="s">
        <v>213</v>
      </c>
      <c r="DU80" s="150" t="s">
        <v>214</v>
      </c>
      <c r="DV80" s="190" t="s">
        <v>215</v>
      </c>
      <c r="DW80" s="177" t="s">
        <v>216</v>
      </c>
      <c r="DX80" s="191" t="s">
        <v>217</v>
      </c>
      <c r="DY80" s="172" t="s">
        <v>259</v>
      </c>
      <c r="DZ80" s="132" t="s">
        <v>121</v>
      </c>
      <c r="EA80" s="125">
        <v>214</v>
      </c>
      <c r="EB80" s="125" t="s">
        <v>230</v>
      </c>
      <c r="EC80" s="133" t="s">
        <v>220</v>
      </c>
      <c r="ED80" s="133" t="s">
        <v>229</v>
      </c>
      <c r="EE80" s="125" t="s">
        <v>276</v>
      </c>
      <c r="EF80" s="17">
        <v>2.96475</v>
      </c>
      <c r="EG80" s="8"/>
      <c r="EH80" s="17" t="s">
        <v>270</v>
      </c>
      <c r="EI80" s="8" t="s">
        <v>233</v>
      </c>
      <c r="EJ80" s="18" t="s">
        <v>234</v>
      </c>
      <c r="EK80" s="124" t="s">
        <v>225</v>
      </c>
      <c r="EL80" s="124" t="s">
        <v>226</v>
      </c>
      <c r="EM80" s="124" t="s">
        <v>227</v>
      </c>
    </row>
    <row r="81" spans="1:143" ht="15.75">
      <c r="A81" s="128" t="s">
        <v>212</v>
      </c>
      <c r="B81" s="143" t="s">
        <v>165</v>
      </c>
      <c r="C81" s="126" t="s">
        <v>127</v>
      </c>
      <c r="D81" s="144" t="s">
        <v>126</v>
      </c>
      <c r="E81" s="216" t="s">
        <v>86</v>
      </c>
      <c r="F81" s="145"/>
      <c r="G81" s="177"/>
      <c r="H81" s="177"/>
      <c r="I81" s="146"/>
      <c r="J81" s="146"/>
      <c r="K81" s="146"/>
      <c r="L81" s="147"/>
      <c r="M81" s="147"/>
      <c r="N81" s="146"/>
      <c r="O81" s="146"/>
      <c r="P81" s="20">
        <v>3250</v>
      </c>
      <c r="Q81" s="20">
        <v>3828.5714285714289</v>
      </c>
      <c r="R81" s="146"/>
      <c r="S81" s="146">
        <v>20000</v>
      </c>
      <c r="T81" s="146">
        <v>16600.000000000007</v>
      </c>
      <c r="U81" s="145"/>
      <c r="V81" s="177"/>
      <c r="W81" s="177"/>
      <c r="X81" s="146"/>
      <c r="Y81" s="146"/>
      <c r="Z81" s="146"/>
      <c r="AA81" s="146"/>
      <c r="AB81" s="146"/>
      <c r="AC81" s="146"/>
      <c r="AD81" s="146"/>
      <c r="AE81" s="146"/>
      <c r="AF81" s="146"/>
      <c r="AG81" s="145"/>
      <c r="AH81" s="177"/>
      <c r="AI81" s="177"/>
      <c r="AJ81" s="177"/>
      <c r="AK81" s="146"/>
      <c r="AL81" s="146"/>
      <c r="AM81" s="146"/>
      <c r="AN81" s="146"/>
      <c r="AO81" s="146">
        <v>7653.333333333333</v>
      </c>
      <c r="AP81" s="146">
        <v>8490.7407407407409</v>
      </c>
      <c r="AQ81" s="146"/>
      <c r="AR81" s="146">
        <v>53200.000000000007</v>
      </c>
      <c r="AS81" s="146">
        <v>53812.5</v>
      </c>
      <c r="AT81" s="145"/>
      <c r="AU81" s="177"/>
      <c r="AV81" s="177"/>
      <c r="AW81" s="177"/>
      <c r="AX81" s="146"/>
      <c r="AY81" s="146"/>
      <c r="AZ81" s="146"/>
      <c r="BA81" s="146"/>
      <c r="BB81" s="20"/>
      <c r="BC81" s="20"/>
      <c r="BD81" s="146"/>
      <c r="BE81" s="146"/>
      <c r="BF81" s="146"/>
      <c r="BG81" s="145"/>
      <c r="BH81" s="177"/>
      <c r="BI81" s="177"/>
      <c r="BJ81" s="177"/>
      <c r="BK81" s="148"/>
      <c r="BL81" s="145"/>
      <c r="BM81" s="177"/>
      <c r="BN81" s="177"/>
      <c r="BO81" s="177"/>
      <c r="BP81" s="177"/>
      <c r="BQ81" s="177"/>
      <c r="BR81" s="145"/>
      <c r="BS81" s="177"/>
      <c r="BT81" s="177"/>
      <c r="BU81" s="177"/>
      <c r="BV81" s="177"/>
      <c r="BW81" s="148"/>
      <c r="BX81" s="145"/>
      <c r="BY81" s="177"/>
      <c r="BZ81" s="177"/>
      <c r="CA81" s="177"/>
      <c r="CB81" s="177"/>
      <c r="CC81" s="177"/>
      <c r="CD81" s="177"/>
      <c r="CE81" s="177"/>
      <c r="CF81" s="177"/>
      <c r="CG81" s="177"/>
      <c r="CH81" s="159"/>
      <c r="CI81" s="145"/>
      <c r="CJ81" s="177"/>
      <c r="CK81" s="177"/>
      <c r="CL81" s="177"/>
      <c r="CM81" s="177"/>
      <c r="CN81" s="177"/>
      <c r="CO81" s="177"/>
      <c r="CP81" s="177"/>
      <c r="CQ81" s="177"/>
      <c r="CR81" s="177"/>
      <c r="CS81" s="159"/>
      <c r="CT81" s="145"/>
      <c r="CU81" s="177"/>
      <c r="CV81" s="177"/>
      <c r="CW81" s="177"/>
      <c r="CX81" s="177"/>
      <c r="CY81" s="177"/>
      <c r="CZ81" s="177"/>
      <c r="DA81" s="177"/>
      <c r="DB81" s="177"/>
      <c r="DC81" s="177"/>
      <c r="DD81" s="159"/>
      <c r="DE81" s="145"/>
      <c r="DF81" s="177"/>
      <c r="DG81" s="177"/>
      <c r="DH81" s="177"/>
      <c r="DI81" s="177"/>
      <c r="DJ81" s="177"/>
      <c r="DK81" s="177"/>
      <c r="DL81" s="177"/>
      <c r="DM81" s="177"/>
      <c r="DN81" s="177"/>
      <c r="DO81" s="159"/>
      <c r="DP81" s="109">
        <v>19.5</v>
      </c>
      <c r="DQ81" s="215">
        <v>186500</v>
      </c>
      <c r="DR81" s="189">
        <v>0.97435897435800001</v>
      </c>
      <c r="DS81" s="189"/>
      <c r="DT81" s="149" t="s">
        <v>213</v>
      </c>
      <c r="DU81" s="150" t="s">
        <v>214</v>
      </c>
      <c r="DV81" s="190" t="s">
        <v>215</v>
      </c>
      <c r="DW81" s="177" t="s">
        <v>216</v>
      </c>
      <c r="DX81" s="191" t="s">
        <v>217</v>
      </c>
      <c r="DY81" s="172" t="s">
        <v>259</v>
      </c>
      <c r="DZ81" s="132" t="s">
        <v>122</v>
      </c>
      <c r="EA81" s="125">
        <v>214</v>
      </c>
      <c r="EB81" s="125" t="s">
        <v>231</v>
      </c>
      <c r="EC81" s="133" t="s">
        <v>220</v>
      </c>
      <c r="ED81" s="133" t="s">
        <v>229</v>
      </c>
      <c r="EE81" s="125" t="s">
        <v>276</v>
      </c>
      <c r="EF81" s="17"/>
      <c r="EG81" s="8"/>
      <c r="EH81" s="17" t="s">
        <v>270</v>
      </c>
      <c r="EI81" s="8" t="s">
        <v>233</v>
      </c>
      <c r="EJ81" s="18" t="s">
        <v>234</v>
      </c>
      <c r="EK81" s="124" t="s">
        <v>225</v>
      </c>
      <c r="EL81" s="124" t="s">
        <v>226</v>
      </c>
      <c r="EM81" s="124" t="s">
        <v>227</v>
      </c>
    </row>
    <row r="82" spans="1:143" ht="15.75">
      <c r="A82" s="128" t="s">
        <v>212</v>
      </c>
      <c r="B82" s="143" t="s">
        <v>165</v>
      </c>
      <c r="C82" s="126" t="s">
        <v>127</v>
      </c>
      <c r="D82" s="144" t="s">
        <v>126</v>
      </c>
      <c r="E82" s="187" t="s">
        <v>87</v>
      </c>
      <c r="F82" s="145">
        <v>37</v>
      </c>
      <c r="G82" s="177">
        <v>0</v>
      </c>
      <c r="H82" s="177">
        <v>0</v>
      </c>
      <c r="I82" s="146">
        <v>24101.814959209827</v>
      </c>
      <c r="J82" s="146">
        <v>10692.255343206331</v>
      </c>
      <c r="K82" s="146">
        <v>1</v>
      </c>
      <c r="L82" s="147">
        <v>37</v>
      </c>
      <c r="M82" s="147">
        <v>37</v>
      </c>
      <c r="N82" s="146">
        <v>42795.960833133198</v>
      </c>
      <c r="O82" s="146">
        <v>9800</v>
      </c>
      <c r="P82" s="20">
        <v>14046.099290780143</v>
      </c>
      <c r="Q82" s="20">
        <v>16204.134366925064</v>
      </c>
      <c r="R82" s="146">
        <v>38650.000000000007</v>
      </c>
      <c r="S82" s="146">
        <v>61826.732673267332</v>
      </c>
      <c r="T82" s="146">
        <v>68449.799196787149</v>
      </c>
      <c r="U82" s="145"/>
      <c r="V82" s="177"/>
      <c r="W82" s="177"/>
      <c r="X82" s="146"/>
      <c r="Y82" s="146"/>
      <c r="Z82" s="146"/>
      <c r="AA82" s="146"/>
      <c r="AB82" s="146"/>
      <c r="AC82" s="146"/>
      <c r="AD82" s="146"/>
      <c r="AE82" s="146"/>
      <c r="AF82" s="146"/>
      <c r="AG82" s="145">
        <v>64</v>
      </c>
      <c r="AH82" s="177">
        <v>0</v>
      </c>
      <c r="AI82" s="177">
        <v>0</v>
      </c>
      <c r="AJ82" s="177"/>
      <c r="AK82" s="146">
        <v>50466.517757951973</v>
      </c>
      <c r="AL82" s="146">
        <v>29008.739104698165</v>
      </c>
      <c r="AM82" s="146">
        <v>128862.6192512712</v>
      </c>
      <c r="AN82" s="146">
        <v>21980</v>
      </c>
      <c r="AO82" s="146">
        <v>20654.696132596688</v>
      </c>
      <c r="AP82" s="146">
        <v>22632.432432432433</v>
      </c>
      <c r="AQ82" s="146">
        <v>109200</v>
      </c>
      <c r="AR82" s="146">
        <v>114845.45454545456</v>
      </c>
      <c r="AS82" s="146">
        <v>124960</v>
      </c>
      <c r="AT82" s="145"/>
      <c r="AU82" s="177"/>
      <c r="AV82" s="177"/>
      <c r="AW82" s="177"/>
      <c r="AX82" s="146"/>
      <c r="AY82" s="146"/>
      <c r="AZ82" s="146"/>
      <c r="BA82" s="146"/>
      <c r="BB82" s="20"/>
      <c r="BC82" s="20"/>
      <c r="BD82" s="146"/>
      <c r="BE82" s="146"/>
      <c r="BF82" s="146"/>
      <c r="BG82" s="145"/>
      <c r="BH82" s="177"/>
      <c r="BI82" s="177"/>
      <c r="BJ82" s="177"/>
      <c r="BK82" s="148"/>
      <c r="BL82" s="145"/>
      <c r="BM82" s="177"/>
      <c r="BN82" s="177"/>
      <c r="BO82" s="177"/>
      <c r="BP82" s="177"/>
      <c r="BQ82" s="177"/>
      <c r="BR82" s="145"/>
      <c r="BS82" s="177"/>
      <c r="BT82" s="177"/>
      <c r="BU82" s="177"/>
      <c r="BV82" s="177"/>
      <c r="BW82" s="148"/>
      <c r="BX82" s="145"/>
      <c r="BY82" s="177"/>
      <c r="BZ82" s="177"/>
      <c r="CA82" s="177"/>
      <c r="CB82" s="177"/>
      <c r="CC82" s="177"/>
      <c r="CD82" s="177"/>
      <c r="CE82" s="177"/>
      <c r="CF82" s="177"/>
      <c r="CG82" s="177"/>
      <c r="CH82" s="159"/>
      <c r="CI82" s="145"/>
      <c r="CJ82" s="177"/>
      <c r="CK82" s="177"/>
      <c r="CL82" s="177"/>
      <c r="CM82" s="177"/>
      <c r="CN82" s="177"/>
      <c r="CO82" s="177"/>
      <c r="CP82" s="177"/>
      <c r="CQ82" s="177"/>
      <c r="CR82" s="177"/>
      <c r="CS82" s="159"/>
      <c r="CT82" s="145"/>
      <c r="CU82" s="177"/>
      <c r="CV82" s="177"/>
      <c r="CW82" s="177"/>
      <c r="CX82" s="177"/>
      <c r="CY82" s="177"/>
      <c r="CZ82" s="177"/>
      <c r="DA82" s="177"/>
      <c r="DB82" s="177"/>
      <c r="DC82" s="177"/>
      <c r="DD82" s="159"/>
      <c r="DE82" s="145"/>
      <c r="DF82" s="177"/>
      <c r="DG82" s="177"/>
      <c r="DH82" s="177"/>
      <c r="DI82" s="177"/>
      <c r="DJ82" s="177"/>
      <c r="DK82" s="177"/>
      <c r="DL82" s="177"/>
      <c r="DM82" s="177"/>
      <c r="DN82" s="177"/>
      <c r="DO82" s="159"/>
      <c r="DP82" s="108">
        <v>19</v>
      </c>
      <c r="DQ82" s="215">
        <v>182700</v>
      </c>
      <c r="DR82" s="189">
        <v>0.89473684210499993</v>
      </c>
      <c r="DS82" s="189">
        <v>2.1764705882359343</v>
      </c>
      <c r="DT82" s="149" t="s">
        <v>213</v>
      </c>
      <c r="DU82" s="150" t="s">
        <v>214</v>
      </c>
      <c r="DV82" s="190" t="s">
        <v>215</v>
      </c>
      <c r="DW82" s="177" t="s">
        <v>216</v>
      </c>
      <c r="DX82" s="191" t="s">
        <v>217</v>
      </c>
      <c r="DY82" s="172" t="s">
        <v>259</v>
      </c>
      <c r="DZ82" s="132" t="s">
        <v>119</v>
      </c>
      <c r="EA82" s="125">
        <v>214</v>
      </c>
      <c r="EB82" s="125" t="s">
        <v>219</v>
      </c>
      <c r="EC82" s="133" t="s">
        <v>220</v>
      </c>
      <c r="ED82" s="133" t="s">
        <v>221</v>
      </c>
      <c r="EE82" s="125" t="s">
        <v>276</v>
      </c>
      <c r="EF82" s="17">
        <v>1.6726216216216219</v>
      </c>
      <c r="EG82" s="8"/>
      <c r="EH82" s="17" t="s">
        <v>271</v>
      </c>
      <c r="EI82" s="8" t="s">
        <v>271</v>
      </c>
      <c r="EJ82" s="18" t="s">
        <v>258</v>
      </c>
      <c r="EK82" s="124" t="s">
        <v>225</v>
      </c>
      <c r="EL82" s="124" t="s">
        <v>226</v>
      </c>
      <c r="EM82" s="124" t="s">
        <v>227</v>
      </c>
    </row>
    <row r="83" spans="1:143" ht="15.75">
      <c r="A83" s="128" t="s">
        <v>212</v>
      </c>
      <c r="B83" s="143" t="s">
        <v>165</v>
      </c>
      <c r="C83" s="126" t="s">
        <v>127</v>
      </c>
      <c r="D83" s="144" t="s">
        <v>126</v>
      </c>
      <c r="E83" s="216" t="s">
        <v>87</v>
      </c>
      <c r="F83" s="145">
        <v>20</v>
      </c>
      <c r="G83" s="177">
        <v>0</v>
      </c>
      <c r="H83" s="177">
        <v>0</v>
      </c>
      <c r="I83" s="146">
        <v>25394.984382817031</v>
      </c>
      <c r="J83" s="146">
        <v>9081.502310219732</v>
      </c>
      <c r="K83" s="146">
        <v>1</v>
      </c>
      <c r="L83" s="147">
        <v>20</v>
      </c>
      <c r="M83" s="147">
        <v>20</v>
      </c>
      <c r="N83" s="146">
        <v>41885.163312902718</v>
      </c>
      <c r="O83" s="146">
        <v>14000</v>
      </c>
      <c r="P83" s="20">
        <v>16090.425531914892</v>
      </c>
      <c r="Q83" s="20">
        <v>16854</v>
      </c>
      <c r="R83" s="146">
        <v>36000</v>
      </c>
      <c r="S83" s="146">
        <v>63464.285714285717</v>
      </c>
      <c r="T83" s="146">
        <v>65570.224719101127</v>
      </c>
      <c r="U83" s="145"/>
      <c r="V83" s="177"/>
      <c r="W83" s="177"/>
      <c r="X83" s="146"/>
      <c r="Y83" s="146"/>
      <c r="Z83" s="146"/>
      <c r="AA83" s="146"/>
      <c r="AB83" s="146"/>
      <c r="AC83" s="146"/>
      <c r="AD83" s="146"/>
      <c r="AE83" s="146"/>
      <c r="AF83" s="146"/>
      <c r="AG83" s="145">
        <v>53</v>
      </c>
      <c r="AH83" s="177">
        <v>0</v>
      </c>
      <c r="AI83" s="177">
        <v>0</v>
      </c>
      <c r="AJ83" s="177"/>
      <c r="AK83" s="146">
        <v>54303.217946984078</v>
      </c>
      <c r="AL83" s="146">
        <v>31734.632521997806</v>
      </c>
      <c r="AM83" s="146">
        <v>126894.655433468</v>
      </c>
      <c r="AN83" s="146">
        <v>13387.500000000002</v>
      </c>
      <c r="AO83" s="146">
        <v>23107.142857142859</v>
      </c>
      <c r="AP83" s="146">
        <v>21332.046332046331</v>
      </c>
      <c r="AQ83" s="146">
        <v>100450.00000000001</v>
      </c>
      <c r="AR83" s="146">
        <v>105328.94736842105</v>
      </c>
      <c r="AS83" s="146">
        <v>104912.28070175438</v>
      </c>
      <c r="AT83" s="145"/>
      <c r="AU83" s="177"/>
      <c r="AV83" s="177"/>
      <c r="AW83" s="177"/>
      <c r="AX83" s="146"/>
      <c r="AY83" s="146"/>
      <c r="AZ83" s="146"/>
      <c r="BA83" s="146"/>
      <c r="BB83" s="20"/>
      <c r="BC83" s="20"/>
      <c r="BD83" s="146"/>
      <c r="BE83" s="146"/>
      <c r="BF83" s="146"/>
      <c r="BG83" s="145"/>
      <c r="BH83" s="177"/>
      <c r="BI83" s="177"/>
      <c r="BJ83" s="177"/>
      <c r="BK83" s="148"/>
      <c r="BL83" s="145"/>
      <c r="BM83" s="177"/>
      <c r="BN83" s="177"/>
      <c r="BO83" s="177"/>
      <c r="BP83" s="177"/>
      <c r="BQ83" s="177"/>
      <c r="BR83" s="145"/>
      <c r="BS83" s="177"/>
      <c r="BT83" s="177"/>
      <c r="BU83" s="177"/>
      <c r="BV83" s="177"/>
      <c r="BW83" s="148"/>
      <c r="BX83" s="145"/>
      <c r="BY83" s="177"/>
      <c r="BZ83" s="177"/>
      <c r="CA83" s="177"/>
      <c r="CB83" s="177"/>
      <c r="CC83" s="177"/>
      <c r="CD83" s="177"/>
      <c r="CE83" s="177"/>
      <c r="CF83" s="177"/>
      <c r="CG83" s="177"/>
      <c r="CH83" s="159"/>
      <c r="CI83" s="145"/>
      <c r="CJ83" s="177"/>
      <c r="CK83" s="177"/>
      <c r="CL83" s="177"/>
      <c r="CM83" s="177"/>
      <c r="CN83" s="177"/>
      <c r="CO83" s="177"/>
      <c r="CP83" s="177"/>
      <c r="CQ83" s="177"/>
      <c r="CR83" s="177"/>
      <c r="CS83" s="159"/>
      <c r="CT83" s="145"/>
      <c r="CU83" s="177"/>
      <c r="CV83" s="177"/>
      <c r="CW83" s="177"/>
      <c r="CX83" s="177"/>
      <c r="CY83" s="177"/>
      <c r="CZ83" s="177"/>
      <c r="DA83" s="177"/>
      <c r="DB83" s="177"/>
      <c r="DC83" s="177"/>
      <c r="DD83" s="159"/>
      <c r="DE83" s="145"/>
      <c r="DF83" s="177"/>
      <c r="DG83" s="177"/>
      <c r="DH83" s="177"/>
      <c r="DI83" s="177"/>
      <c r="DJ83" s="177"/>
      <c r="DK83" s="177"/>
      <c r="DL83" s="177"/>
      <c r="DM83" s="177"/>
      <c r="DN83" s="177"/>
      <c r="DO83" s="159"/>
      <c r="DP83" s="109">
        <v>19</v>
      </c>
      <c r="DQ83" s="215">
        <v>182700</v>
      </c>
      <c r="DR83" s="189">
        <v>0.89473684210499993</v>
      </c>
      <c r="DS83" s="189">
        <v>1.1764705882356401</v>
      </c>
      <c r="DT83" s="149" t="s">
        <v>213</v>
      </c>
      <c r="DU83" s="150" t="s">
        <v>214</v>
      </c>
      <c r="DV83" s="190" t="s">
        <v>215</v>
      </c>
      <c r="DW83" s="177" t="s">
        <v>216</v>
      </c>
      <c r="DX83" s="191" t="s">
        <v>217</v>
      </c>
      <c r="DY83" s="172" t="s">
        <v>259</v>
      </c>
      <c r="DZ83" s="132" t="s">
        <v>120</v>
      </c>
      <c r="EA83" s="125">
        <v>214</v>
      </c>
      <c r="EB83" s="125" t="s">
        <v>228</v>
      </c>
      <c r="EC83" s="133" t="s">
        <v>220</v>
      </c>
      <c r="ED83" s="133" t="s">
        <v>229</v>
      </c>
      <c r="EE83" s="125" t="s">
        <v>276</v>
      </c>
      <c r="EF83" s="17">
        <v>1.6607000000000003</v>
      </c>
      <c r="EG83" s="8"/>
      <c r="EH83" s="17" t="s">
        <v>271</v>
      </c>
      <c r="EI83" s="8" t="s">
        <v>271</v>
      </c>
      <c r="EJ83" s="18" t="s">
        <v>258</v>
      </c>
      <c r="EK83" s="124" t="s">
        <v>225</v>
      </c>
      <c r="EL83" s="124" t="s">
        <v>226</v>
      </c>
      <c r="EM83" s="124" t="s">
        <v>227</v>
      </c>
    </row>
    <row r="84" spans="1:143" ht="15.75">
      <c r="A84" s="128" t="s">
        <v>212</v>
      </c>
      <c r="B84" s="143" t="s">
        <v>165</v>
      </c>
      <c r="C84" s="126" t="s">
        <v>127</v>
      </c>
      <c r="D84" s="144" t="s">
        <v>126</v>
      </c>
      <c r="E84" s="216" t="s">
        <v>87</v>
      </c>
      <c r="F84" s="145">
        <v>4</v>
      </c>
      <c r="G84" s="177">
        <v>0</v>
      </c>
      <c r="H84" s="177">
        <v>0</v>
      </c>
      <c r="I84" s="146">
        <v>11503.432756460679</v>
      </c>
      <c r="J84" s="146">
        <v>1632.9931618554522</v>
      </c>
      <c r="K84" s="146">
        <v>1</v>
      </c>
      <c r="L84" s="147">
        <v>4</v>
      </c>
      <c r="M84" s="147">
        <v>4</v>
      </c>
      <c r="N84" s="146">
        <v>13795.193906550079</v>
      </c>
      <c r="O84" s="146">
        <v>8800</v>
      </c>
      <c r="P84" s="20">
        <v>5925.3731343283589</v>
      </c>
      <c r="Q84" s="20">
        <v>7692.6952141057927</v>
      </c>
      <c r="R84" s="146">
        <v>13200</v>
      </c>
      <c r="S84" s="146">
        <v>19614.457831325304</v>
      </c>
      <c r="T84" s="146">
        <v>26708.19672131148</v>
      </c>
      <c r="U84" s="145"/>
      <c r="V84" s="177"/>
      <c r="W84" s="177"/>
      <c r="X84" s="146"/>
      <c r="Y84" s="146"/>
      <c r="Z84" s="146"/>
      <c r="AA84" s="146"/>
      <c r="AB84" s="146"/>
      <c r="AC84" s="146"/>
      <c r="AD84" s="146"/>
      <c r="AE84" s="146"/>
      <c r="AF84" s="146"/>
      <c r="AG84" s="145">
        <v>9</v>
      </c>
      <c r="AH84" s="177">
        <v>0</v>
      </c>
      <c r="AI84" s="177">
        <v>0</v>
      </c>
      <c r="AJ84" s="177"/>
      <c r="AK84" s="146">
        <v>60515.822108139248</v>
      </c>
      <c r="AL84" s="146">
        <v>31294.080022337206</v>
      </c>
      <c r="AM84" s="146">
        <v>108046.21252781761</v>
      </c>
      <c r="AN84" s="146">
        <v>13650</v>
      </c>
      <c r="AO84" s="146">
        <v>13709.677419354837</v>
      </c>
      <c r="AP84" s="146">
        <v>15086.601307189543</v>
      </c>
      <c r="AQ84" s="146">
        <v>106925</v>
      </c>
      <c r="AR84" s="146">
        <v>77500</v>
      </c>
      <c r="AS84" s="146">
        <v>93130.769230769249</v>
      </c>
      <c r="AT84" s="145"/>
      <c r="AU84" s="177"/>
      <c r="AV84" s="177"/>
      <c r="AW84" s="177"/>
      <c r="AX84" s="146"/>
      <c r="AY84" s="146"/>
      <c r="AZ84" s="146"/>
      <c r="BA84" s="146"/>
      <c r="BB84" s="20"/>
      <c r="BC84" s="20"/>
      <c r="BD84" s="146"/>
      <c r="BE84" s="146"/>
      <c r="BF84" s="146"/>
      <c r="BG84" s="145"/>
      <c r="BH84" s="177"/>
      <c r="BI84" s="177"/>
      <c r="BJ84" s="177"/>
      <c r="BK84" s="148"/>
      <c r="BL84" s="145"/>
      <c r="BM84" s="177"/>
      <c r="BN84" s="177"/>
      <c r="BO84" s="177"/>
      <c r="BP84" s="177"/>
      <c r="BQ84" s="177"/>
      <c r="BR84" s="145"/>
      <c r="BS84" s="177"/>
      <c r="BT84" s="177"/>
      <c r="BU84" s="177"/>
      <c r="BV84" s="177"/>
      <c r="BW84" s="148"/>
      <c r="BX84" s="145"/>
      <c r="BY84" s="177"/>
      <c r="BZ84" s="177"/>
      <c r="CA84" s="177"/>
      <c r="CB84" s="177"/>
      <c r="CC84" s="177"/>
      <c r="CD84" s="177"/>
      <c r="CE84" s="177"/>
      <c r="CF84" s="177"/>
      <c r="CG84" s="177"/>
      <c r="CH84" s="159"/>
      <c r="CI84" s="145"/>
      <c r="CJ84" s="177"/>
      <c r="CK84" s="177"/>
      <c r="CL84" s="177"/>
      <c r="CM84" s="177"/>
      <c r="CN84" s="177"/>
      <c r="CO84" s="177"/>
      <c r="CP84" s="177"/>
      <c r="CQ84" s="177"/>
      <c r="CR84" s="177"/>
      <c r="CS84" s="159"/>
      <c r="CT84" s="145"/>
      <c r="CU84" s="177"/>
      <c r="CV84" s="177"/>
      <c r="CW84" s="177"/>
      <c r="CX84" s="177"/>
      <c r="CY84" s="177"/>
      <c r="CZ84" s="177"/>
      <c r="DA84" s="177"/>
      <c r="DB84" s="177"/>
      <c r="DC84" s="177"/>
      <c r="DD84" s="159"/>
      <c r="DE84" s="145"/>
      <c r="DF84" s="177"/>
      <c r="DG84" s="177"/>
      <c r="DH84" s="177"/>
      <c r="DI84" s="177"/>
      <c r="DJ84" s="177"/>
      <c r="DK84" s="177"/>
      <c r="DL84" s="177"/>
      <c r="DM84" s="177"/>
      <c r="DN84" s="177"/>
      <c r="DO84" s="159"/>
      <c r="DP84" s="108">
        <v>19</v>
      </c>
      <c r="DQ84" s="215">
        <v>182700</v>
      </c>
      <c r="DR84" s="189">
        <v>0.89473684210499993</v>
      </c>
      <c r="DS84" s="189">
        <v>0.23529411764712804</v>
      </c>
      <c r="DT84" s="149" t="s">
        <v>213</v>
      </c>
      <c r="DU84" s="150" t="s">
        <v>214</v>
      </c>
      <c r="DV84" s="190" t="s">
        <v>215</v>
      </c>
      <c r="DW84" s="177" t="s">
        <v>216</v>
      </c>
      <c r="DX84" s="191" t="s">
        <v>217</v>
      </c>
      <c r="DY84" s="172" t="s">
        <v>259</v>
      </c>
      <c r="DZ84" s="132" t="s">
        <v>121</v>
      </c>
      <c r="EA84" s="125">
        <v>214</v>
      </c>
      <c r="EB84" s="125" t="s">
        <v>230</v>
      </c>
      <c r="EC84" s="133" t="s">
        <v>220</v>
      </c>
      <c r="ED84" s="133" t="s">
        <v>229</v>
      </c>
      <c r="EE84" s="125" t="s">
        <v>276</v>
      </c>
      <c r="EF84" s="17">
        <v>2.6027499999999999</v>
      </c>
      <c r="EG84" s="8"/>
      <c r="EH84" s="17" t="s">
        <v>271</v>
      </c>
      <c r="EI84" s="8" t="s">
        <v>271</v>
      </c>
      <c r="EJ84" s="18" t="s">
        <v>258</v>
      </c>
      <c r="EK84" s="124" t="s">
        <v>225</v>
      </c>
      <c r="EL84" s="124" t="s">
        <v>226</v>
      </c>
      <c r="EM84" s="124" t="s">
        <v>227</v>
      </c>
    </row>
    <row r="85" spans="1:143" ht="15.75">
      <c r="A85" s="128" t="s">
        <v>212</v>
      </c>
      <c r="B85" s="143" t="s">
        <v>165</v>
      </c>
      <c r="C85" s="126" t="s">
        <v>127</v>
      </c>
      <c r="D85" s="144" t="s">
        <v>126</v>
      </c>
      <c r="E85" s="216" t="s">
        <v>87</v>
      </c>
      <c r="F85" s="145">
        <v>2</v>
      </c>
      <c r="G85" s="177">
        <v>0</v>
      </c>
      <c r="H85" s="177">
        <v>0</v>
      </c>
      <c r="I85" s="146">
        <v>11320.039071021052</v>
      </c>
      <c r="J85" s="146">
        <v>7071.067811865476</v>
      </c>
      <c r="K85" s="146">
        <v>1</v>
      </c>
      <c r="L85" s="147">
        <v>2</v>
      </c>
      <c r="M85" s="147">
        <v>2</v>
      </c>
      <c r="N85" s="146">
        <v>16202.6774999972</v>
      </c>
      <c r="O85" s="146">
        <v>6400</v>
      </c>
      <c r="P85" s="20">
        <v>3250</v>
      </c>
      <c r="Q85" s="20">
        <v>3828.5714285714289</v>
      </c>
      <c r="R85" s="146">
        <v>17600</v>
      </c>
      <c r="S85" s="146">
        <v>20000</v>
      </c>
      <c r="T85" s="146">
        <v>16600.000000000007</v>
      </c>
      <c r="U85" s="145"/>
      <c r="V85" s="177"/>
      <c r="W85" s="177"/>
      <c r="X85" s="146"/>
      <c r="Y85" s="146"/>
      <c r="Z85" s="146"/>
      <c r="AA85" s="146"/>
      <c r="AB85" s="146"/>
      <c r="AC85" s="146"/>
      <c r="AD85" s="146"/>
      <c r="AE85" s="146"/>
      <c r="AF85" s="146"/>
      <c r="AG85" s="145">
        <v>1</v>
      </c>
      <c r="AH85" s="177">
        <v>0</v>
      </c>
      <c r="AI85" s="177">
        <v>0</v>
      </c>
      <c r="AJ85" s="177"/>
      <c r="AK85" s="146">
        <v>21399.859061662879</v>
      </c>
      <c r="AL85" s="146">
        <v>0</v>
      </c>
      <c r="AM85" s="146">
        <v>21399.859061662879</v>
      </c>
      <c r="AN85" s="146">
        <v>21350</v>
      </c>
      <c r="AO85" s="146">
        <v>7653.333333333333</v>
      </c>
      <c r="AP85" s="146">
        <v>8490.7407407407409</v>
      </c>
      <c r="AQ85" s="146">
        <v>24150</v>
      </c>
      <c r="AR85" s="146">
        <v>53200.000000000007</v>
      </c>
      <c r="AS85" s="146">
        <v>53812.5</v>
      </c>
      <c r="AT85" s="145"/>
      <c r="AU85" s="177"/>
      <c r="AV85" s="177"/>
      <c r="AW85" s="177"/>
      <c r="AX85" s="146"/>
      <c r="AY85" s="146"/>
      <c r="AZ85" s="146"/>
      <c r="BA85" s="146"/>
      <c r="BB85" s="20"/>
      <c r="BC85" s="20"/>
      <c r="BD85" s="146"/>
      <c r="BE85" s="146"/>
      <c r="BF85" s="146"/>
      <c r="BG85" s="145"/>
      <c r="BH85" s="177"/>
      <c r="BI85" s="177"/>
      <c r="BJ85" s="177"/>
      <c r="BK85" s="148"/>
      <c r="BL85" s="145"/>
      <c r="BM85" s="177"/>
      <c r="BN85" s="177"/>
      <c r="BO85" s="177"/>
      <c r="BP85" s="177"/>
      <c r="BQ85" s="177"/>
      <c r="BR85" s="145"/>
      <c r="BS85" s="177"/>
      <c r="BT85" s="177"/>
      <c r="BU85" s="177"/>
      <c r="BV85" s="177"/>
      <c r="BW85" s="148"/>
      <c r="BX85" s="145"/>
      <c r="BY85" s="177"/>
      <c r="BZ85" s="177"/>
      <c r="CA85" s="177"/>
      <c r="CB85" s="177"/>
      <c r="CC85" s="177"/>
      <c r="CD85" s="177"/>
      <c r="CE85" s="177"/>
      <c r="CF85" s="177"/>
      <c r="CG85" s="177"/>
      <c r="CH85" s="159"/>
      <c r="CI85" s="145"/>
      <c r="CJ85" s="177"/>
      <c r="CK85" s="177"/>
      <c r="CL85" s="177"/>
      <c r="CM85" s="177"/>
      <c r="CN85" s="177"/>
      <c r="CO85" s="177"/>
      <c r="CP85" s="177"/>
      <c r="CQ85" s="177"/>
      <c r="CR85" s="177"/>
      <c r="CS85" s="159"/>
      <c r="CT85" s="145"/>
      <c r="CU85" s="177"/>
      <c r="CV85" s="177"/>
      <c r="CW85" s="177"/>
      <c r="CX85" s="177"/>
      <c r="CY85" s="177"/>
      <c r="CZ85" s="177"/>
      <c r="DA85" s="177"/>
      <c r="DB85" s="177"/>
      <c r="DC85" s="177"/>
      <c r="DD85" s="159"/>
      <c r="DE85" s="145"/>
      <c r="DF85" s="177"/>
      <c r="DG85" s="177"/>
      <c r="DH85" s="177"/>
      <c r="DI85" s="177"/>
      <c r="DJ85" s="177"/>
      <c r="DK85" s="177"/>
      <c r="DL85" s="177"/>
      <c r="DM85" s="177"/>
      <c r="DN85" s="177"/>
      <c r="DO85" s="159"/>
      <c r="DP85" s="109">
        <v>19</v>
      </c>
      <c r="DQ85" s="215">
        <v>182700</v>
      </c>
      <c r="DR85" s="189">
        <v>0.89473684210499993</v>
      </c>
      <c r="DS85" s="189">
        <v>0.11764705882356402</v>
      </c>
      <c r="DT85" s="149" t="s">
        <v>213</v>
      </c>
      <c r="DU85" s="150" t="s">
        <v>214</v>
      </c>
      <c r="DV85" s="190" t="s">
        <v>215</v>
      </c>
      <c r="DW85" s="177" t="s">
        <v>216</v>
      </c>
      <c r="DX85" s="191" t="s">
        <v>217</v>
      </c>
      <c r="DY85" s="172" t="s">
        <v>259</v>
      </c>
      <c r="DZ85" s="132" t="s">
        <v>122</v>
      </c>
      <c r="EA85" s="125">
        <v>214</v>
      </c>
      <c r="EB85" s="125" t="s">
        <v>231</v>
      </c>
      <c r="EC85" s="133" t="s">
        <v>220</v>
      </c>
      <c r="ED85" s="133" t="s">
        <v>229</v>
      </c>
      <c r="EE85" s="125" t="s">
        <v>276</v>
      </c>
      <c r="EF85" s="17">
        <v>2.7955000000000001</v>
      </c>
      <c r="EG85" s="8"/>
      <c r="EH85" s="17" t="s">
        <v>271</v>
      </c>
      <c r="EI85" s="8" t="s">
        <v>271</v>
      </c>
      <c r="EJ85" s="18" t="s">
        <v>258</v>
      </c>
      <c r="EK85" s="124" t="s">
        <v>225</v>
      </c>
      <c r="EL85" s="124" t="s">
        <v>226</v>
      </c>
      <c r="EM85" s="124" t="s">
        <v>227</v>
      </c>
    </row>
    <row r="86" spans="1:143" ht="15.75">
      <c r="A86" s="128" t="s">
        <v>212</v>
      </c>
      <c r="B86" s="143" t="s">
        <v>165</v>
      </c>
      <c r="C86" s="126" t="s">
        <v>127</v>
      </c>
      <c r="D86" s="144" t="s">
        <v>126</v>
      </c>
      <c r="E86" s="187" t="s">
        <v>88</v>
      </c>
      <c r="F86" s="145">
        <v>148</v>
      </c>
      <c r="G86" s="177">
        <v>0</v>
      </c>
      <c r="H86" s="177">
        <v>0</v>
      </c>
      <c r="I86" s="146">
        <v>29417.478884834971</v>
      </c>
      <c r="J86" s="146">
        <v>11966.514227998536</v>
      </c>
      <c r="K86" s="146">
        <v>0.9932432432432432</v>
      </c>
      <c r="L86" s="147">
        <v>147</v>
      </c>
      <c r="M86" s="147">
        <v>147</v>
      </c>
      <c r="N86" s="146">
        <v>58531.425960858884</v>
      </c>
      <c r="O86" s="146">
        <v>13266.666666666668</v>
      </c>
      <c r="P86" s="20">
        <v>14046.099290780143</v>
      </c>
      <c r="Q86" s="20">
        <v>16204.134366925064</v>
      </c>
      <c r="R86" s="146">
        <v>44400.000000000036</v>
      </c>
      <c r="S86" s="146">
        <v>61826.732673267332</v>
      </c>
      <c r="T86" s="146">
        <v>68449.799196787149</v>
      </c>
      <c r="U86" s="145"/>
      <c r="V86" s="177"/>
      <c r="W86" s="177"/>
      <c r="X86" s="146"/>
      <c r="Y86" s="146"/>
      <c r="Z86" s="146"/>
      <c r="AA86" s="146"/>
      <c r="AB86" s="146"/>
      <c r="AC86" s="146"/>
      <c r="AD86" s="146"/>
      <c r="AE86" s="146"/>
      <c r="AF86" s="146"/>
      <c r="AG86" s="145">
        <v>268</v>
      </c>
      <c r="AH86" s="177">
        <v>0</v>
      </c>
      <c r="AI86" s="177">
        <v>0</v>
      </c>
      <c r="AJ86" s="177"/>
      <c r="AK86" s="146">
        <v>56730.892232690414</v>
      </c>
      <c r="AL86" s="146">
        <v>34299.984427777301</v>
      </c>
      <c r="AM86" s="146">
        <v>171361.33243818799</v>
      </c>
      <c r="AN86" s="146">
        <v>17733.333333333336</v>
      </c>
      <c r="AO86" s="146">
        <v>20654.696132596688</v>
      </c>
      <c r="AP86" s="146">
        <v>22632.432432432433</v>
      </c>
      <c r="AQ86" s="146">
        <v>106925.00000000001</v>
      </c>
      <c r="AR86" s="146">
        <v>114845.45454545456</v>
      </c>
      <c r="AS86" s="146">
        <v>124960</v>
      </c>
      <c r="AT86" s="145"/>
      <c r="AU86" s="177"/>
      <c r="AV86" s="177"/>
      <c r="AW86" s="177"/>
      <c r="AX86" s="146"/>
      <c r="AY86" s="146"/>
      <c r="AZ86" s="146"/>
      <c r="BA86" s="146"/>
      <c r="BB86" s="20"/>
      <c r="BC86" s="20"/>
      <c r="BD86" s="146"/>
      <c r="BE86" s="146"/>
      <c r="BF86" s="146"/>
      <c r="BG86" s="145"/>
      <c r="BH86" s="177"/>
      <c r="BI86" s="177"/>
      <c r="BJ86" s="177"/>
      <c r="BK86" s="148"/>
      <c r="BL86" s="145"/>
      <c r="BM86" s="177"/>
      <c r="BN86" s="177"/>
      <c r="BO86" s="177"/>
      <c r="BP86" s="177"/>
      <c r="BQ86" s="177"/>
      <c r="BR86" s="145"/>
      <c r="BS86" s="177"/>
      <c r="BT86" s="177"/>
      <c r="BU86" s="177"/>
      <c r="BV86" s="177"/>
      <c r="BW86" s="148"/>
      <c r="BX86" s="145"/>
      <c r="BY86" s="177"/>
      <c r="BZ86" s="177"/>
      <c r="CA86" s="177"/>
      <c r="CB86" s="177"/>
      <c r="CC86" s="177"/>
      <c r="CD86" s="177"/>
      <c r="CE86" s="177"/>
      <c r="CF86" s="177"/>
      <c r="CG86" s="177"/>
      <c r="CH86" s="159"/>
      <c r="CI86" s="145"/>
      <c r="CJ86" s="177"/>
      <c r="CK86" s="177"/>
      <c r="CL86" s="177"/>
      <c r="CM86" s="177"/>
      <c r="CN86" s="177"/>
      <c r="CO86" s="177"/>
      <c r="CP86" s="177"/>
      <c r="CQ86" s="177"/>
      <c r="CR86" s="177"/>
      <c r="CS86" s="159"/>
      <c r="CT86" s="145"/>
      <c r="CU86" s="177"/>
      <c r="CV86" s="177"/>
      <c r="CW86" s="177"/>
      <c r="CX86" s="177"/>
      <c r="CY86" s="177"/>
      <c r="CZ86" s="177"/>
      <c r="DA86" s="177"/>
      <c r="DB86" s="177"/>
      <c r="DC86" s="177"/>
      <c r="DD86" s="159"/>
      <c r="DE86" s="145"/>
      <c r="DF86" s="177"/>
      <c r="DG86" s="177"/>
      <c r="DH86" s="177"/>
      <c r="DI86" s="177"/>
      <c r="DJ86" s="177"/>
      <c r="DK86" s="177"/>
      <c r="DL86" s="177"/>
      <c r="DM86" s="177"/>
      <c r="DN86" s="177"/>
      <c r="DO86" s="159"/>
      <c r="DP86" s="108">
        <v>60.75</v>
      </c>
      <c r="DQ86" s="215">
        <v>317864</v>
      </c>
      <c r="DR86" s="189">
        <v>0.84362139917599999</v>
      </c>
      <c r="DS86" s="189">
        <v>2.8878048780520489</v>
      </c>
      <c r="DT86" s="149" t="s">
        <v>213</v>
      </c>
      <c r="DU86" s="150" t="s">
        <v>214</v>
      </c>
      <c r="DV86" s="190" t="s">
        <v>215</v>
      </c>
      <c r="DW86" s="177" t="s">
        <v>216</v>
      </c>
      <c r="DX86" s="191" t="s">
        <v>217</v>
      </c>
      <c r="DY86" s="172" t="s">
        <v>259</v>
      </c>
      <c r="DZ86" s="132" t="s">
        <v>119</v>
      </c>
      <c r="EA86" s="125">
        <v>214</v>
      </c>
      <c r="EB86" s="125" t="s">
        <v>219</v>
      </c>
      <c r="EC86" s="133" t="s">
        <v>220</v>
      </c>
      <c r="ED86" s="133" t="s">
        <v>229</v>
      </c>
      <c r="EE86" s="125" t="s">
        <v>276</v>
      </c>
      <c r="EF86" s="17">
        <v>1.5099999999999996</v>
      </c>
      <c r="EG86" s="8"/>
      <c r="EH86" s="17" t="s">
        <v>88</v>
      </c>
      <c r="EI86" s="8" t="s">
        <v>257</v>
      </c>
      <c r="EJ86" s="18" t="s">
        <v>258</v>
      </c>
      <c r="EK86" s="124" t="s">
        <v>225</v>
      </c>
      <c r="EL86" s="124" t="s">
        <v>226</v>
      </c>
      <c r="EM86" s="124" t="s">
        <v>227</v>
      </c>
    </row>
    <row r="87" spans="1:143" ht="15.75">
      <c r="A87" s="128" t="s">
        <v>212</v>
      </c>
      <c r="B87" s="143" t="s">
        <v>165</v>
      </c>
      <c r="C87" s="126" t="s">
        <v>127</v>
      </c>
      <c r="D87" s="144" t="s">
        <v>126</v>
      </c>
      <c r="E87" s="216" t="s">
        <v>88</v>
      </c>
      <c r="F87" s="145">
        <v>6</v>
      </c>
      <c r="G87" s="177">
        <v>0</v>
      </c>
      <c r="H87" s="177">
        <v>0</v>
      </c>
      <c r="I87" s="146">
        <v>24421.780560828291</v>
      </c>
      <c r="J87" s="146">
        <v>7004.7602861673049</v>
      </c>
      <c r="K87" s="146">
        <v>1</v>
      </c>
      <c r="L87" s="147">
        <v>6</v>
      </c>
      <c r="M87" s="147">
        <v>6</v>
      </c>
      <c r="N87" s="146">
        <v>33303.492980677598</v>
      </c>
      <c r="O87" s="146">
        <v>17200</v>
      </c>
      <c r="P87" s="20">
        <v>16090.425531914892</v>
      </c>
      <c r="Q87" s="20">
        <v>16854</v>
      </c>
      <c r="R87" s="146">
        <v>33400</v>
      </c>
      <c r="S87" s="146">
        <v>63464.285714285717</v>
      </c>
      <c r="T87" s="146">
        <v>65570.224719101127</v>
      </c>
      <c r="U87" s="145"/>
      <c r="V87" s="177"/>
      <c r="W87" s="177"/>
      <c r="X87" s="146"/>
      <c r="Y87" s="146"/>
      <c r="Z87" s="146"/>
      <c r="AA87" s="146"/>
      <c r="AB87" s="146"/>
      <c r="AC87" s="146"/>
      <c r="AD87" s="146"/>
      <c r="AE87" s="146"/>
      <c r="AF87" s="146"/>
      <c r="AG87" s="145">
        <v>19</v>
      </c>
      <c r="AH87" s="177">
        <v>0</v>
      </c>
      <c r="AI87" s="177">
        <v>0</v>
      </c>
      <c r="AJ87" s="177"/>
      <c r="AK87" s="146">
        <v>43324.062740299079</v>
      </c>
      <c r="AL87" s="146">
        <v>14849.242404917497</v>
      </c>
      <c r="AM87" s="146">
        <v>75005.701956444231</v>
      </c>
      <c r="AN87" s="146">
        <v>20825</v>
      </c>
      <c r="AO87" s="146">
        <v>23107.142857142859</v>
      </c>
      <c r="AP87" s="146">
        <v>21332.046332046331</v>
      </c>
      <c r="AQ87" s="146">
        <v>63350.000000000007</v>
      </c>
      <c r="AR87" s="146">
        <v>105328.94736842105</v>
      </c>
      <c r="AS87" s="146">
        <v>104912.28070175438</v>
      </c>
      <c r="AT87" s="145"/>
      <c r="AU87" s="177"/>
      <c r="AV87" s="177"/>
      <c r="AW87" s="177"/>
      <c r="AX87" s="146"/>
      <c r="AY87" s="146"/>
      <c r="AZ87" s="146"/>
      <c r="BA87" s="146"/>
      <c r="BB87" s="20"/>
      <c r="BC87" s="20"/>
      <c r="BD87" s="146"/>
      <c r="BE87" s="146"/>
      <c r="BF87" s="146"/>
      <c r="BG87" s="145"/>
      <c r="BH87" s="177"/>
      <c r="BI87" s="177"/>
      <c r="BJ87" s="177"/>
      <c r="BK87" s="148"/>
      <c r="BL87" s="145"/>
      <c r="BM87" s="177"/>
      <c r="BN87" s="177"/>
      <c r="BO87" s="177"/>
      <c r="BP87" s="177"/>
      <c r="BQ87" s="177"/>
      <c r="BR87" s="145"/>
      <c r="BS87" s="177"/>
      <c r="BT87" s="177"/>
      <c r="BU87" s="177"/>
      <c r="BV87" s="177"/>
      <c r="BW87" s="148"/>
      <c r="BX87" s="145"/>
      <c r="BY87" s="177"/>
      <c r="BZ87" s="177"/>
      <c r="CA87" s="177"/>
      <c r="CB87" s="177"/>
      <c r="CC87" s="177"/>
      <c r="CD87" s="177"/>
      <c r="CE87" s="177"/>
      <c r="CF87" s="177"/>
      <c r="CG87" s="177"/>
      <c r="CH87" s="159"/>
      <c r="CI87" s="145"/>
      <c r="CJ87" s="177"/>
      <c r="CK87" s="177"/>
      <c r="CL87" s="177"/>
      <c r="CM87" s="177"/>
      <c r="CN87" s="177"/>
      <c r="CO87" s="177"/>
      <c r="CP87" s="177"/>
      <c r="CQ87" s="177"/>
      <c r="CR87" s="177"/>
      <c r="CS87" s="159"/>
      <c r="CT87" s="145"/>
      <c r="CU87" s="177"/>
      <c r="CV87" s="177"/>
      <c r="CW87" s="177"/>
      <c r="CX87" s="177"/>
      <c r="CY87" s="177"/>
      <c r="CZ87" s="177"/>
      <c r="DA87" s="177"/>
      <c r="DB87" s="177"/>
      <c r="DC87" s="177"/>
      <c r="DD87" s="159"/>
      <c r="DE87" s="145"/>
      <c r="DF87" s="177"/>
      <c r="DG87" s="177"/>
      <c r="DH87" s="177"/>
      <c r="DI87" s="177"/>
      <c r="DJ87" s="177"/>
      <c r="DK87" s="177"/>
      <c r="DL87" s="177"/>
      <c r="DM87" s="177"/>
      <c r="DN87" s="177"/>
      <c r="DO87" s="159"/>
      <c r="DP87" s="109">
        <v>60.75</v>
      </c>
      <c r="DQ87" s="215">
        <v>317864</v>
      </c>
      <c r="DR87" s="189">
        <v>0.84362139917599999</v>
      </c>
      <c r="DS87" s="189">
        <v>0.1170731707318398</v>
      </c>
      <c r="DT87" s="149" t="s">
        <v>213</v>
      </c>
      <c r="DU87" s="150" t="s">
        <v>214</v>
      </c>
      <c r="DV87" s="190" t="s">
        <v>215</v>
      </c>
      <c r="DW87" s="177" t="s">
        <v>216</v>
      </c>
      <c r="DX87" s="191" t="s">
        <v>217</v>
      </c>
      <c r="DY87" s="172" t="s">
        <v>259</v>
      </c>
      <c r="DZ87" s="132" t="s">
        <v>120</v>
      </c>
      <c r="EA87" s="125">
        <v>214</v>
      </c>
      <c r="EB87" s="125" t="s">
        <v>228</v>
      </c>
      <c r="EC87" s="133" t="s">
        <v>220</v>
      </c>
      <c r="ED87" s="133" t="s">
        <v>237</v>
      </c>
      <c r="EE87" s="125" t="s">
        <v>276</v>
      </c>
      <c r="EF87" s="17">
        <v>1.2968333333333331</v>
      </c>
      <c r="EG87" s="8"/>
      <c r="EH87" s="17" t="s">
        <v>88</v>
      </c>
      <c r="EI87" s="8" t="s">
        <v>257</v>
      </c>
      <c r="EJ87" s="18" t="s">
        <v>258</v>
      </c>
      <c r="EK87" s="124" t="s">
        <v>225</v>
      </c>
      <c r="EL87" s="124" t="s">
        <v>226</v>
      </c>
      <c r="EM87" s="124" t="s">
        <v>227</v>
      </c>
    </row>
    <row r="88" spans="1:143" ht="15.75">
      <c r="A88" s="128" t="s">
        <v>212</v>
      </c>
      <c r="B88" s="143" t="s">
        <v>165</v>
      </c>
      <c r="C88" s="126" t="s">
        <v>127</v>
      </c>
      <c r="D88" s="144" t="s">
        <v>126</v>
      </c>
      <c r="E88" s="216" t="s">
        <v>88</v>
      </c>
      <c r="F88" s="145">
        <v>33</v>
      </c>
      <c r="G88" s="177">
        <v>0</v>
      </c>
      <c r="H88" s="177">
        <v>0</v>
      </c>
      <c r="I88" s="146">
        <v>11786.622217608594</v>
      </c>
      <c r="J88" s="146">
        <v>2296.2419891481977</v>
      </c>
      <c r="K88" s="146">
        <v>1</v>
      </c>
      <c r="L88" s="147">
        <v>33</v>
      </c>
      <c r="M88" s="147">
        <v>33</v>
      </c>
      <c r="N88" s="146">
        <v>16333.941479314801</v>
      </c>
      <c r="O88" s="146">
        <v>10050</v>
      </c>
      <c r="P88" s="20">
        <v>5925.3731343283589</v>
      </c>
      <c r="Q88" s="20">
        <v>7692.6952141057927</v>
      </c>
      <c r="R88" s="146">
        <v>13960</v>
      </c>
      <c r="S88" s="146">
        <v>19614.457831325304</v>
      </c>
      <c r="T88" s="146">
        <v>26708.19672131148</v>
      </c>
      <c r="U88" s="145"/>
      <c r="V88" s="177"/>
      <c r="W88" s="177"/>
      <c r="X88" s="146"/>
      <c r="Y88" s="146"/>
      <c r="Z88" s="146"/>
      <c r="AA88" s="146"/>
      <c r="AB88" s="146"/>
      <c r="AC88" s="146"/>
      <c r="AD88" s="146"/>
      <c r="AE88" s="146"/>
      <c r="AF88" s="146"/>
      <c r="AG88" s="145">
        <v>62</v>
      </c>
      <c r="AH88" s="177">
        <v>0</v>
      </c>
      <c r="AI88" s="177">
        <v>0</v>
      </c>
      <c r="AJ88" s="177"/>
      <c r="AK88" s="146">
        <v>37879.295051855835</v>
      </c>
      <c r="AL88" s="146">
        <v>19207.846495679481</v>
      </c>
      <c r="AM88" s="146">
        <v>85643.587008151997</v>
      </c>
      <c r="AN88" s="146">
        <v>15866.666666666668</v>
      </c>
      <c r="AO88" s="146">
        <v>13709.677419354837</v>
      </c>
      <c r="AP88" s="146">
        <v>15086.601307189543</v>
      </c>
      <c r="AQ88" s="146">
        <v>69300.000000000015</v>
      </c>
      <c r="AR88" s="146">
        <v>77500</v>
      </c>
      <c r="AS88" s="146">
        <v>93130.769230769249</v>
      </c>
      <c r="AT88" s="145"/>
      <c r="AU88" s="177"/>
      <c r="AV88" s="177"/>
      <c r="AW88" s="177"/>
      <c r="AX88" s="146"/>
      <c r="AY88" s="146"/>
      <c r="AZ88" s="146"/>
      <c r="BA88" s="146"/>
      <c r="BB88" s="20"/>
      <c r="BC88" s="20"/>
      <c r="BD88" s="146"/>
      <c r="BE88" s="146"/>
      <c r="BF88" s="146"/>
      <c r="BG88" s="145"/>
      <c r="BH88" s="177"/>
      <c r="BI88" s="177"/>
      <c r="BJ88" s="177"/>
      <c r="BK88" s="148"/>
      <c r="BL88" s="145"/>
      <c r="BM88" s="177"/>
      <c r="BN88" s="177"/>
      <c r="BO88" s="177"/>
      <c r="BP88" s="177"/>
      <c r="BQ88" s="177"/>
      <c r="BR88" s="145"/>
      <c r="BS88" s="177"/>
      <c r="BT88" s="177"/>
      <c r="BU88" s="177"/>
      <c r="BV88" s="177"/>
      <c r="BW88" s="148"/>
      <c r="BX88" s="145"/>
      <c r="BY88" s="177"/>
      <c r="BZ88" s="177"/>
      <c r="CA88" s="177"/>
      <c r="CB88" s="177"/>
      <c r="CC88" s="177"/>
      <c r="CD88" s="177"/>
      <c r="CE88" s="177"/>
      <c r="CF88" s="177"/>
      <c r="CG88" s="177"/>
      <c r="CH88" s="159"/>
      <c r="CI88" s="145"/>
      <c r="CJ88" s="177"/>
      <c r="CK88" s="177"/>
      <c r="CL88" s="177"/>
      <c r="CM88" s="177"/>
      <c r="CN88" s="177"/>
      <c r="CO88" s="177"/>
      <c r="CP88" s="177"/>
      <c r="CQ88" s="177"/>
      <c r="CR88" s="177"/>
      <c r="CS88" s="159"/>
      <c r="CT88" s="145"/>
      <c r="CU88" s="177"/>
      <c r="CV88" s="177"/>
      <c r="CW88" s="177"/>
      <c r="CX88" s="177"/>
      <c r="CY88" s="177"/>
      <c r="CZ88" s="177"/>
      <c r="DA88" s="177"/>
      <c r="DB88" s="177"/>
      <c r="DC88" s="177"/>
      <c r="DD88" s="159"/>
      <c r="DE88" s="145"/>
      <c r="DF88" s="177"/>
      <c r="DG88" s="177"/>
      <c r="DH88" s="177"/>
      <c r="DI88" s="177"/>
      <c r="DJ88" s="177"/>
      <c r="DK88" s="177"/>
      <c r="DL88" s="177"/>
      <c r="DM88" s="177"/>
      <c r="DN88" s="177"/>
      <c r="DO88" s="159"/>
      <c r="DP88" s="108">
        <v>60.75</v>
      </c>
      <c r="DQ88" s="215">
        <v>317864</v>
      </c>
      <c r="DR88" s="189">
        <v>0.84362139917599999</v>
      </c>
      <c r="DS88" s="189">
        <v>0.6439024390251189</v>
      </c>
      <c r="DT88" s="149" t="s">
        <v>213</v>
      </c>
      <c r="DU88" s="150" t="s">
        <v>214</v>
      </c>
      <c r="DV88" s="190" t="s">
        <v>215</v>
      </c>
      <c r="DW88" s="177" t="s">
        <v>216</v>
      </c>
      <c r="DX88" s="191" t="s">
        <v>217</v>
      </c>
      <c r="DY88" s="172" t="s">
        <v>259</v>
      </c>
      <c r="DZ88" s="132" t="s">
        <v>121</v>
      </c>
      <c r="EA88" s="125">
        <v>214</v>
      </c>
      <c r="EB88" s="125" t="s">
        <v>230</v>
      </c>
      <c r="EC88" s="133" t="s">
        <v>220</v>
      </c>
      <c r="ED88" s="133" t="s">
        <v>229</v>
      </c>
      <c r="EE88" s="125" t="s">
        <v>276</v>
      </c>
      <c r="EF88" s="17">
        <v>2.3981212121212123</v>
      </c>
      <c r="EG88" s="8"/>
      <c r="EH88" s="17" t="s">
        <v>88</v>
      </c>
      <c r="EI88" s="8" t="s">
        <v>257</v>
      </c>
      <c r="EJ88" s="18" t="s">
        <v>258</v>
      </c>
      <c r="EK88" s="124" t="s">
        <v>225</v>
      </c>
      <c r="EL88" s="124" t="s">
        <v>226</v>
      </c>
      <c r="EM88" s="124" t="s">
        <v>227</v>
      </c>
    </row>
    <row r="89" spans="1:143" ht="15.75">
      <c r="A89" s="128" t="s">
        <v>212</v>
      </c>
      <c r="B89" s="143" t="s">
        <v>165</v>
      </c>
      <c r="C89" s="126" t="s">
        <v>127</v>
      </c>
      <c r="D89" s="144" t="s">
        <v>126</v>
      </c>
      <c r="E89" s="216" t="s">
        <v>88</v>
      </c>
      <c r="F89" s="145">
        <v>4</v>
      </c>
      <c r="G89" s="177">
        <v>0</v>
      </c>
      <c r="H89" s="177">
        <v>0</v>
      </c>
      <c r="I89" s="146">
        <v>9670.914166601744</v>
      </c>
      <c r="J89" s="146">
        <v>2516.6114784235833</v>
      </c>
      <c r="K89" s="146">
        <v>1</v>
      </c>
      <c r="L89" s="147">
        <v>4</v>
      </c>
      <c r="M89" s="147">
        <v>4</v>
      </c>
      <c r="N89" s="146">
        <v>13027.172302185281</v>
      </c>
      <c r="O89" s="146">
        <v>6800</v>
      </c>
      <c r="P89" s="20">
        <v>3250</v>
      </c>
      <c r="Q89" s="20">
        <v>3828.5714285714289</v>
      </c>
      <c r="R89" s="146">
        <v>13200</v>
      </c>
      <c r="S89" s="146">
        <v>20000</v>
      </c>
      <c r="T89" s="146">
        <v>16600.000000000007</v>
      </c>
      <c r="U89" s="145"/>
      <c r="V89" s="177"/>
      <c r="W89" s="177"/>
      <c r="X89" s="146"/>
      <c r="Y89" s="146"/>
      <c r="Z89" s="146"/>
      <c r="AA89" s="146"/>
      <c r="AB89" s="146"/>
      <c r="AC89" s="146"/>
      <c r="AD89" s="146"/>
      <c r="AE89" s="146"/>
      <c r="AF89" s="146"/>
      <c r="AG89" s="145">
        <v>12</v>
      </c>
      <c r="AH89" s="177">
        <v>0</v>
      </c>
      <c r="AI89" s="177">
        <v>0</v>
      </c>
      <c r="AJ89" s="177"/>
      <c r="AK89" s="146">
        <v>36260.145029884741</v>
      </c>
      <c r="AL89" s="146">
        <v>15179.918453088747</v>
      </c>
      <c r="AM89" s="146">
        <v>63243.184116437122</v>
      </c>
      <c r="AN89" s="146">
        <v>21350</v>
      </c>
      <c r="AO89" s="146">
        <v>7653.333333333333</v>
      </c>
      <c r="AP89" s="146">
        <v>8490.7407407407409</v>
      </c>
      <c r="AQ89" s="146">
        <v>58800.000000000007</v>
      </c>
      <c r="AR89" s="146">
        <v>53200.000000000007</v>
      </c>
      <c r="AS89" s="146">
        <v>53812.5</v>
      </c>
      <c r="AT89" s="145"/>
      <c r="AU89" s="177"/>
      <c r="AV89" s="177"/>
      <c r="AW89" s="177"/>
      <c r="AX89" s="146"/>
      <c r="AY89" s="146"/>
      <c r="AZ89" s="146"/>
      <c r="BA89" s="146"/>
      <c r="BB89" s="20"/>
      <c r="BC89" s="20"/>
      <c r="BD89" s="146"/>
      <c r="BE89" s="146"/>
      <c r="BF89" s="146"/>
      <c r="BG89" s="145"/>
      <c r="BH89" s="177"/>
      <c r="BI89" s="177"/>
      <c r="BJ89" s="177"/>
      <c r="BK89" s="148"/>
      <c r="BL89" s="145"/>
      <c r="BM89" s="177"/>
      <c r="BN89" s="177"/>
      <c r="BO89" s="177"/>
      <c r="BP89" s="177"/>
      <c r="BQ89" s="177"/>
      <c r="BR89" s="145"/>
      <c r="BS89" s="177"/>
      <c r="BT89" s="177"/>
      <c r="BU89" s="177"/>
      <c r="BV89" s="177"/>
      <c r="BW89" s="148"/>
      <c r="BX89" s="145"/>
      <c r="BY89" s="177"/>
      <c r="BZ89" s="177"/>
      <c r="CA89" s="177"/>
      <c r="CB89" s="177"/>
      <c r="CC89" s="177"/>
      <c r="CD89" s="177"/>
      <c r="CE89" s="177"/>
      <c r="CF89" s="177"/>
      <c r="CG89" s="177"/>
      <c r="CH89" s="159"/>
      <c r="CI89" s="145"/>
      <c r="CJ89" s="177"/>
      <c r="CK89" s="177"/>
      <c r="CL89" s="177"/>
      <c r="CM89" s="177"/>
      <c r="CN89" s="177"/>
      <c r="CO89" s="177"/>
      <c r="CP89" s="177"/>
      <c r="CQ89" s="177"/>
      <c r="CR89" s="177"/>
      <c r="CS89" s="159"/>
      <c r="CT89" s="145"/>
      <c r="CU89" s="177"/>
      <c r="CV89" s="177"/>
      <c r="CW89" s="177"/>
      <c r="CX89" s="177"/>
      <c r="CY89" s="177"/>
      <c r="CZ89" s="177"/>
      <c r="DA89" s="177"/>
      <c r="DB89" s="177"/>
      <c r="DC89" s="177"/>
      <c r="DD89" s="159"/>
      <c r="DE89" s="145"/>
      <c r="DF89" s="177"/>
      <c r="DG89" s="177"/>
      <c r="DH89" s="177"/>
      <c r="DI89" s="177"/>
      <c r="DJ89" s="177"/>
      <c r="DK89" s="177"/>
      <c r="DL89" s="177"/>
      <c r="DM89" s="177"/>
      <c r="DN89" s="177"/>
      <c r="DO89" s="159"/>
      <c r="DP89" s="109">
        <v>60.75</v>
      </c>
      <c r="DQ89" s="215">
        <v>317864</v>
      </c>
      <c r="DR89" s="189">
        <v>0.84362139917599999</v>
      </c>
      <c r="DS89" s="189">
        <v>7.804878048789321E-2</v>
      </c>
      <c r="DT89" s="149" t="s">
        <v>213</v>
      </c>
      <c r="DU89" s="150" t="s">
        <v>214</v>
      </c>
      <c r="DV89" s="190" t="s">
        <v>215</v>
      </c>
      <c r="DW89" s="177" t="s">
        <v>216</v>
      </c>
      <c r="DX89" s="191" t="s">
        <v>217</v>
      </c>
      <c r="DY89" s="172" t="s">
        <v>259</v>
      </c>
      <c r="DZ89" s="132" t="s">
        <v>122</v>
      </c>
      <c r="EA89" s="125">
        <v>214</v>
      </c>
      <c r="EB89" s="125" t="s">
        <v>231</v>
      </c>
      <c r="EC89" s="133" t="s">
        <v>220</v>
      </c>
      <c r="ED89" s="133" t="s">
        <v>229</v>
      </c>
      <c r="EE89" s="125" t="s">
        <v>276</v>
      </c>
      <c r="EF89" s="17">
        <v>2.9252500000000001</v>
      </c>
      <c r="EG89" s="8"/>
      <c r="EH89" s="17" t="s">
        <v>88</v>
      </c>
      <c r="EI89" s="8" t="s">
        <v>257</v>
      </c>
      <c r="EJ89" s="18" t="s">
        <v>258</v>
      </c>
      <c r="EK89" s="124" t="s">
        <v>225</v>
      </c>
      <c r="EL89" s="124" t="s">
        <v>226</v>
      </c>
      <c r="EM89" s="124" t="s">
        <v>227</v>
      </c>
    </row>
    <row r="90" spans="1:143" ht="15.75">
      <c r="A90" s="128" t="s">
        <v>212</v>
      </c>
      <c r="B90" s="143" t="s">
        <v>165</v>
      </c>
      <c r="C90" s="126" t="s">
        <v>127</v>
      </c>
      <c r="D90" s="144" t="s">
        <v>126</v>
      </c>
      <c r="E90" s="187" t="s">
        <v>89</v>
      </c>
      <c r="F90" s="145">
        <v>84</v>
      </c>
      <c r="G90" s="177">
        <v>0</v>
      </c>
      <c r="H90" s="177">
        <v>0</v>
      </c>
      <c r="I90" s="146">
        <v>29514.354456460169</v>
      </c>
      <c r="J90" s="146">
        <v>11137.280332093635</v>
      </c>
      <c r="K90" s="146">
        <v>1</v>
      </c>
      <c r="L90" s="147">
        <v>84</v>
      </c>
      <c r="M90" s="147">
        <v>84</v>
      </c>
      <c r="N90" s="146">
        <v>57887.824896124963</v>
      </c>
      <c r="O90" s="146">
        <v>15875</v>
      </c>
      <c r="P90" s="20">
        <v>14046.099290780143</v>
      </c>
      <c r="Q90" s="20">
        <v>16204.134366925064</v>
      </c>
      <c r="R90" s="146">
        <v>43250.000000000015</v>
      </c>
      <c r="S90" s="146">
        <v>61826.732673267332</v>
      </c>
      <c r="T90" s="146">
        <v>68449.799196787149</v>
      </c>
      <c r="U90" s="145"/>
      <c r="V90" s="177"/>
      <c r="W90" s="177"/>
      <c r="X90" s="146"/>
      <c r="Y90" s="146"/>
      <c r="Z90" s="146"/>
      <c r="AA90" s="146"/>
      <c r="AB90" s="146"/>
      <c r="AC90" s="146"/>
      <c r="AD90" s="146"/>
      <c r="AE90" s="146"/>
      <c r="AF90" s="146"/>
      <c r="AG90" s="145">
        <v>175</v>
      </c>
      <c r="AH90" s="177">
        <v>0</v>
      </c>
      <c r="AI90" s="177">
        <v>0</v>
      </c>
      <c r="AJ90" s="177"/>
      <c r="AK90" s="146">
        <v>64182.483986203959</v>
      </c>
      <c r="AL90" s="146">
        <v>34071.064533173092</v>
      </c>
      <c r="AM90" s="146">
        <v>144294.91237776162</v>
      </c>
      <c r="AN90" s="146">
        <v>20937.5</v>
      </c>
      <c r="AO90" s="146">
        <v>20654.696132596688</v>
      </c>
      <c r="AP90" s="146">
        <v>22632.432432432433</v>
      </c>
      <c r="AQ90" s="146">
        <v>113750</v>
      </c>
      <c r="AR90" s="146">
        <v>114845.45454545456</v>
      </c>
      <c r="AS90" s="146">
        <v>124960</v>
      </c>
      <c r="AT90" s="145"/>
      <c r="AU90" s="177"/>
      <c r="AV90" s="177"/>
      <c r="AW90" s="177"/>
      <c r="AX90" s="146"/>
      <c r="AY90" s="146"/>
      <c r="AZ90" s="146"/>
      <c r="BA90" s="146"/>
      <c r="BB90" s="20"/>
      <c r="BC90" s="20"/>
      <c r="BD90" s="146"/>
      <c r="BE90" s="146"/>
      <c r="BF90" s="146"/>
      <c r="BG90" s="145"/>
      <c r="BH90" s="177"/>
      <c r="BI90" s="177"/>
      <c r="BJ90" s="177"/>
      <c r="BK90" s="148"/>
      <c r="BL90" s="145"/>
      <c r="BM90" s="177"/>
      <c r="BN90" s="177"/>
      <c r="BO90" s="177"/>
      <c r="BP90" s="177"/>
      <c r="BQ90" s="177"/>
      <c r="BR90" s="145"/>
      <c r="BS90" s="177"/>
      <c r="BT90" s="177"/>
      <c r="BU90" s="177"/>
      <c r="BV90" s="177"/>
      <c r="BW90" s="148"/>
      <c r="BX90" s="145"/>
      <c r="BY90" s="177"/>
      <c r="BZ90" s="177"/>
      <c r="CA90" s="177"/>
      <c r="CB90" s="177"/>
      <c r="CC90" s="177"/>
      <c r="CD90" s="177"/>
      <c r="CE90" s="177"/>
      <c r="CF90" s="177"/>
      <c r="CG90" s="177"/>
      <c r="CH90" s="159"/>
      <c r="CI90" s="145"/>
      <c r="CJ90" s="177"/>
      <c r="CK90" s="177"/>
      <c r="CL90" s="177"/>
      <c r="CM90" s="177"/>
      <c r="CN90" s="177"/>
      <c r="CO90" s="177"/>
      <c r="CP90" s="177"/>
      <c r="CQ90" s="177"/>
      <c r="CR90" s="177"/>
      <c r="CS90" s="159"/>
      <c r="CT90" s="145"/>
      <c r="CU90" s="177"/>
      <c r="CV90" s="177"/>
      <c r="CW90" s="177"/>
      <c r="CX90" s="177"/>
      <c r="CY90" s="177"/>
      <c r="CZ90" s="177"/>
      <c r="DA90" s="177"/>
      <c r="DB90" s="177"/>
      <c r="DC90" s="177"/>
      <c r="DD90" s="159"/>
      <c r="DE90" s="145"/>
      <c r="DF90" s="177"/>
      <c r="DG90" s="177"/>
      <c r="DH90" s="177"/>
      <c r="DI90" s="177"/>
      <c r="DJ90" s="177"/>
      <c r="DK90" s="177"/>
      <c r="DL90" s="177"/>
      <c r="DM90" s="177"/>
      <c r="DN90" s="177"/>
      <c r="DO90" s="159"/>
      <c r="DP90" s="108">
        <v>33.75</v>
      </c>
      <c r="DQ90" s="215">
        <v>297332</v>
      </c>
      <c r="DR90" s="189">
        <v>0.89629629629600005</v>
      </c>
      <c r="DS90" s="189">
        <v>2.7768595041331494</v>
      </c>
      <c r="DT90" s="149" t="s">
        <v>213</v>
      </c>
      <c r="DU90" s="150" t="s">
        <v>214</v>
      </c>
      <c r="DV90" s="190" t="s">
        <v>215</v>
      </c>
      <c r="DW90" s="177" t="s">
        <v>216</v>
      </c>
      <c r="DX90" s="191" t="s">
        <v>217</v>
      </c>
      <c r="DY90" s="172" t="s">
        <v>218</v>
      </c>
      <c r="DZ90" s="132" t="s">
        <v>119</v>
      </c>
      <c r="EA90" s="125">
        <v>214</v>
      </c>
      <c r="EB90" s="125" t="s">
        <v>219</v>
      </c>
      <c r="EC90" s="133" t="s">
        <v>220</v>
      </c>
      <c r="ED90" s="133" t="s">
        <v>229</v>
      </c>
      <c r="EE90" s="125" t="s">
        <v>276</v>
      </c>
      <c r="EF90" s="17">
        <v>1.2723928571428569</v>
      </c>
      <c r="EG90" s="8"/>
      <c r="EH90" s="17" t="s">
        <v>272</v>
      </c>
      <c r="EI90" s="8" t="s">
        <v>236</v>
      </c>
      <c r="EJ90" s="18" t="s">
        <v>234</v>
      </c>
      <c r="EK90" s="124" t="s">
        <v>225</v>
      </c>
      <c r="EL90" s="124" t="s">
        <v>226</v>
      </c>
      <c r="EM90" s="124" t="s">
        <v>227</v>
      </c>
    </row>
    <row r="91" spans="1:143" ht="15.75">
      <c r="A91" s="128" t="s">
        <v>212</v>
      </c>
      <c r="B91" s="143" t="s">
        <v>165</v>
      </c>
      <c r="C91" s="126" t="s">
        <v>127</v>
      </c>
      <c r="D91" s="144" t="s">
        <v>126</v>
      </c>
      <c r="E91" s="216" t="s">
        <v>89</v>
      </c>
      <c r="F91" s="145">
        <v>26</v>
      </c>
      <c r="G91" s="177">
        <v>0</v>
      </c>
      <c r="H91" s="177">
        <v>0</v>
      </c>
      <c r="I91" s="146">
        <v>29675.120893691135</v>
      </c>
      <c r="J91" s="146">
        <v>9719.1325982074377</v>
      </c>
      <c r="K91" s="146">
        <v>1</v>
      </c>
      <c r="L91" s="147">
        <v>26</v>
      </c>
      <c r="M91" s="147">
        <v>26</v>
      </c>
      <c r="N91" s="146">
        <v>47524.168928677522</v>
      </c>
      <c r="O91" s="146">
        <v>14333.333333333332</v>
      </c>
      <c r="P91" s="20">
        <v>16090.425531914892</v>
      </c>
      <c r="Q91" s="20">
        <v>16854</v>
      </c>
      <c r="R91" s="146">
        <v>41000.000000000007</v>
      </c>
      <c r="S91" s="146">
        <v>63464.285714285717</v>
      </c>
      <c r="T91" s="146">
        <v>65570.224719101127</v>
      </c>
      <c r="U91" s="145"/>
      <c r="V91" s="177"/>
      <c r="W91" s="177"/>
      <c r="X91" s="146"/>
      <c r="Y91" s="146"/>
      <c r="Z91" s="146"/>
      <c r="AA91" s="146"/>
      <c r="AB91" s="146"/>
      <c r="AC91" s="146"/>
      <c r="AD91" s="146"/>
      <c r="AE91" s="146"/>
      <c r="AF91" s="146"/>
      <c r="AG91" s="145">
        <v>95</v>
      </c>
      <c r="AH91" s="177">
        <v>0</v>
      </c>
      <c r="AI91" s="177">
        <v>0</v>
      </c>
      <c r="AJ91" s="177"/>
      <c r="AK91" s="146">
        <v>65876.768499113794</v>
      </c>
      <c r="AL91" s="146">
        <v>32042.979255944112</v>
      </c>
      <c r="AM91" s="146">
        <v>178004.37041811919</v>
      </c>
      <c r="AN91" s="146">
        <v>27812.5</v>
      </c>
      <c r="AO91" s="146">
        <v>23107.142857142859</v>
      </c>
      <c r="AP91" s="146">
        <v>21332.046332046331</v>
      </c>
      <c r="AQ91" s="146">
        <v>109166.66666666667</v>
      </c>
      <c r="AR91" s="146">
        <v>105328.94736842105</v>
      </c>
      <c r="AS91" s="146">
        <v>104912.28070175438</v>
      </c>
      <c r="AT91" s="145"/>
      <c r="AU91" s="177"/>
      <c r="AV91" s="177"/>
      <c r="AW91" s="177"/>
      <c r="AX91" s="146"/>
      <c r="AY91" s="146"/>
      <c r="AZ91" s="146"/>
      <c r="BA91" s="146"/>
      <c r="BB91" s="20"/>
      <c r="BC91" s="20"/>
      <c r="BD91" s="146"/>
      <c r="BE91" s="146"/>
      <c r="BF91" s="146"/>
      <c r="BG91" s="145"/>
      <c r="BH91" s="177"/>
      <c r="BI91" s="177"/>
      <c r="BJ91" s="177"/>
      <c r="BK91" s="148"/>
      <c r="BL91" s="145"/>
      <c r="BM91" s="177"/>
      <c r="BN91" s="177"/>
      <c r="BO91" s="177"/>
      <c r="BP91" s="177"/>
      <c r="BQ91" s="177"/>
      <c r="BR91" s="145"/>
      <c r="BS91" s="177"/>
      <c r="BT91" s="177"/>
      <c r="BU91" s="177"/>
      <c r="BV91" s="177"/>
      <c r="BW91" s="148"/>
      <c r="BX91" s="145"/>
      <c r="BY91" s="177"/>
      <c r="BZ91" s="177"/>
      <c r="CA91" s="177"/>
      <c r="CB91" s="177"/>
      <c r="CC91" s="177"/>
      <c r="CD91" s="177"/>
      <c r="CE91" s="177"/>
      <c r="CF91" s="177"/>
      <c r="CG91" s="177"/>
      <c r="CH91" s="159"/>
      <c r="CI91" s="145"/>
      <c r="CJ91" s="177"/>
      <c r="CK91" s="177"/>
      <c r="CL91" s="177"/>
      <c r="CM91" s="177"/>
      <c r="CN91" s="177"/>
      <c r="CO91" s="177"/>
      <c r="CP91" s="177"/>
      <c r="CQ91" s="177"/>
      <c r="CR91" s="177"/>
      <c r="CS91" s="159"/>
      <c r="CT91" s="145"/>
      <c r="CU91" s="177"/>
      <c r="CV91" s="177"/>
      <c r="CW91" s="177"/>
      <c r="CX91" s="177"/>
      <c r="CY91" s="177"/>
      <c r="CZ91" s="177"/>
      <c r="DA91" s="177"/>
      <c r="DB91" s="177"/>
      <c r="DC91" s="177"/>
      <c r="DD91" s="159"/>
      <c r="DE91" s="145"/>
      <c r="DF91" s="177"/>
      <c r="DG91" s="177"/>
      <c r="DH91" s="177"/>
      <c r="DI91" s="177"/>
      <c r="DJ91" s="177"/>
      <c r="DK91" s="177"/>
      <c r="DL91" s="177"/>
      <c r="DM91" s="177"/>
      <c r="DN91" s="177"/>
      <c r="DO91" s="159"/>
      <c r="DP91" s="109">
        <v>33.75</v>
      </c>
      <c r="DQ91" s="215">
        <v>297332</v>
      </c>
      <c r="DR91" s="189">
        <v>0.89629629629600005</v>
      </c>
      <c r="DS91" s="189">
        <v>0.85950413223168909</v>
      </c>
      <c r="DT91" s="149" t="s">
        <v>213</v>
      </c>
      <c r="DU91" s="150" t="s">
        <v>214</v>
      </c>
      <c r="DV91" s="190" t="s">
        <v>215</v>
      </c>
      <c r="DW91" s="177" t="s">
        <v>216</v>
      </c>
      <c r="DX91" s="191" t="s">
        <v>217</v>
      </c>
      <c r="DY91" s="172" t="s">
        <v>218</v>
      </c>
      <c r="DZ91" s="132" t="s">
        <v>120</v>
      </c>
      <c r="EA91" s="125">
        <v>214</v>
      </c>
      <c r="EB91" s="125" t="s">
        <v>228</v>
      </c>
      <c r="EC91" s="133" t="s">
        <v>220</v>
      </c>
      <c r="ED91" s="133" t="s">
        <v>237</v>
      </c>
      <c r="EE91" s="125" t="s">
        <v>276</v>
      </c>
      <c r="EF91" s="17">
        <v>1.1608461538461539</v>
      </c>
      <c r="EG91" s="8"/>
      <c r="EH91" s="17" t="s">
        <v>272</v>
      </c>
      <c r="EI91" s="8" t="s">
        <v>236</v>
      </c>
      <c r="EJ91" s="18" t="s">
        <v>234</v>
      </c>
      <c r="EK91" s="124" t="s">
        <v>225</v>
      </c>
      <c r="EL91" s="124" t="s">
        <v>226</v>
      </c>
      <c r="EM91" s="124" t="s">
        <v>227</v>
      </c>
    </row>
    <row r="92" spans="1:143" ht="15.75">
      <c r="A92" s="128" t="s">
        <v>212</v>
      </c>
      <c r="B92" s="143" t="s">
        <v>165</v>
      </c>
      <c r="C92" s="126" t="s">
        <v>127</v>
      </c>
      <c r="D92" s="144" t="s">
        <v>126</v>
      </c>
      <c r="E92" s="216" t="s">
        <v>89</v>
      </c>
      <c r="F92" s="145">
        <v>38</v>
      </c>
      <c r="G92" s="177">
        <v>0</v>
      </c>
      <c r="H92" s="177">
        <v>0</v>
      </c>
      <c r="I92" s="146">
        <v>9992.2825273633443</v>
      </c>
      <c r="J92" s="146">
        <v>4462.5834999021436</v>
      </c>
      <c r="K92" s="146">
        <v>0.89473684210526316</v>
      </c>
      <c r="L92" s="147">
        <v>34</v>
      </c>
      <c r="M92" s="147">
        <v>38</v>
      </c>
      <c r="N92" s="146">
        <v>16591.748551115121</v>
      </c>
      <c r="O92" s="146">
        <v>2714.2857142857142</v>
      </c>
      <c r="P92" s="20">
        <v>5925.3731343283589</v>
      </c>
      <c r="Q92" s="20">
        <v>7692.6952141057927</v>
      </c>
      <c r="R92" s="146">
        <v>14789.473684210527</v>
      </c>
      <c r="S92" s="146">
        <v>19614.457831325304</v>
      </c>
      <c r="T92" s="146">
        <v>26708.19672131148</v>
      </c>
      <c r="U92" s="145"/>
      <c r="V92" s="177"/>
      <c r="W92" s="177"/>
      <c r="X92" s="146"/>
      <c r="Y92" s="146"/>
      <c r="Z92" s="146"/>
      <c r="AA92" s="146"/>
      <c r="AB92" s="146"/>
      <c r="AC92" s="146"/>
      <c r="AD92" s="146"/>
      <c r="AE92" s="146"/>
      <c r="AF92" s="146"/>
      <c r="AG92" s="145">
        <v>79</v>
      </c>
      <c r="AH92" s="177">
        <v>0</v>
      </c>
      <c r="AI92" s="177">
        <v>0</v>
      </c>
      <c r="AJ92" s="177"/>
      <c r="AK92" s="146">
        <v>35811.12086363374</v>
      </c>
      <c r="AL92" s="146">
        <v>26647.286856015147</v>
      </c>
      <c r="AM92" s="146">
        <v>106645.3858671624</v>
      </c>
      <c r="AN92" s="146">
        <v>7041.6666666666661</v>
      </c>
      <c r="AO92" s="146">
        <v>13709.677419354837</v>
      </c>
      <c r="AP92" s="146">
        <v>15086.601307189543</v>
      </c>
      <c r="AQ92" s="146">
        <v>75500.000000000044</v>
      </c>
      <c r="AR92" s="146">
        <v>77500</v>
      </c>
      <c r="AS92" s="146">
        <v>93130.769230769249</v>
      </c>
      <c r="AT92" s="145"/>
      <c r="AU92" s="177"/>
      <c r="AV92" s="177"/>
      <c r="AW92" s="177"/>
      <c r="AX92" s="146"/>
      <c r="AY92" s="146"/>
      <c r="AZ92" s="146"/>
      <c r="BA92" s="146"/>
      <c r="BB92" s="20"/>
      <c r="BC92" s="20"/>
      <c r="BD92" s="146"/>
      <c r="BE92" s="146"/>
      <c r="BF92" s="146"/>
      <c r="BG92" s="145"/>
      <c r="BH92" s="177"/>
      <c r="BI92" s="177"/>
      <c r="BJ92" s="177"/>
      <c r="BK92" s="148"/>
      <c r="BL92" s="145"/>
      <c r="BM92" s="177"/>
      <c r="BN92" s="177"/>
      <c r="BO92" s="177"/>
      <c r="BP92" s="177"/>
      <c r="BQ92" s="177"/>
      <c r="BR92" s="145"/>
      <c r="BS92" s="177"/>
      <c r="BT92" s="177"/>
      <c r="BU92" s="177"/>
      <c r="BV92" s="177"/>
      <c r="BW92" s="148"/>
      <c r="BX92" s="145"/>
      <c r="BY92" s="177"/>
      <c r="BZ92" s="177"/>
      <c r="CA92" s="177"/>
      <c r="CB92" s="177"/>
      <c r="CC92" s="177"/>
      <c r="CD92" s="177"/>
      <c r="CE92" s="177"/>
      <c r="CF92" s="177"/>
      <c r="CG92" s="177"/>
      <c r="CH92" s="159"/>
      <c r="CI92" s="145"/>
      <c r="CJ92" s="177"/>
      <c r="CK92" s="177"/>
      <c r="CL92" s="177"/>
      <c r="CM92" s="177"/>
      <c r="CN92" s="177"/>
      <c r="CO92" s="177"/>
      <c r="CP92" s="177"/>
      <c r="CQ92" s="177"/>
      <c r="CR92" s="177"/>
      <c r="CS92" s="159"/>
      <c r="CT92" s="145"/>
      <c r="CU92" s="177"/>
      <c r="CV92" s="177"/>
      <c r="CW92" s="177"/>
      <c r="CX92" s="177"/>
      <c r="CY92" s="177"/>
      <c r="CZ92" s="177"/>
      <c r="DA92" s="177"/>
      <c r="DB92" s="177"/>
      <c r="DC92" s="177"/>
      <c r="DD92" s="159"/>
      <c r="DE92" s="145"/>
      <c r="DF92" s="177"/>
      <c r="DG92" s="177"/>
      <c r="DH92" s="177"/>
      <c r="DI92" s="177"/>
      <c r="DJ92" s="177"/>
      <c r="DK92" s="177"/>
      <c r="DL92" s="177"/>
      <c r="DM92" s="177"/>
      <c r="DN92" s="177"/>
      <c r="DO92" s="159"/>
      <c r="DP92" s="108">
        <v>33.75</v>
      </c>
      <c r="DQ92" s="215">
        <v>297332</v>
      </c>
      <c r="DR92" s="189">
        <v>0.89629629629600005</v>
      </c>
      <c r="DS92" s="189">
        <v>1.2561983471078533</v>
      </c>
      <c r="DT92" s="149" t="s">
        <v>213</v>
      </c>
      <c r="DU92" s="150" t="s">
        <v>214</v>
      </c>
      <c r="DV92" s="190" t="s">
        <v>215</v>
      </c>
      <c r="DW92" s="177" t="s">
        <v>216</v>
      </c>
      <c r="DX92" s="191" t="s">
        <v>217</v>
      </c>
      <c r="DY92" s="172" t="s">
        <v>218</v>
      </c>
      <c r="DZ92" s="132" t="s">
        <v>121</v>
      </c>
      <c r="EA92" s="125">
        <v>214</v>
      </c>
      <c r="EB92" s="125" t="s">
        <v>230</v>
      </c>
      <c r="EC92" s="133" t="s">
        <v>220</v>
      </c>
      <c r="ED92" s="133" t="s">
        <v>229</v>
      </c>
      <c r="EE92" s="125" t="s">
        <v>276</v>
      </c>
      <c r="EF92" s="17">
        <v>4.327921052631579</v>
      </c>
      <c r="EG92" s="8"/>
      <c r="EH92" s="17" t="s">
        <v>272</v>
      </c>
      <c r="EI92" s="8" t="s">
        <v>236</v>
      </c>
      <c r="EJ92" s="18" t="s">
        <v>234</v>
      </c>
      <c r="EK92" s="124" t="s">
        <v>225</v>
      </c>
      <c r="EL92" s="124" t="s">
        <v>226</v>
      </c>
      <c r="EM92" s="124" t="s">
        <v>227</v>
      </c>
    </row>
    <row r="93" spans="1:143" ht="15.75">
      <c r="A93" s="128" t="s">
        <v>212</v>
      </c>
      <c r="B93" s="143" t="s">
        <v>165</v>
      </c>
      <c r="C93" s="126" t="s">
        <v>127</v>
      </c>
      <c r="D93" s="144" t="s">
        <v>126</v>
      </c>
      <c r="E93" s="216" t="s">
        <v>89</v>
      </c>
      <c r="F93" s="145"/>
      <c r="G93" s="177"/>
      <c r="H93" s="177"/>
      <c r="I93" s="146"/>
      <c r="J93" s="146"/>
      <c r="K93" s="146"/>
      <c r="L93" s="147"/>
      <c r="M93" s="147"/>
      <c r="N93" s="146"/>
      <c r="O93" s="146"/>
      <c r="P93" s="20">
        <v>3250</v>
      </c>
      <c r="Q93" s="20">
        <v>3828.5714285714289</v>
      </c>
      <c r="R93" s="146"/>
      <c r="S93" s="146">
        <v>20000</v>
      </c>
      <c r="T93" s="146">
        <v>16600.000000000007</v>
      </c>
      <c r="U93" s="145"/>
      <c r="V93" s="177"/>
      <c r="W93" s="177"/>
      <c r="X93" s="146"/>
      <c r="Y93" s="146"/>
      <c r="Z93" s="146"/>
      <c r="AA93" s="146"/>
      <c r="AB93" s="146"/>
      <c r="AC93" s="146"/>
      <c r="AD93" s="146"/>
      <c r="AE93" s="146"/>
      <c r="AF93" s="146"/>
      <c r="AG93" s="145"/>
      <c r="AH93" s="177"/>
      <c r="AI93" s="177"/>
      <c r="AJ93" s="177"/>
      <c r="AK93" s="146"/>
      <c r="AL93" s="146"/>
      <c r="AM93" s="146"/>
      <c r="AN93" s="146"/>
      <c r="AO93" s="146">
        <v>7653.333333333333</v>
      </c>
      <c r="AP93" s="146">
        <v>8490.7407407407409</v>
      </c>
      <c r="AQ93" s="146"/>
      <c r="AR93" s="146">
        <v>53200.000000000007</v>
      </c>
      <c r="AS93" s="146">
        <v>53812.5</v>
      </c>
      <c r="AT93" s="145"/>
      <c r="AU93" s="177"/>
      <c r="AV93" s="177"/>
      <c r="AW93" s="177"/>
      <c r="AX93" s="146"/>
      <c r="AY93" s="146"/>
      <c r="AZ93" s="146"/>
      <c r="BA93" s="146"/>
      <c r="BB93" s="20"/>
      <c r="BC93" s="20"/>
      <c r="BD93" s="146"/>
      <c r="BE93" s="146"/>
      <c r="BF93" s="146"/>
      <c r="BG93" s="145"/>
      <c r="BH93" s="177"/>
      <c r="BI93" s="177"/>
      <c r="BJ93" s="177"/>
      <c r="BK93" s="148"/>
      <c r="BL93" s="145"/>
      <c r="BM93" s="177"/>
      <c r="BN93" s="177"/>
      <c r="BO93" s="177"/>
      <c r="BP93" s="177"/>
      <c r="BQ93" s="177"/>
      <c r="BR93" s="145"/>
      <c r="BS93" s="177"/>
      <c r="BT93" s="177"/>
      <c r="BU93" s="177"/>
      <c r="BV93" s="177"/>
      <c r="BW93" s="148"/>
      <c r="BX93" s="145"/>
      <c r="BY93" s="177"/>
      <c r="BZ93" s="177"/>
      <c r="CA93" s="177"/>
      <c r="CB93" s="177"/>
      <c r="CC93" s="177"/>
      <c r="CD93" s="177"/>
      <c r="CE93" s="177"/>
      <c r="CF93" s="177"/>
      <c r="CG93" s="177"/>
      <c r="CH93" s="159"/>
      <c r="CI93" s="145"/>
      <c r="CJ93" s="177"/>
      <c r="CK93" s="177"/>
      <c r="CL93" s="177"/>
      <c r="CM93" s="177"/>
      <c r="CN93" s="177"/>
      <c r="CO93" s="177"/>
      <c r="CP93" s="177"/>
      <c r="CQ93" s="177"/>
      <c r="CR93" s="177"/>
      <c r="CS93" s="159"/>
      <c r="CT93" s="145"/>
      <c r="CU93" s="177"/>
      <c r="CV93" s="177"/>
      <c r="CW93" s="177"/>
      <c r="CX93" s="177"/>
      <c r="CY93" s="177"/>
      <c r="CZ93" s="177"/>
      <c r="DA93" s="177"/>
      <c r="DB93" s="177"/>
      <c r="DC93" s="177"/>
      <c r="DD93" s="159"/>
      <c r="DE93" s="145"/>
      <c r="DF93" s="177"/>
      <c r="DG93" s="177"/>
      <c r="DH93" s="177"/>
      <c r="DI93" s="177"/>
      <c r="DJ93" s="177"/>
      <c r="DK93" s="177"/>
      <c r="DL93" s="177"/>
      <c r="DM93" s="177"/>
      <c r="DN93" s="177"/>
      <c r="DO93" s="159"/>
      <c r="DP93" s="109">
        <v>33.75</v>
      </c>
      <c r="DQ93" s="215">
        <v>297332</v>
      </c>
      <c r="DR93" s="189">
        <v>0.89629629629600005</v>
      </c>
      <c r="DS93" s="189"/>
      <c r="DT93" s="149" t="s">
        <v>213</v>
      </c>
      <c r="DU93" s="150" t="s">
        <v>214</v>
      </c>
      <c r="DV93" s="190" t="s">
        <v>215</v>
      </c>
      <c r="DW93" s="177" t="s">
        <v>216</v>
      </c>
      <c r="DX93" s="191" t="s">
        <v>217</v>
      </c>
      <c r="DY93" s="172" t="s">
        <v>218</v>
      </c>
      <c r="DZ93" s="132" t="s">
        <v>122</v>
      </c>
      <c r="EA93" s="125">
        <v>214</v>
      </c>
      <c r="EB93" s="125" t="s">
        <v>231</v>
      </c>
      <c r="EC93" s="133" t="s">
        <v>220</v>
      </c>
      <c r="ED93" s="133" t="s">
        <v>229</v>
      </c>
      <c r="EE93" s="125" t="s">
        <v>276</v>
      </c>
      <c r="EF93" s="17"/>
      <c r="EG93" s="8"/>
      <c r="EH93" s="17" t="s">
        <v>272</v>
      </c>
      <c r="EI93" s="8" t="s">
        <v>236</v>
      </c>
      <c r="EJ93" s="18" t="s">
        <v>234</v>
      </c>
      <c r="EK93" s="124" t="s">
        <v>225</v>
      </c>
      <c r="EL93" s="124" t="s">
        <v>226</v>
      </c>
      <c r="EM93" s="124" t="s">
        <v>227</v>
      </c>
    </row>
    <row r="94" spans="1:143" ht="15.75">
      <c r="A94" s="128" t="s">
        <v>212</v>
      </c>
      <c r="B94" s="143" t="s">
        <v>165</v>
      </c>
      <c r="C94" s="126" t="s">
        <v>127</v>
      </c>
      <c r="D94" s="144" t="s">
        <v>126</v>
      </c>
      <c r="E94" s="187" t="s">
        <v>90</v>
      </c>
      <c r="F94" s="145">
        <v>42</v>
      </c>
      <c r="G94" s="177">
        <v>0</v>
      </c>
      <c r="H94" s="177">
        <v>0</v>
      </c>
      <c r="I94" s="146">
        <v>29473.10435272547</v>
      </c>
      <c r="J94" s="146">
        <v>8410.0763633097613</v>
      </c>
      <c r="K94" s="146">
        <v>1</v>
      </c>
      <c r="L94" s="147">
        <v>42</v>
      </c>
      <c r="M94" s="147">
        <v>42</v>
      </c>
      <c r="N94" s="146">
        <v>47501.487735106079</v>
      </c>
      <c r="O94" s="146">
        <v>18200</v>
      </c>
      <c r="P94" s="20">
        <v>14046.099290780143</v>
      </c>
      <c r="Q94" s="20">
        <v>16204.134366925064</v>
      </c>
      <c r="R94" s="146">
        <v>39800.000000000007</v>
      </c>
      <c r="S94" s="146">
        <v>61826.732673267332</v>
      </c>
      <c r="T94" s="146">
        <v>68449.799196787149</v>
      </c>
      <c r="U94" s="145"/>
      <c r="V94" s="177"/>
      <c r="W94" s="177"/>
      <c r="X94" s="146"/>
      <c r="Y94" s="146"/>
      <c r="Z94" s="146"/>
      <c r="AA94" s="146"/>
      <c r="AB94" s="146"/>
      <c r="AC94" s="146"/>
      <c r="AD94" s="146"/>
      <c r="AE94" s="146"/>
      <c r="AF94" s="146"/>
      <c r="AG94" s="145">
        <v>93</v>
      </c>
      <c r="AH94" s="177">
        <v>0</v>
      </c>
      <c r="AI94" s="177">
        <v>0</v>
      </c>
      <c r="AJ94" s="177"/>
      <c r="AK94" s="146">
        <v>69474.439537967119</v>
      </c>
      <c r="AL94" s="146">
        <v>36679.201712171562</v>
      </c>
      <c r="AM94" s="146">
        <v>149773.56869770959</v>
      </c>
      <c r="AN94" s="146">
        <v>25410</v>
      </c>
      <c r="AO94" s="146">
        <v>20654.696132596688</v>
      </c>
      <c r="AP94" s="146">
        <v>22632.432432432433</v>
      </c>
      <c r="AQ94" s="146">
        <v>123725.00000000001</v>
      </c>
      <c r="AR94" s="146">
        <v>114845.45454545456</v>
      </c>
      <c r="AS94" s="146">
        <v>124960</v>
      </c>
      <c r="AT94" s="145"/>
      <c r="AU94" s="177"/>
      <c r="AV94" s="177"/>
      <c r="AW94" s="177"/>
      <c r="AX94" s="146"/>
      <c r="AY94" s="146"/>
      <c r="AZ94" s="146"/>
      <c r="BA94" s="146"/>
      <c r="BB94" s="20"/>
      <c r="BC94" s="20"/>
      <c r="BD94" s="146"/>
      <c r="BE94" s="146"/>
      <c r="BF94" s="146"/>
      <c r="BG94" s="145"/>
      <c r="BH94" s="177"/>
      <c r="BI94" s="177"/>
      <c r="BJ94" s="177"/>
      <c r="BK94" s="148"/>
      <c r="BL94" s="145"/>
      <c r="BM94" s="177"/>
      <c r="BN94" s="177"/>
      <c r="BO94" s="177"/>
      <c r="BP94" s="177"/>
      <c r="BQ94" s="177"/>
      <c r="BR94" s="145"/>
      <c r="BS94" s="177"/>
      <c r="BT94" s="177"/>
      <c r="BU94" s="177"/>
      <c r="BV94" s="177"/>
      <c r="BW94" s="148"/>
      <c r="BX94" s="145"/>
      <c r="BY94" s="177"/>
      <c r="BZ94" s="177"/>
      <c r="CA94" s="177"/>
      <c r="CB94" s="177"/>
      <c r="CC94" s="177"/>
      <c r="CD94" s="177"/>
      <c r="CE94" s="177"/>
      <c r="CF94" s="177"/>
      <c r="CG94" s="177"/>
      <c r="CH94" s="159"/>
      <c r="CI94" s="145"/>
      <c r="CJ94" s="177"/>
      <c r="CK94" s="177"/>
      <c r="CL94" s="177"/>
      <c r="CM94" s="177"/>
      <c r="CN94" s="177"/>
      <c r="CO94" s="177"/>
      <c r="CP94" s="177"/>
      <c r="CQ94" s="177"/>
      <c r="CR94" s="177"/>
      <c r="CS94" s="159"/>
      <c r="CT94" s="145"/>
      <c r="CU94" s="177"/>
      <c r="CV94" s="177"/>
      <c r="CW94" s="177"/>
      <c r="CX94" s="177"/>
      <c r="CY94" s="177"/>
      <c r="CZ94" s="177"/>
      <c r="DA94" s="177"/>
      <c r="DB94" s="177"/>
      <c r="DC94" s="177"/>
      <c r="DD94" s="159"/>
      <c r="DE94" s="145"/>
      <c r="DF94" s="177"/>
      <c r="DG94" s="177"/>
      <c r="DH94" s="177"/>
      <c r="DI94" s="177"/>
      <c r="DJ94" s="177"/>
      <c r="DK94" s="177"/>
      <c r="DL94" s="177"/>
      <c r="DM94" s="177"/>
      <c r="DN94" s="177"/>
      <c r="DO94" s="159"/>
      <c r="DP94" s="108">
        <v>38</v>
      </c>
      <c r="DQ94" s="215">
        <v>241386</v>
      </c>
      <c r="DR94" s="189">
        <v>0.9407894736839999</v>
      </c>
      <c r="DS94" s="189">
        <v>1.1748251748254379</v>
      </c>
      <c r="DT94" s="149" t="s">
        <v>213</v>
      </c>
      <c r="DU94" s="150" t="s">
        <v>214</v>
      </c>
      <c r="DV94" s="190" t="s">
        <v>215</v>
      </c>
      <c r="DW94" s="177" t="s">
        <v>216</v>
      </c>
      <c r="DX94" s="191" t="s">
        <v>217</v>
      </c>
      <c r="DY94" s="172" t="s">
        <v>254</v>
      </c>
      <c r="DZ94" s="132" t="s">
        <v>119</v>
      </c>
      <c r="EA94" s="125">
        <v>214</v>
      </c>
      <c r="EB94" s="125" t="s">
        <v>219</v>
      </c>
      <c r="EC94" s="133" t="s">
        <v>220</v>
      </c>
      <c r="ED94" s="133" t="s">
        <v>221</v>
      </c>
      <c r="EE94" s="125" t="s">
        <v>276</v>
      </c>
      <c r="EF94" s="17">
        <v>1.2383809523809524</v>
      </c>
      <c r="EG94" s="8"/>
      <c r="EH94" s="17" t="s">
        <v>273</v>
      </c>
      <c r="EI94" s="8" t="s">
        <v>233</v>
      </c>
      <c r="EJ94" s="18" t="s">
        <v>234</v>
      </c>
      <c r="EK94" s="124" t="s">
        <v>225</v>
      </c>
      <c r="EL94" s="124" t="s">
        <v>226</v>
      </c>
      <c r="EM94" s="124" t="s">
        <v>227</v>
      </c>
    </row>
    <row r="95" spans="1:143" ht="15.75">
      <c r="A95" s="128" t="s">
        <v>212</v>
      </c>
      <c r="B95" s="143" t="s">
        <v>165</v>
      </c>
      <c r="C95" s="126" t="s">
        <v>127</v>
      </c>
      <c r="D95" s="144" t="s">
        <v>126</v>
      </c>
      <c r="E95" s="216" t="s">
        <v>90</v>
      </c>
      <c r="F95" s="145">
        <v>28</v>
      </c>
      <c r="G95" s="177">
        <v>0</v>
      </c>
      <c r="H95" s="177">
        <v>0</v>
      </c>
      <c r="I95" s="146">
        <v>27249.551781064551</v>
      </c>
      <c r="J95" s="146">
        <v>11173.239004034142</v>
      </c>
      <c r="K95" s="146">
        <v>1</v>
      </c>
      <c r="L95" s="147">
        <v>28</v>
      </c>
      <c r="M95" s="147">
        <v>28</v>
      </c>
      <c r="N95" s="146">
        <v>55455.463334487438</v>
      </c>
      <c r="O95" s="146">
        <v>11800</v>
      </c>
      <c r="P95" s="20">
        <v>16090.425531914892</v>
      </c>
      <c r="Q95" s="20">
        <v>16854</v>
      </c>
      <c r="R95" s="146">
        <v>38400</v>
      </c>
      <c r="S95" s="146">
        <v>63464.285714285717</v>
      </c>
      <c r="T95" s="146">
        <v>65570.224719101127</v>
      </c>
      <c r="U95" s="145"/>
      <c r="V95" s="177"/>
      <c r="W95" s="177"/>
      <c r="X95" s="146"/>
      <c r="Y95" s="146"/>
      <c r="Z95" s="146"/>
      <c r="AA95" s="146"/>
      <c r="AB95" s="146"/>
      <c r="AC95" s="146"/>
      <c r="AD95" s="146"/>
      <c r="AE95" s="146"/>
      <c r="AF95" s="146"/>
      <c r="AG95" s="145">
        <v>65</v>
      </c>
      <c r="AH95" s="177">
        <v>0</v>
      </c>
      <c r="AI95" s="177">
        <v>0</v>
      </c>
      <c r="AJ95" s="177"/>
      <c r="AK95" s="146">
        <v>60309.812054468544</v>
      </c>
      <c r="AL95" s="146">
        <v>34575.064658708106</v>
      </c>
      <c r="AM95" s="146">
        <v>165177.27235794079</v>
      </c>
      <c r="AN95" s="146">
        <v>15750</v>
      </c>
      <c r="AO95" s="146">
        <v>23107.142857142859</v>
      </c>
      <c r="AP95" s="146">
        <v>21332.046332046331</v>
      </c>
      <c r="AQ95" s="146">
        <v>100625</v>
      </c>
      <c r="AR95" s="146">
        <v>105328.94736842105</v>
      </c>
      <c r="AS95" s="146">
        <v>104912.28070175438</v>
      </c>
      <c r="AT95" s="145"/>
      <c r="AU95" s="177"/>
      <c r="AV95" s="177"/>
      <c r="AW95" s="177"/>
      <c r="AX95" s="146"/>
      <c r="AY95" s="146"/>
      <c r="AZ95" s="146"/>
      <c r="BA95" s="146"/>
      <c r="BB95" s="20"/>
      <c r="BC95" s="20"/>
      <c r="BD95" s="146"/>
      <c r="BE95" s="146"/>
      <c r="BF95" s="146"/>
      <c r="BG95" s="145"/>
      <c r="BH95" s="177"/>
      <c r="BI95" s="177"/>
      <c r="BJ95" s="177"/>
      <c r="BK95" s="148"/>
      <c r="BL95" s="145"/>
      <c r="BM95" s="177"/>
      <c r="BN95" s="177"/>
      <c r="BO95" s="177"/>
      <c r="BP95" s="177"/>
      <c r="BQ95" s="177"/>
      <c r="BR95" s="145"/>
      <c r="BS95" s="177"/>
      <c r="BT95" s="177"/>
      <c r="BU95" s="177"/>
      <c r="BV95" s="177"/>
      <c r="BW95" s="148"/>
      <c r="BX95" s="145"/>
      <c r="BY95" s="177"/>
      <c r="BZ95" s="177"/>
      <c r="CA95" s="177"/>
      <c r="CB95" s="177"/>
      <c r="CC95" s="177"/>
      <c r="CD95" s="177"/>
      <c r="CE95" s="177"/>
      <c r="CF95" s="177"/>
      <c r="CG95" s="177"/>
      <c r="CH95" s="159"/>
      <c r="CI95" s="145"/>
      <c r="CJ95" s="177"/>
      <c r="CK95" s="177"/>
      <c r="CL95" s="177"/>
      <c r="CM95" s="177"/>
      <c r="CN95" s="177"/>
      <c r="CO95" s="177"/>
      <c r="CP95" s="177"/>
      <c r="CQ95" s="177"/>
      <c r="CR95" s="177"/>
      <c r="CS95" s="159"/>
      <c r="CT95" s="145"/>
      <c r="CU95" s="177"/>
      <c r="CV95" s="177"/>
      <c r="CW95" s="177"/>
      <c r="CX95" s="177"/>
      <c r="CY95" s="177"/>
      <c r="CZ95" s="177"/>
      <c r="DA95" s="177"/>
      <c r="DB95" s="177"/>
      <c r="DC95" s="177"/>
      <c r="DD95" s="159"/>
      <c r="DE95" s="145"/>
      <c r="DF95" s="177"/>
      <c r="DG95" s="177"/>
      <c r="DH95" s="177"/>
      <c r="DI95" s="177"/>
      <c r="DJ95" s="177"/>
      <c r="DK95" s="177"/>
      <c r="DL95" s="177"/>
      <c r="DM95" s="177"/>
      <c r="DN95" s="177"/>
      <c r="DO95" s="159"/>
      <c r="DP95" s="109">
        <v>38</v>
      </c>
      <c r="DQ95" s="215">
        <v>241386</v>
      </c>
      <c r="DR95" s="189">
        <v>0.9407894736839999</v>
      </c>
      <c r="DS95" s="189">
        <v>0.78321678321695853</v>
      </c>
      <c r="DT95" s="149" t="s">
        <v>213</v>
      </c>
      <c r="DU95" s="150" t="s">
        <v>214</v>
      </c>
      <c r="DV95" s="190" t="s">
        <v>215</v>
      </c>
      <c r="DW95" s="177" t="s">
        <v>216</v>
      </c>
      <c r="DX95" s="191" t="s">
        <v>217</v>
      </c>
      <c r="DY95" s="172" t="s">
        <v>254</v>
      </c>
      <c r="DZ95" s="132" t="s">
        <v>120</v>
      </c>
      <c r="EA95" s="125">
        <v>214</v>
      </c>
      <c r="EB95" s="125" t="s">
        <v>228</v>
      </c>
      <c r="EC95" s="133" t="s">
        <v>220</v>
      </c>
      <c r="ED95" s="133" t="s">
        <v>229</v>
      </c>
      <c r="EE95" s="125" t="s">
        <v>276</v>
      </c>
      <c r="EF95" s="17">
        <v>1.3594642857142856</v>
      </c>
      <c r="EG95" s="8"/>
      <c r="EH95" s="17" t="s">
        <v>273</v>
      </c>
      <c r="EI95" s="8" t="s">
        <v>233</v>
      </c>
      <c r="EJ95" s="18" t="s">
        <v>234</v>
      </c>
      <c r="EK95" s="124" t="s">
        <v>225</v>
      </c>
      <c r="EL95" s="124" t="s">
        <v>226</v>
      </c>
      <c r="EM95" s="124" t="s">
        <v>227</v>
      </c>
    </row>
    <row r="96" spans="1:143" ht="15.75">
      <c r="A96" s="128" t="s">
        <v>212</v>
      </c>
      <c r="B96" s="143" t="s">
        <v>165</v>
      </c>
      <c r="C96" s="126" t="s">
        <v>127</v>
      </c>
      <c r="D96" s="144" t="s">
        <v>126</v>
      </c>
      <c r="E96" s="216" t="s">
        <v>90</v>
      </c>
      <c r="F96" s="145">
        <v>10</v>
      </c>
      <c r="G96" s="177">
        <v>0</v>
      </c>
      <c r="H96" s="177">
        <v>0</v>
      </c>
      <c r="I96" s="146">
        <v>7550.9481427550945</v>
      </c>
      <c r="J96" s="146">
        <v>5337.4983736661598</v>
      </c>
      <c r="K96" s="146">
        <v>0.6</v>
      </c>
      <c r="L96" s="147">
        <v>6</v>
      </c>
      <c r="M96" s="147">
        <v>9</v>
      </c>
      <c r="N96" s="146">
        <v>15537.410483739601</v>
      </c>
      <c r="O96" s="146">
        <v>1000</v>
      </c>
      <c r="P96" s="20">
        <v>5925.3731343283589</v>
      </c>
      <c r="Q96" s="20">
        <v>7692.6952141057927</v>
      </c>
      <c r="R96" s="146">
        <v>14000</v>
      </c>
      <c r="S96" s="146">
        <v>19614.457831325304</v>
      </c>
      <c r="T96" s="146">
        <v>26708.19672131148</v>
      </c>
      <c r="U96" s="145"/>
      <c r="V96" s="177"/>
      <c r="W96" s="177"/>
      <c r="X96" s="146"/>
      <c r="Y96" s="146"/>
      <c r="Z96" s="146"/>
      <c r="AA96" s="146"/>
      <c r="AB96" s="146"/>
      <c r="AC96" s="146"/>
      <c r="AD96" s="146"/>
      <c r="AE96" s="146"/>
      <c r="AF96" s="146"/>
      <c r="AG96" s="145">
        <v>21</v>
      </c>
      <c r="AH96" s="177">
        <v>0</v>
      </c>
      <c r="AI96" s="177">
        <v>0</v>
      </c>
      <c r="AJ96" s="177"/>
      <c r="AK96" s="146">
        <v>29201.805898819195</v>
      </c>
      <c r="AL96" s="146">
        <v>15135.223817307757</v>
      </c>
      <c r="AM96" s="146">
        <v>60424.994375607122</v>
      </c>
      <c r="AN96" s="146">
        <v>12425</v>
      </c>
      <c r="AO96" s="146">
        <v>13709.677419354837</v>
      </c>
      <c r="AP96" s="146">
        <v>15086.601307189543</v>
      </c>
      <c r="AQ96" s="146">
        <v>55650.000000000007</v>
      </c>
      <c r="AR96" s="146">
        <v>77500</v>
      </c>
      <c r="AS96" s="146">
        <v>93130.769230769249</v>
      </c>
      <c r="AT96" s="145"/>
      <c r="AU96" s="177"/>
      <c r="AV96" s="177"/>
      <c r="AW96" s="177"/>
      <c r="AX96" s="146"/>
      <c r="AY96" s="146"/>
      <c r="AZ96" s="146"/>
      <c r="BA96" s="146"/>
      <c r="BB96" s="20"/>
      <c r="BC96" s="20"/>
      <c r="BD96" s="146"/>
      <c r="BE96" s="146"/>
      <c r="BF96" s="146"/>
      <c r="BG96" s="145"/>
      <c r="BH96" s="177"/>
      <c r="BI96" s="177"/>
      <c r="BJ96" s="177"/>
      <c r="BK96" s="148"/>
      <c r="BL96" s="145"/>
      <c r="BM96" s="177"/>
      <c r="BN96" s="177"/>
      <c r="BO96" s="177"/>
      <c r="BP96" s="177"/>
      <c r="BQ96" s="177"/>
      <c r="BR96" s="145"/>
      <c r="BS96" s="177"/>
      <c r="BT96" s="177"/>
      <c r="BU96" s="177"/>
      <c r="BV96" s="177"/>
      <c r="BW96" s="148"/>
      <c r="BX96" s="145"/>
      <c r="BY96" s="177"/>
      <c r="BZ96" s="177"/>
      <c r="CA96" s="177"/>
      <c r="CB96" s="177"/>
      <c r="CC96" s="177"/>
      <c r="CD96" s="177"/>
      <c r="CE96" s="177"/>
      <c r="CF96" s="177"/>
      <c r="CG96" s="177"/>
      <c r="CH96" s="159"/>
      <c r="CI96" s="145"/>
      <c r="CJ96" s="177"/>
      <c r="CK96" s="177"/>
      <c r="CL96" s="177"/>
      <c r="CM96" s="177"/>
      <c r="CN96" s="177"/>
      <c r="CO96" s="177"/>
      <c r="CP96" s="177"/>
      <c r="CQ96" s="177"/>
      <c r="CR96" s="177"/>
      <c r="CS96" s="159"/>
      <c r="CT96" s="145"/>
      <c r="CU96" s="177"/>
      <c r="CV96" s="177"/>
      <c r="CW96" s="177"/>
      <c r="CX96" s="177"/>
      <c r="CY96" s="177"/>
      <c r="CZ96" s="177"/>
      <c r="DA96" s="177"/>
      <c r="DB96" s="177"/>
      <c r="DC96" s="177"/>
      <c r="DD96" s="159"/>
      <c r="DE96" s="145"/>
      <c r="DF96" s="177"/>
      <c r="DG96" s="177"/>
      <c r="DH96" s="177"/>
      <c r="DI96" s="177"/>
      <c r="DJ96" s="177"/>
      <c r="DK96" s="177"/>
      <c r="DL96" s="177"/>
      <c r="DM96" s="177"/>
      <c r="DN96" s="177"/>
      <c r="DO96" s="159"/>
      <c r="DP96" s="108">
        <v>38</v>
      </c>
      <c r="DQ96" s="215">
        <v>241386</v>
      </c>
      <c r="DR96" s="189">
        <v>0.9407894736839999</v>
      </c>
      <c r="DS96" s="189">
        <v>0.2797202797203423</v>
      </c>
      <c r="DT96" s="149" t="s">
        <v>213</v>
      </c>
      <c r="DU96" s="150" t="s">
        <v>214</v>
      </c>
      <c r="DV96" s="190" t="s">
        <v>215</v>
      </c>
      <c r="DW96" s="177" t="s">
        <v>216</v>
      </c>
      <c r="DX96" s="191" t="s">
        <v>217</v>
      </c>
      <c r="DY96" s="172" t="s">
        <v>254</v>
      </c>
      <c r="DZ96" s="132" t="s">
        <v>121</v>
      </c>
      <c r="EA96" s="125">
        <v>214</v>
      </c>
      <c r="EB96" s="125" t="s">
        <v>230</v>
      </c>
      <c r="EC96" s="133" t="s">
        <v>220</v>
      </c>
      <c r="ED96" s="133" t="s">
        <v>229</v>
      </c>
      <c r="EE96" s="125" t="s">
        <v>276</v>
      </c>
      <c r="EF96" s="17">
        <v>9.0465</v>
      </c>
      <c r="EG96" s="8"/>
      <c r="EH96" s="17" t="s">
        <v>273</v>
      </c>
      <c r="EI96" s="8" t="s">
        <v>233</v>
      </c>
      <c r="EJ96" s="18" t="s">
        <v>234</v>
      </c>
      <c r="EK96" s="124" t="s">
        <v>225</v>
      </c>
      <c r="EL96" s="124" t="s">
        <v>226</v>
      </c>
      <c r="EM96" s="124" t="s">
        <v>227</v>
      </c>
    </row>
    <row r="97" spans="1:143" ht="16.5" thickBot="1">
      <c r="A97" s="111" t="s">
        <v>212</v>
      </c>
      <c r="B97" s="112" t="s">
        <v>165</v>
      </c>
      <c r="C97" s="113" t="s">
        <v>127</v>
      </c>
      <c r="D97" s="161" t="s">
        <v>126</v>
      </c>
      <c r="E97" s="220" t="s">
        <v>90</v>
      </c>
      <c r="F97" s="162">
        <v>8</v>
      </c>
      <c r="G97" s="119">
        <v>0</v>
      </c>
      <c r="H97" s="119">
        <v>0</v>
      </c>
      <c r="I97" s="163">
        <v>10265.611390650865</v>
      </c>
      <c r="J97" s="163">
        <v>4985.6938190328992</v>
      </c>
      <c r="K97" s="163">
        <v>1</v>
      </c>
      <c r="L97" s="164">
        <v>8</v>
      </c>
      <c r="M97" s="164">
        <v>8</v>
      </c>
      <c r="N97" s="163">
        <v>21601.96324543704</v>
      </c>
      <c r="O97" s="163">
        <v>4800</v>
      </c>
      <c r="P97" s="116">
        <v>3250</v>
      </c>
      <c r="Q97" s="116">
        <v>3828.5714285714289</v>
      </c>
      <c r="R97" s="163">
        <v>20400</v>
      </c>
      <c r="S97" s="163">
        <v>20000</v>
      </c>
      <c r="T97" s="163">
        <v>16600.000000000007</v>
      </c>
      <c r="U97" s="162"/>
      <c r="V97" s="119"/>
      <c r="W97" s="119"/>
      <c r="X97" s="163"/>
      <c r="Y97" s="163"/>
      <c r="Z97" s="163"/>
      <c r="AA97" s="163"/>
      <c r="AB97" s="163"/>
      <c r="AC97" s="163"/>
      <c r="AD97" s="163"/>
      <c r="AE97" s="163"/>
      <c r="AF97" s="163"/>
      <c r="AG97" s="162">
        <v>8</v>
      </c>
      <c r="AH97" s="119">
        <v>0</v>
      </c>
      <c r="AI97" s="119">
        <v>0</v>
      </c>
      <c r="AJ97" s="119"/>
      <c r="AK97" s="163">
        <v>51455.191833055644</v>
      </c>
      <c r="AL97" s="163">
        <v>36312.876504072214</v>
      </c>
      <c r="AM97" s="163">
        <v>119837.53734393441</v>
      </c>
      <c r="AN97" s="163">
        <v>6300.0000000000009</v>
      </c>
      <c r="AO97" s="163">
        <v>7653.333333333333</v>
      </c>
      <c r="AP97" s="163">
        <v>8490.7407407407409</v>
      </c>
      <c r="AQ97" s="163">
        <v>119700</v>
      </c>
      <c r="AR97" s="163">
        <v>53200.000000000007</v>
      </c>
      <c r="AS97" s="163">
        <v>53812.5</v>
      </c>
      <c r="AT97" s="162"/>
      <c r="AU97" s="119"/>
      <c r="AV97" s="119"/>
      <c r="AW97" s="119"/>
      <c r="AX97" s="163"/>
      <c r="AY97" s="163"/>
      <c r="AZ97" s="163"/>
      <c r="BA97" s="163"/>
      <c r="BB97" s="116"/>
      <c r="BC97" s="116"/>
      <c r="BD97" s="163"/>
      <c r="BE97" s="163"/>
      <c r="BF97" s="163"/>
      <c r="BG97" s="162"/>
      <c r="BH97" s="119"/>
      <c r="BI97" s="119"/>
      <c r="BJ97" s="119"/>
      <c r="BK97" s="120"/>
      <c r="BL97" s="162"/>
      <c r="BM97" s="119"/>
      <c r="BN97" s="119"/>
      <c r="BO97" s="119"/>
      <c r="BP97" s="119"/>
      <c r="BQ97" s="119"/>
      <c r="BR97" s="162"/>
      <c r="BS97" s="119"/>
      <c r="BT97" s="119"/>
      <c r="BU97" s="119"/>
      <c r="BV97" s="119"/>
      <c r="BW97" s="120"/>
      <c r="BX97" s="162"/>
      <c r="BY97" s="119"/>
      <c r="BZ97" s="119"/>
      <c r="CA97" s="119"/>
      <c r="CB97" s="119"/>
      <c r="CC97" s="119"/>
      <c r="CD97" s="119"/>
      <c r="CE97" s="119"/>
      <c r="CF97" s="119"/>
      <c r="CG97" s="119"/>
      <c r="CH97" s="165"/>
      <c r="CI97" s="162"/>
      <c r="CJ97" s="119"/>
      <c r="CK97" s="119"/>
      <c r="CL97" s="119"/>
      <c r="CM97" s="119"/>
      <c r="CN97" s="119"/>
      <c r="CO97" s="119"/>
      <c r="CP97" s="119"/>
      <c r="CQ97" s="119"/>
      <c r="CR97" s="119"/>
      <c r="CS97" s="165"/>
      <c r="CT97" s="162"/>
      <c r="CU97" s="119"/>
      <c r="CV97" s="119"/>
      <c r="CW97" s="119"/>
      <c r="CX97" s="119"/>
      <c r="CY97" s="119"/>
      <c r="CZ97" s="119"/>
      <c r="DA97" s="119"/>
      <c r="DB97" s="119"/>
      <c r="DC97" s="119"/>
      <c r="DD97" s="165"/>
      <c r="DE97" s="162"/>
      <c r="DF97" s="119"/>
      <c r="DG97" s="119"/>
      <c r="DH97" s="119"/>
      <c r="DI97" s="119"/>
      <c r="DJ97" s="119"/>
      <c r="DK97" s="119"/>
      <c r="DL97" s="119"/>
      <c r="DM97" s="119"/>
      <c r="DN97" s="119"/>
      <c r="DO97" s="165"/>
      <c r="DP97" s="175">
        <v>38</v>
      </c>
      <c r="DQ97" s="221">
        <v>241386</v>
      </c>
      <c r="DR97" s="222">
        <v>0.9407894736839999</v>
      </c>
      <c r="DS97" s="222">
        <v>0.22377622377627387</v>
      </c>
      <c r="DT97" s="179" t="s">
        <v>213</v>
      </c>
      <c r="DU97" s="118" t="s">
        <v>214</v>
      </c>
      <c r="DV97" s="212" t="s">
        <v>215</v>
      </c>
      <c r="DW97" s="119" t="s">
        <v>216</v>
      </c>
      <c r="DX97" s="213" t="s">
        <v>217</v>
      </c>
      <c r="DY97" s="214" t="s">
        <v>254</v>
      </c>
      <c r="DZ97" s="121" t="s">
        <v>122</v>
      </c>
      <c r="EA97" s="122">
        <v>214</v>
      </c>
      <c r="EB97" s="122" t="s">
        <v>231</v>
      </c>
      <c r="EC97" s="123" t="s">
        <v>220</v>
      </c>
      <c r="ED97" s="123" t="s">
        <v>229</v>
      </c>
      <c r="EE97" s="122" t="s">
        <v>276</v>
      </c>
      <c r="EF97" s="114">
        <v>3.2062499999999998</v>
      </c>
      <c r="EG97" s="115"/>
      <c r="EH97" s="114" t="s">
        <v>273</v>
      </c>
      <c r="EI97" s="115" t="s">
        <v>233</v>
      </c>
      <c r="EJ97" s="117" t="s">
        <v>234</v>
      </c>
      <c r="EK97" s="124" t="s">
        <v>225</v>
      </c>
      <c r="EL97" s="124" t="s">
        <v>226</v>
      </c>
      <c r="EM97" s="124" t="s">
        <v>227</v>
      </c>
    </row>
    <row r="113" s="124" customFormat="1" ht="14.25"/>
    <row r="114" s="124" customFormat="1" ht="14.25"/>
    <row r="115" s="124" customFormat="1" ht="14.25"/>
    <row r="116" s="124" customFormat="1" ht="14.25"/>
    <row r="117" s="124" customFormat="1" ht="14.25"/>
    <row r="118" s="124" customFormat="1" ht="14.25"/>
    <row r="119" s="124" customFormat="1" ht="14.25"/>
    <row r="120" s="124" customFormat="1" ht="14.25"/>
    <row r="121" s="124" customFormat="1" ht="14.25"/>
    <row r="122" s="124" customFormat="1" ht="14.25"/>
    <row r="123" s="124" customFormat="1" ht="14.25"/>
    <row r="124" s="124" customFormat="1" ht="14.25"/>
    <row r="125" s="124" customFormat="1" ht="14.25"/>
    <row r="126" s="124" customFormat="1" ht="14.25"/>
    <row r="127" s="124" customFormat="1" ht="14.25"/>
    <row r="128" s="124" customFormat="1" ht="14.25"/>
    <row r="129" s="124" customFormat="1" ht="14.25"/>
    <row r="130" s="124" customFormat="1" ht="14.25"/>
    <row r="131" s="124" customFormat="1" ht="14.25"/>
    <row r="132" s="124" customFormat="1" ht="14.25"/>
    <row r="133" s="124" customFormat="1" ht="14.25"/>
    <row r="134" s="124" customFormat="1" ht="14.25"/>
    <row r="135" s="124" customFormat="1" ht="14.25"/>
    <row r="136" s="124" customFormat="1" ht="14.25"/>
    <row r="137" s="124" customFormat="1" ht="14.25"/>
    <row r="138" s="124" customFormat="1" ht="14.25"/>
    <row r="139" s="124" customFormat="1" ht="14.25"/>
    <row r="140" s="124" customFormat="1" ht="14.25"/>
    <row r="141" s="124" customFormat="1" ht="14.25"/>
    <row r="142" s="124" customFormat="1" ht="14.25"/>
    <row r="143" s="124" customFormat="1" ht="14.25"/>
    <row r="144" s="124" customFormat="1" ht="14.25"/>
    <row r="145" s="124" customFormat="1" ht="14.25"/>
    <row r="146" s="124" customFormat="1" ht="14.25"/>
    <row r="147" s="124" customFormat="1" ht="14.25"/>
    <row r="148" s="124" customFormat="1" ht="14.25"/>
    <row r="149" s="124" customFormat="1" ht="14.25"/>
    <row r="150" s="124" customFormat="1" ht="14.25"/>
    <row r="151" s="124" customFormat="1" ht="14.25"/>
    <row r="152" s="124" customFormat="1" ht="14.25"/>
    <row r="153" s="124" customFormat="1" ht="14.25"/>
    <row r="154" s="124" customFormat="1" ht="14.25"/>
    <row r="155" s="124" customFormat="1" ht="14.25"/>
    <row r="156" s="124" customFormat="1" ht="14.25"/>
    <row r="157" s="124" customFormat="1" ht="14.25"/>
    <row r="158" s="124" customFormat="1" ht="14.25"/>
    <row r="159" s="124" customFormat="1" ht="14.25"/>
    <row r="160" s="124" customFormat="1" ht="14.25"/>
    <row r="161" s="124" customFormat="1" ht="14.25"/>
    <row r="162" s="124" customFormat="1" ht="14.25"/>
    <row r="163" s="124" customFormat="1" ht="14.25"/>
    <row r="164" s="124" customFormat="1" ht="14.25"/>
    <row r="165" s="124" customFormat="1" ht="14.25"/>
    <row r="166" s="124" customFormat="1" ht="14.25"/>
    <row r="167" s="124" customFormat="1" ht="14.25"/>
    <row r="168" s="124" customFormat="1" ht="14.25"/>
    <row r="169" s="124" customFormat="1" ht="14.25"/>
    <row r="170" s="124" customFormat="1" ht="14.25"/>
    <row r="171" s="124" customFormat="1" ht="14.25"/>
    <row r="172" s="124" customFormat="1" ht="14.25"/>
    <row r="173" s="124" customFormat="1" ht="14.25"/>
    <row r="174" s="124" customFormat="1" ht="14.25"/>
    <row r="175" s="124" customFormat="1" ht="14.25"/>
    <row r="176" s="124" customFormat="1" ht="14.25"/>
    <row r="177" s="124" customFormat="1" ht="14.25"/>
    <row r="178" s="124" customFormat="1" ht="14.25"/>
    <row r="179" s="124" customFormat="1" ht="14.25"/>
    <row r="180" s="124" customFormat="1" ht="14.25"/>
    <row r="181" s="124" customFormat="1" ht="14.25"/>
    <row r="182" s="124" customFormat="1" ht="14.25"/>
    <row r="183" s="124" customFormat="1" ht="14.25"/>
    <row r="184" s="124" customFormat="1" ht="14.25"/>
    <row r="185" s="124" customFormat="1" ht="14.25"/>
    <row r="186" s="124" customFormat="1" ht="14.25"/>
    <row r="187" s="124" customFormat="1" ht="14.25"/>
    <row r="188" s="124" customFormat="1" ht="14.25"/>
    <row r="189" s="124" customFormat="1" ht="14.25"/>
    <row r="190" s="124" customFormat="1" ht="14.25"/>
    <row r="191" s="124" customFormat="1" ht="14.25"/>
    <row r="192" s="124" customFormat="1" ht="14.25"/>
    <row r="193" s="124" customFormat="1" ht="14.25"/>
    <row r="194" s="124" customFormat="1" ht="14.25"/>
    <row r="195" s="124" customFormat="1" ht="14.25"/>
    <row r="196" s="124" customFormat="1" ht="14.25"/>
    <row r="197" s="124" customFormat="1" ht="14.25"/>
    <row r="198" s="124" customFormat="1" ht="14.25"/>
    <row r="199" s="124" customFormat="1" ht="14.25"/>
    <row r="200" s="124" customFormat="1" ht="14.25"/>
    <row r="201" s="124" customFormat="1" ht="14.25"/>
    <row r="202" s="124" customFormat="1" ht="14.25"/>
    <row r="203" s="124" customFormat="1" ht="14.25"/>
    <row r="204" s="124" customFormat="1" ht="14.25"/>
    <row r="205" s="124" customFormat="1" ht="14.25"/>
    <row r="206" s="124" customFormat="1" ht="14.25"/>
    <row r="207" s="124" customFormat="1" ht="14.25"/>
    <row r="208" s="124" customFormat="1" ht="14.25"/>
    <row r="209" s="124" customFormat="1" ht="14.25"/>
    <row r="210" s="124" customFormat="1" ht="14.25"/>
    <row r="211" s="124" customFormat="1" ht="14.25"/>
    <row r="212" s="124" customFormat="1" ht="14.25"/>
    <row r="213" s="124" customFormat="1" ht="14.25"/>
    <row r="214" s="124" customFormat="1" ht="14.25"/>
    <row r="215" s="124" customFormat="1" ht="14.25"/>
    <row r="216" s="124" customFormat="1" ht="14.25"/>
    <row r="217" s="124" customFormat="1" ht="14.25"/>
    <row r="218" s="124" customFormat="1" ht="14.25"/>
    <row r="219" s="124" customFormat="1" ht="14.25"/>
    <row r="220" s="124" customFormat="1" ht="14.25"/>
    <row r="221" s="124" customFormat="1" ht="14.25"/>
    <row r="222" s="124" customFormat="1" ht="14.25"/>
    <row r="223" s="124" customFormat="1" ht="14.25"/>
    <row r="224" s="124" customFormat="1" ht="14.25"/>
    <row r="225" s="124" customFormat="1" ht="14.25"/>
    <row r="226" s="124" customFormat="1" ht="14.25"/>
    <row r="227" s="124" customFormat="1" ht="14.25"/>
    <row r="228" s="124" customFormat="1" ht="14.25"/>
    <row r="229" s="124" customFormat="1" ht="14.25"/>
    <row r="230" s="124" customFormat="1" ht="14.25"/>
    <row r="231" s="124" customFormat="1" ht="14.25"/>
    <row r="232" s="124" customFormat="1" ht="14.25"/>
    <row r="233" s="124" customFormat="1" ht="14.25"/>
    <row r="234" s="124" customFormat="1" ht="14.25"/>
    <row r="235" s="124" customFormat="1" ht="14.25"/>
    <row r="236" s="124" customFormat="1" ht="14.25"/>
    <row r="237" s="124" customFormat="1" ht="14.25"/>
    <row r="238" s="124" customFormat="1" ht="14.25"/>
    <row r="239" s="124" customFormat="1" ht="14.25"/>
    <row r="240" s="124" customFormat="1" ht="14.25"/>
    <row r="241" s="124" customFormat="1" ht="14.25"/>
    <row r="242" s="124" customFormat="1" ht="14.25"/>
    <row r="243" s="124" customFormat="1" ht="14.25"/>
    <row r="244" s="124" customFormat="1" ht="14.25"/>
    <row r="245" s="124" customFormat="1" ht="14.25"/>
    <row r="246" s="124" customFormat="1" ht="14.25"/>
    <row r="247" s="124" customFormat="1" ht="14.25"/>
    <row r="248" s="124" customFormat="1" ht="14.25"/>
    <row r="249" s="124" customFormat="1" ht="14.25"/>
    <row r="250" s="124" customFormat="1" ht="14.25"/>
    <row r="251" s="124" customFormat="1" ht="14.25"/>
    <row r="252" s="124" customFormat="1" ht="14.25"/>
    <row r="253" s="124" customFormat="1" ht="14.25"/>
    <row r="254" s="124" customFormat="1" ht="14.25"/>
    <row r="255" s="124" customFormat="1" ht="14.25"/>
    <row r="256" s="124" customFormat="1" ht="14.25"/>
    <row r="257" s="124" customFormat="1" ht="14.25"/>
    <row r="258" s="124" customFormat="1" ht="14.25"/>
    <row r="259" s="124" customFormat="1" ht="14.25"/>
    <row r="260" s="124" customFormat="1" ht="14.25"/>
    <row r="261" s="124" customFormat="1" ht="14.25"/>
    <row r="262" s="124" customFormat="1" ht="14.25"/>
    <row r="263" s="124" customFormat="1" ht="14.25"/>
    <row r="264" s="124" customFormat="1" ht="14.25"/>
    <row r="265" s="124" customFormat="1" ht="14.25"/>
    <row r="266" s="124" customFormat="1" ht="14.25"/>
    <row r="267" s="124" customFormat="1" ht="14.25"/>
    <row r="268" s="124" customFormat="1" ht="14.25"/>
    <row r="269" s="124" customFormat="1" ht="14.25"/>
    <row r="270" s="124" customFormat="1" ht="14.25"/>
    <row r="271" s="124" customFormat="1" ht="14.25"/>
    <row r="272" s="124" customFormat="1" ht="14.25"/>
    <row r="273" s="124" customFormat="1" ht="14.25"/>
    <row r="274" s="124" customFormat="1" ht="14.25"/>
    <row r="275" s="124" customFormat="1" ht="14.25"/>
    <row r="276" s="124" customFormat="1" ht="14.25"/>
    <row r="277" s="124" customFormat="1" ht="14.25"/>
    <row r="278" s="124" customFormat="1" ht="14.25"/>
    <row r="279" s="124" customFormat="1" ht="14.25"/>
    <row r="280" s="124" customFormat="1" ht="14.25"/>
    <row r="281" s="124" customFormat="1" ht="14.25"/>
    <row r="282" s="124" customFormat="1" ht="14.25"/>
    <row r="283" s="124" customFormat="1" ht="14.25"/>
    <row r="284" s="124" customFormat="1" ht="14.25"/>
    <row r="285" s="124" customFormat="1" ht="14.25"/>
    <row r="286" s="124" customFormat="1" ht="14.25"/>
    <row r="287" s="124" customFormat="1" ht="14.25"/>
    <row r="288" s="124" customFormat="1" ht="14.25"/>
    <row r="289" s="124" customFormat="1" ht="14.25"/>
    <row r="290" s="124" customFormat="1" ht="14.25"/>
    <row r="291" s="124" customFormat="1" ht="14.25"/>
    <row r="292" s="124" customFormat="1" ht="14.25"/>
    <row r="293" s="124" customFormat="1" ht="14.25"/>
    <row r="294" s="124" customFormat="1" ht="14.25"/>
    <row r="295" s="124" customFormat="1" ht="14.25"/>
    <row r="296" s="124" customFormat="1" ht="14.25"/>
    <row r="297" s="124" customFormat="1" ht="14.25"/>
    <row r="298" s="124" customFormat="1" ht="14.25"/>
    <row r="299" s="124" customFormat="1" ht="14.25"/>
    <row r="300" s="124" customFormat="1" ht="14.25"/>
    <row r="301" s="124" customFormat="1" ht="14.25"/>
    <row r="302" s="124" customFormat="1" ht="14.25"/>
    <row r="303" s="124" customFormat="1" ht="14.25"/>
    <row r="304" s="124" customFormat="1" ht="14.25"/>
    <row r="305" s="124" customFormat="1" ht="14.25"/>
    <row r="306" s="124" customFormat="1" ht="14.25"/>
    <row r="307" s="124" customFormat="1" ht="14.25"/>
    <row r="308" s="124" customFormat="1" ht="14.25"/>
    <row r="309" s="124" customFormat="1" ht="14.25"/>
    <row r="310" s="124" customFormat="1" ht="14.25"/>
    <row r="311" s="124" customFormat="1" ht="14.25"/>
    <row r="312" s="124" customFormat="1" ht="14.25"/>
    <row r="313" s="124" customFormat="1" ht="14.25"/>
    <row r="314" s="124" customFormat="1" ht="14.25"/>
    <row r="315" s="124" customFormat="1" ht="14.25"/>
    <row r="316" s="124" customFormat="1" ht="14.25"/>
    <row r="317" s="124" customFormat="1" ht="14.25"/>
    <row r="318" s="124" customFormat="1" ht="14.25"/>
    <row r="319" s="124" customFormat="1" ht="14.25"/>
    <row r="320" s="124" customFormat="1" ht="14.25"/>
    <row r="321" s="124" customFormat="1" ht="14.25"/>
    <row r="322" s="124" customFormat="1" ht="14.25"/>
    <row r="323" s="124" customFormat="1" ht="14.25"/>
  </sheetData>
  <sortState ref="A1:DE1">
    <sortCondition ref="CS1" customList="VODAFONE,MOVISTAR,ORANGE,YOIGO"/>
  </sortState>
  <pageMargins left="0.7" right="0.7" top="0.75" bottom="0.75" header="0.3" footer="0.3"/>
  <pageSetup paperSize="9" scale="5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>
    <tabColor rgb="FF92D050"/>
    <pageSetUpPr fitToPage="1"/>
  </sheetPr>
  <dimension ref="A1:EM81"/>
  <sheetViews>
    <sheetView showGridLines="0" zoomScale="70" zoomScaleNormal="70" workbookViewId="0">
      <selection sqref="A1:XFD1048576"/>
    </sheetView>
  </sheetViews>
  <sheetFormatPr baseColWidth="10" defaultColWidth="9.140625" defaultRowHeight="15"/>
  <cols>
    <col min="1" max="1" width="23.7109375" style="124" bestFit="1" customWidth="1"/>
    <col min="2" max="3" width="5.42578125" style="2" bestFit="1" customWidth="1"/>
    <col min="4" max="4" width="12.85546875" style="124" bestFit="1" customWidth="1"/>
    <col min="5" max="5" width="14" style="181" bestFit="1" customWidth="1"/>
    <col min="6" max="6" width="6.28515625" style="124" bestFit="1" customWidth="1"/>
    <col min="7" max="8" width="5.42578125" style="124" bestFit="1" customWidth="1"/>
    <col min="9" max="9" width="12.140625" style="124" bestFit="1" customWidth="1"/>
    <col min="10" max="10" width="11.42578125" style="124" bestFit="1" customWidth="1"/>
    <col min="11" max="11" width="7.28515625" style="124" bestFit="1" customWidth="1"/>
    <col min="12" max="13" width="9.5703125" style="124" bestFit="1" customWidth="1"/>
    <col min="14" max="14" width="12.5703125" style="124" bestFit="1" customWidth="1"/>
    <col min="15" max="17" width="11.42578125" style="124" bestFit="1" customWidth="1"/>
    <col min="18" max="20" width="12.140625" style="124" bestFit="1" customWidth="1"/>
    <col min="21" max="21" width="6.28515625" style="124" bestFit="1" customWidth="1"/>
    <col min="22" max="23" width="5.42578125" style="124" bestFit="1" customWidth="1"/>
    <col min="24" max="24" width="11.42578125" style="22" bestFit="1" customWidth="1"/>
    <col min="25" max="25" width="11" style="22" bestFit="1" customWidth="1"/>
    <col min="26" max="26" width="11.42578125" style="22" bestFit="1" customWidth="1"/>
    <col min="27" max="28" width="11" style="22" bestFit="1" customWidth="1"/>
    <col min="29" max="29" width="9.7109375" style="22" bestFit="1" customWidth="1"/>
    <col min="30" max="31" width="11.42578125" style="22" bestFit="1" customWidth="1"/>
    <col min="32" max="32" width="11.42578125" style="124" bestFit="1" customWidth="1"/>
    <col min="33" max="33" width="6.28515625" style="124" bestFit="1" customWidth="1"/>
    <col min="34" max="35" width="5.42578125" style="124" bestFit="1" customWidth="1"/>
    <col min="36" max="36" width="6.28515625" style="124" bestFit="1" customWidth="1"/>
    <col min="37" max="37" width="12.140625" style="22" bestFit="1" customWidth="1"/>
    <col min="38" max="38" width="11.42578125" style="22" bestFit="1" customWidth="1"/>
    <col min="39" max="39" width="12.5703125" style="22" bestFit="1" customWidth="1"/>
    <col min="40" max="42" width="11.42578125" style="22" bestFit="1" customWidth="1"/>
    <col min="43" max="43" width="12.5703125" style="22" bestFit="1" customWidth="1"/>
    <col min="44" max="44" width="12.140625" style="22" bestFit="1" customWidth="1"/>
    <col min="45" max="45" width="12.140625" style="124" bestFit="1" customWidth="1"/>
    <col min="46" max="46" width="6.28515625" style="124" bestFit="1" customWidth="1"/>
    <col min="47" max="48" width="5.42578125" style="124" bestFit="1" customWidth="1"/>
    <col min="49" max="49" width="6.28515625" style="124" bestFit="1" customWidth="1"/>
    <col min="50" max="50" width="11.42578125" style="22" bestFit="1" customWidth="1"/>
    <col min="51" max="51" width="11" style="22" bestFit="1" customWidth="1"/>
    <col min="52" max="52" width="11.42578125" style="22" bestFit="1" customWidth="1"/>
    <col min="53" max="53" width="11" style="22" bestFit="1" customWidth="1"/>
    <col min="54" max="54" width="10.5703125" style="22" bestFit="1" customWidth="1"/>
    <col min="55" max="55" width="9.7109375" style="22" bestFit="1" customWidth="1"/>
    <col min="56" max="57" width="11.42578125" style="22" bestFit="1" customWidth="1"/>
    <col min="58" max="58" width="11.42578125" style="124" bestFit="1" customWidth="1"/>
    <col min="59" max="59" width="6.28515625" style="124" bestFit="1" customWidth="1"/>
    <col min="60" max="63" width="5.42578125" style="124" bestFit="1" customWidth="1"/>
    <col min="64" max="64" width="6.28515625" style="124" bestFit="1" customWidth="1"/>
    <col min="65" max="66" width="5.42578125" style="3" bestFit="1" customWidth="1"/>
    <col min="67" max="69" width="14.85546875" style="124" bestFit="1" customWidth="1"/>
    <col min="70" max="70" width="6.28515625" style="124" bestFit="1" customWidth="1"/>
    <col min="71" max="72" width="5.42578125" style="124" bestFit="1" customWidth="1"/>
    <col min="73" max="73" width="14.85546875" style="181" bestFit="1" customWidth="1"/>
    <col min="74" max="74" width="14.85546875" style="153" bestFit="1" customWidth="1"/>
    <col min="75" max="75" width="14.85546875" style="124" bestFit="1" customWidth="1"/>
    <col min="76" max="76" width="5.42578125" style="156" bestFit="1" customWidth="1"/>
    <col min="77" max="77" width="5.42578125" style="124" bestFit="1" customWidth="1"/>
    <col min="78" max="78" width="14.85546875" style="156" bestFit="1" customWidth="1"/>
    <col min="79" max="79" width="5.42578125" style="156" bestFit="1" customWidth="1"/>
    <col min="80" max="80" width="14.85546875" style="181" bestFit="1" customWidth="1"/>
    <col min="81" max="81" width="5.42578125" style="153" bestFit="1" customWidth="1"/>
    <col min="82" max="82" width="8.5703125" style="124" bestFit="1" customWidth="1"/>
    <col min="83" max="83" width="5.42578125" style="156" bestFit="1" customWidth="1"/>
    <col min="84" max="84" width="5.42578125" style="124" bestFit="1" customWidth="1"/>
    <col min="85" max="85" width="8.5703125" style="124" bestFit="1" customWidth="1"/>
    <col min="86" max="86" width="7.85546875" style="156" bestFit="1" customWidth="1"/>
    <col min="87" max="87" width="5.42578125" style="156" bestFit="1" customWidth="1"/>
    <col min="88" max="88" width="5.42578125" style="124" bestFit="1" customWidth="1"/>
    <col min="89" max="89" width="14.85546875" style="156" bestFit="1" customWidth="1"/>
    <col min="90" max="90" width="5.42578125" style="156" bestFit="1" customWidth="1"/>
    <col min="91" max="91" width="14.85546875" style="181" bestFit="1" customWidth="1"/>
    <col min="92" max="92" width="5.42578125" style="153" bestFit="1" customWidth="1"/>
    <col min="93" max="93" width="8.5703125" style="124" bestFit="1" customWidth="1"/>
    <col min="94" max="94" width="5.42578125" style="156" bestFit="1" customWidth="1"/>
    <col min="95" max="95" width="5.42578125" style="124" bestFit="1" customWidth="1"/>
    <col min="96" max="96" width="8.5703125" style="124" bestFit="1" customWidth="1"/>
    <col min="97" max="97" width="7.85546875" style="156" bestFit="1" customWidth="1"/>
    <col min="98" max="98" width="5.42578125" style="156" bestFit="1" customWidth="1"/>
    <col min="99" max="99" width="5.42578125" style="124" bestFit="1" customWidth="1"/>
    <col min="100" max="100" width="14.85546875" style="156" bestFit="1" customWidth="1"/>
    <col min="101" max="101" width="5.42578125" style="156" bestFit="1" customWidth="1"/>
    <col min="102" max="102" width="14.85546875" style="181" bestFit="1" customWidth="1"/>
    <col min="103" max="103" width="5.42578125" style="153" bestFit="1" customWidth="1"/>
    <col min="104" max="104" width="8.5703125" style="124" bestFit="1" customWidth="1"/>
    <col min="105" max="105" width="5.42578125" style="156" bestFit="1" customWidth="1"/>
    <col min="106" max="106" width="5.42578125" style="124" bestFit="1" customWidth="1"/>
    <col min="107" max="107" width="8.5703125" style="124" bestFit="1" customWidth="1"/>
    <col min="108" max="108" width="7.85546875" style="156" bestFit="1" customWidth="1"/>
    <col min="109" max="109" width="5.42578125" style="156" bestFit="1" customWidth="1"/>
    <col min="110" max="110" width="5.42578125" style="124" bestFit="1" customWidth="1"/>
    <col min="111" max="111" width="14.85546875" style="156" bestFit="1" customWidth="1"/>
    <col min="112" max="112" width="5.42578125" style="156" bestFit="1" customWidth="1"/>
    <col min="113" max="113" width="14.85546875" style="181" bestFit="1" customWidth="1"/>
    <col min="114" max="114" width="5.42578125" style="153" bestFit="1" customWidth="1"/>
    <col min="115" max="115" width="8.5703125" style="124" bestFit="1" customWidth="1"/>
    <col min="116" max="116" width="5.42578125" style="156" bestFit="1" customWidth="1"/>
    <col min="117" max="117" width="5.42578125" style="124" bestFit="1" customWidth="1"/>
    <col min="118" max="118" width="8.5703125" style="124" bestFit="1" customWidth="1"/>
    <col min="119" max="119" width="7.85546875" style="156" bestFit="1" customWidth="1"/>
    <col min="120" max="120" width="8.7109375" style="166" bestFit="1" customWidth="1"/>
    <col min="121" max="121" width="10" style="181" bestFit="1" customWidth="1"/>
    <col min="122" max="122" width="14.85546875" style="181" bestFit="1" customWidth="1"/>
    <col min="123" max="123" width="14.85546875" style="157" bestFit="1" customWidth="1"/>
    <col min="124" max="124" width="5.42578125" style="157" bestFit="1" customWidth="1"/>
    <col min="125" max="125" width="6.7109375" style="181" bestFit="1" customWidth="1"/>
    <col min="126" max="126" width="16.42578125" style="181" bestFit="1" customWidth="1"/>
    <col min="127" max="127" width="10.5703125" style="181" bestFit="1" customWidth="1"/>
    <col min="128" max="128" width="5.42578125" style="181" bestFit="1" customWidth="1"/>
    <col min="129" max="129" width="9.5703125" style="181" bestFit="1" customWidth="1"/>
    <col min="130" max="130" width="10.7109375" style="181" bestFit="1" customWidth="1"/>
    <col min="131" max="131" width="5.42578125" style="181" bestFit="1" customWidth="1"/>
    <col min="132" max="132" width="5.42578125" style="25" bestFit="1" customWidth="1"/>
    <col min="133" max="133" width="7.7109375" style="181" bestFit="1" customWidth="1"/>
    <col min="134" max="134" width="9.28515625" style="181" bestFit="1" customWidth="1"/>
    <col min="135" max="135" width="17.85546875" style="181" bestFit="1" customWidth="1"/>
    <col min="136" max="137" width="14.85546875" style="124" bestFit="1" customWidth="1"/>
    <col min="138" max="138" width="14" style="124" bestFit="1" customWidth="1"/>
    <col min="139" max="139" width="27.28515625" style="124" bestFit="1" customWidth="1"/>
    <col min="140" max="140" width="7.42578125" style="124" bestFit="1" customWidth="1"/>
    <col min="141" max="141" width="5.42578125" style="124" customWidth="1"/>
    <col min="142" max="142" width="5.7109375" style="124" customWidth="1"/>
    <col min="143" max="143" width="7.85546875" style="124" customWidth="1"/>
    <col min="144" max="16384" width="9.140625" style="124"/>
  </cols>
  <sheetData>
    <row r="1" spans="1:143" s="7" customFormat="1" ht="409.6" thickBot="1">
      <c r="A1" s="196" t="s">
        <v>0</v>
      </c>
      <c r="B1" s="197" t="s">
        <v>1</v>
      </c>
      <c r="C1" s="198" t="s">
        <v>40</v>
      </c>
      <c r="D1" s="197" t="s">
        <v>2</v>
      </c>
      <c r="E1" s="197" t="s">
        <v>3</v>
      </c>
      <c r="F1" s="199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  <c r="O1" s="12" t="s">
        <v>44</v>
      </c>
      <c r="P1" s="12" t="s">
        <v>54</v>
      </c>
      <c r="Q1" s="12" t="s">
        <v>42</v>
      </c>
      <c r="R1" s="12" t="s">
        <v>45</v>
      </c>
      <c r="S1" s="12" t="s">
        <v>55</v>
      </c>
      <c r="T1" s="197" t="s">
        <v>43</v>
      </c>
      <c r="U1" s="199" t="s">
        <v>25</v>
      </c>
      <c r="V1" s="12" t="s">
        <v>26</v>
      </c>
      <c r="W1" s="12" t="s">
        <v>27</v>
      </c>
      <c r="X1" s="12" t="s">
        <v>28</v>
      </c>
      <c r="Y1" s="12" t="s">
        <v>29</v>
      </c>
      <c r="Z1" s="12" t="s">
        <v>30</v>
      </c>
      <c r="AA1" s="12" t="s">
        <v>46</v>
      </c>
      <c r="AB1" s="12" t="s">
        <v>56</v>
      </c>
      <c r="AC1" s="12" t="s">
        <v>47</v>
      </c>
      <c r="AD1" s="12" t="s">
        <v>48</v>
      </c>
      <c r="AE1" s="12" t="s">
        <v>57</v>
      </c>
      <c r="AF1" s="197" t="s">
        <v>49</v>
      </c>
      <c r="AG1" s="200" t="s">
        <v>128</v>
      </c>
      <c r="AH1" s="201" t="s">
        <v>129</v>
      </c>
      <c r="AI1" s="201" t="s">
        <v>130</v>
      </c>
      <c r="AJ1" s="223" t="s">
        <v>166</v>
      </c>
      <c r="AK1" s="201" t="s">
        <v>131</v>
      </c>
      <c r="AL1" s="201" t="s">
        <v>132</v>
      </c>
      <c r="AM1" s="201" t="s">
        <v>133</v>
      </c>
      <c r="AN1" s="201" t="s">
        <v>134</v>
      </c>
      <c r="AO1" s="201" t="s">
        <v>135</v>
      </c>
      <c r="AP1" s="201" t="s">
        <v>136</v>
      </c>
      <c r="AQ1" s="201" t="s">
        <v>137</v>
      </c>
      <c r="AR1" s="201" t="s">
        <v>138</v>
      </c>
      <c r="AS1" s="202" t="s">
        <v>139</v>
      </c>
      <c r="AT1" s="200" t="s">
        <v>140</v>
      </c>
      <c r="AU1" s="201" t="s">
        <v>141</v>
      </c>
      <c r="AV1" s="201" t="s">
        <v>142</v>
      </c>
      <c r="AW1" s="223" t="s">
        <v>167</v>
      </c>
      <c r="AX1" s="201" t="s">
        <v>143</v>
      </c>
      <c r="AY1" s="201" t="s">
        <v>144</v>
      </c>
      <c r="AZ1" s="201" t="s">
        <v>145</v>
      </c>
      <c r="BA1" s="201" t="s">
        <v>146</v>
      </c>
      <c r="BB1" s="201" t="s">
        <v>147</v>
      </c>
      <c r="BC1" s="201" t="s">
        <v>148</v>
      </c>
      <c r="BD1" s="201" t="s">
        <v>149</v>
      </c>
      <c r="BE1" s="201" t="s">
        <v>150</v>
      </c>
      <c r="BF1" s="202" t="s">
        <v>151</v>
      </c>
      <c r="BG1" s="199" t="s">
        <v>31</v>
      </c>
      <c r="BH1" s="12" t="s">
        <v>32</v>
      </c>
      <c r="BI1" s="12" t="s">
        <v>37</v>
      </c>
      <c r="BJ1" s="12" t="s">
        <v>58</v>
      </c>
      <c r="BK1" s="197" t="s">
        <v>38</v>
      </c>
      <c r="BL1" s="199" t="s">
        <v>152</v>
      </c>
      <c r="BM1" s="12" t="s">
        <v>50</v>
      </c>
      <c r="BN1" s="12" t="s">
        <v>51</v>
      </c>
      <c r="BO1" s="12" t="s">
        <v>36</v>
      </c>
      <c r="BP1" s="12" t="s">
        <v>52</v>
      </c>
      <c r="BQ1" s="12" t="s">
        <v>53</v>
      </c>
      <c r="BR1" s="200" t="s">
        <v>153</v>
      </c>
      <c r="BS1" s="201" t="s">
        <v>154</v>
      </c>
      <c r="BT1" s="201" t="s">
        <v>155</v>
      </c>
      <c r="BU1" s="201" t="s">
        <v>156</v>
      </c>
      <c r="BV1" s="201" t="s">
        <v>157</v>
      </c>
      <c r="BW1" s="202" t="s">
        <v>158</v>
      </c>
      <c r="BX1" s="224" t="s">
        <v>168</v>
      </c>
      <c r="BY1" s="223" t="s">
        <v>169</v>
      </c>
      <c r="BZ1" s="223" t="s">
        <v>170</v>
      </c>
      <c r="CA1" s="223" t="s">
        <v>171</v>
      </c>
      <c r="CB1" s="223" t="s">
        <v>172</v>
      </c>
      <c r="CC1" s="223" t="s">
        <v>173</v>
      </c>
      <c r="CD1" s="223" t="s">
        <v>174</v>
      </c>
      <c r="CE1" s="223" t="s">
        <v>175</v>
      </c>
      <c r="CF1" s="223" t="s">
        <v>176</v>
      </c>
      <c r="CG1" s="223" t="s">
        <v>177</v>
      </c>
      <c r="CH1" s="225" t="s">
        <v>178</v>
      </c>
      <c r="CI1" s="224" t="s">
        <v>179</v>
      </c>
      <c r="CJ1" s="223" t="s">
        <v>180</v>
      </c>
      <c r="CK1" s="223" t="s">
        <v>181</v>
      </c>
      <c r="CL1" s="223" t="s">
        <v>182</v>
      </c>
      <c r="CM1" s="223" t="s">
        <v>183</v>
      </c>
      <c r="CN1" s="223" t="s">
        <v>184</v>
      </c>
      <c r="CO1" s="223" t="s">
        <v>185</v>
      </c>
      <c r="CP1" s="223" t="s">
        <v>186</v>
      </c>
      <c r="CQ1" s="223" t="s">
        <v>187</v>
      </c>
      <c r="CR1" s="223" t="s">
        <v>188</v>
      </c>
      <c r="CS1" s="225" t="s">
        <v>189</v>
      </c>
      <c r="CT1" s="200" t="s">
        <v>190</v>
      </c>
      <c r="CU1" s="201" t="s">
        <v>191</v>
      </c>
      <c r="CV1" s="201" t="s">
        <v>192</v>
      </c>
      <c r="CW1" s="201" t="s">
        <v>193</v>
      </c>
      <c r="CX1" s="201" t="s">
        <v>194</v>
      </c>
      <c r="CY1" s="201" t="s">
        <v>195</v>
      </c>
      <c r="CZ1" s="201" t="s">
        <v>196</v>
      </c>
      <c r="DA1" s="201" t="s">
        <v>197</v>
      </c>
      <c r="DB1" s="201" t="s">
        <v>198</v>
      </c>
      <c r="DC1" s="201" t="s">
        <v>199</v>
      </c>
      <c r="DD1" s="202" t="s">
        <v>200</v>
      </c>
      <c r="DE1" s="200" t="s">
        <v>201</v>
      </c>
      <c r="DF1" s="201" t="s">
        <v>202</v>
      </c>
      <c r="DG1" s="201" t="s">
        <v>203</v>
      </c>
      <c r="DH1" s="201" t="s">
        <v>204</v>
      </c>
      <c r="DI1" s="201" t="s">
        <v>205</v>
      </c>
      <c r="DJ1" s="201" t="s">
        <v>206</v>
      </c>
      <c r="DK1" s="201" t="s">
        <v>207</v>
      </c>
      <c r="DL1" s="201" t="s">
        <v>208</v>
      </c>
      <c r="DM1" s="201" t="s">
        <v>209</v>
      </c>
      <c r="DN1" s="201" t="s">
        <v>210</v>
      </c>
      <c r="DO1" s="202" t="s">
        <v>211</v>
      </c>
      <c r="DP1" s="12" t="s">
        <v>9</v>
      </c>
      <c r="DQ1" s="12" t="s">
        <v>10</v>
      </c>
      <c r="DR1" s="12" t="s">
        <v>11</v>
      </c>
      <c r="DS1" s="12" t="s">
        <v>33</v>
      </c>
      <c r="DT1" s="197" t="s">
        <v>12</v>
      </c>
      <c r="DU1" s="199" t="s">
        <v>13</v>
      </c>
      <c r="DV1" s="12" t="s">
        <v>14</v>
      </c>
      <c r="DW1" s="12" t="s">
        <v>34</v>
      </c>
      <c r="DX1" s="12" t="s">
        <v>35</v>
      </c>
      <c r="DY1" s="197" t="s">
        <v>15</v>
      </c>
      <c r="DZ1" s="199" t="s">
        <v>4</v>
      </c>
      <c r="EA1" s="12" t="s">
        <v>5</v>
      </c>
      <c r="EB1" s="12" t="s">
        <v>6</v>
      </c>
      <c r="EC1" s="197" t="s">
        <v>7</v>
      </c>
      <c r="ED1" s="197" t="s">
        <v>39</v>
      </c>
      <c r="EE1" s="12" t="s">
        <v>161</v>
      </c>
      <c r="EF1" s="185" t="s">
        <v>159</v>
      </c>
      <c r="EG1" s="186" t="s">
        <v>160</v>
      </c>
      <c r="EH1" s="193" t="s">
        <v>162</v>
      </c>
      <c r="EI1" s="194" t="s">
        <v>163</v>
      </c>
      <c r="EJ1" s="195" t="s">
        <v>164</v>
      </c>
    </row>
    <row r="2" spans="1:143" ht="15.75">
      <c r="A2" s="128" t="s">
        <v>212</v>
      </c>
      <c r="B2" s="143" t="s">
        <v>115</v>
      </c>
      <c r="C2" s="126" t="s">
        <v>41</v>
      </c>
      <c r="D2" s="144" t="s">
        <v>125</v>
      </c>
      <c r="E2" s="187" t="s">
        <v>60</v>
      </c>
      <c r="F2" s="145">
        <v>1207</v>
      </c>
      <c r="G2" s="177">
        <v>13</v>
      </c>
      <c r="H2" s="177">
        <v>1</v>
      </c>
      <c r="I2" s="146">
        <v>8392.645185674819</v>
      </c>
      <c r="J2" s="146">
        <v>4340.9547342042761</v>
      </c>
      <c r="K2" s="146">
        <v>0.90779547359597657</v>
      </c>
      <c r="L2" s="147">
        <v>1083</v>
      </c>
      <c r="M2" s="147">
        <v>1179</v>
      </c>
      <c r="N2" s="146">
        <v>24312.497715003123</v>
      </c>
      <c r="O2" s="146">
        <v>3122.3684210526317</v>
      </c>
      <c r="P2" s="146">
        <v>3756.0906515580737</v>
      </c>
      <c r="Q2" s="146">
        <v>3866.2608695652175</v>
      </c>
      <c r="R2" s="146">
        <v>14505.714285714286</v>
      </c>
      <c r="S2" s="146">
        <v>17396.250000000004</v>
      </c>
      <c r="T2" s="146">
        <v>16866.008771929824</v>
      </c>
      <c r="U2" s="145">
        <v>1205</v>
      </c>
      <c r="V2" s="177">
        <v>1</v>
      </c>
      <c r="W2" s="177">
        <v>78</v>
      </c>
      <c r="X2" s="146">
        <v>2347.3072967216472</v>
      </c>
      <c r="Y2" s="146">
        <v>1066.7898833510053</v>
      </c>
      <c r="Z2" s="146">
        <v>4144.6872491813119</v>
      </c>
      <c r="AA2" s="146">
        <v>850.00000000000011</v>
      </c>
      <c r="AB2" s="146">
        <v>1052.3622047244094</v>
      </c>
      <c r="AC2" s="146">
        <v>946.45852749301025</v>
      </c>
      <c r="AD2" s="146">
        <v>3780.0970873786409</v>
      </c>
      <c r="AE2" s="146">
        <v>3866.6587789872219</v>
      </c>
      <c r="AF2" s="146">
        <v>3844.8770491803275</v>
      </c>
      <c r="AG2" s="145">
        <v>1218</v>
      </c>
      <c r="AH2" s="177">
        <v>3</v>
      </c>
      <c r="AI2" s="177">
        <v>3</v>
      </c>
      <c r="AJ2" s="177"/>
      <c r="AK2" s="146">
        <v>9554.3244024055275</v>
      </c>
      <c r="AL2" s="146">
        <v>5321.2908257382251</v>
      </c>
      <c r="AM2" s="146">
        <v>29192.880351895121</v>
      </c>
      <c r="AN2" s="146">
        <v>3120</v>
      </c>
      <c r="AO2" s="146">
        <v>3902.0338983050847</v>
      </c>
      <c r="AP2" s="146">
        <v>4053.5545023696686</v>
      </c>
      <c r="AQ2" s="146">
        <v>17207.142857142855</v>
      </c>
      <c r="AR2" s="146">
        <v>19711.616161616163</v>
      </c>
      <c r="AS2" s="146">
        <v>19077.23076923077</v>
      </c>
      <c r="AT2" s="145">
        <v>1213</v>
      </c>
      <c r="AU2" s="177">
        <v>4</v>
      </c>
      <c r="AV2" s="177">
        <v>7</v>
      </c>
      <c r="AW2" s="177"/>
      <c r="AX2" s="146">
        <v>2652.4280038696274</v>
      </c>
      <c r="AY2" s="146">
        <v>1327.9232179990604</v>
      </c>
      <c r="AZ2" s="146">
        <v>4938.4601254070803</v>
      </c>
      <c r="BA2" s="146">
        <v>605.81395348837214</v>
      </c>
      <c r="BB2" s="146">
        <v>1031.3953488372094</v>
      </c>
      <c r="BC2" s="146">
        <v>846.75810473815477</v>
      </c>
      <c r="BD2" s="146">
        <v>4312.6436781609191</v>
      </c>
      <c r="BE2" s="146">
        <v>4187.6111817026685</v>
      </c>
      <c r="BF2" s="146">
        <v>4236.5764447695692</v>
      </c>
      <c r="BG2" s="145">
        <v>1326</v>
      </c>
      <c r="BH2" s="177">
        <v>40</v>
      </c>
      <c r="BI2" s="177">
        <v>51</v>
      </c>
      <c r="BJ2" s="177">
        <v>35</v>
      </c>
      <c r="BK2" s="148">
        <v>39</v>
      </c>
      <c r="BL2" s="145">
        <v>2402</v>
      </c>
      <c r="BM2" s="151">
        <v>9</v>
      </c>
      <c r="BN2" s="177">
        <v>30</v>
      </c>
      <c r="BO2" s="177">
        <v>2.013741007193957</v>
      </c>
      <c r="BP2" s="177">
        <v>0.54644111129919615</v>
      </c>
      <c r="BQ2" s="177">
        <v>1.4597803639438516</v>
      </c>
      <c r="BR2" s="145">
        <v>2423</v>
      </c>
      <c r="BS2" s="177">
        <v>9</v>
      </c>
      <c r="BT2" s="177">
        <v>92</v>
      </c>
      <c r="BU2" s="177">
        <v>3.8984801894915457</v>
      </c>
      <c r="BV2" s="177">
        <v>0.81198249913867415</v>
      </c>
      <c r="BW2" s="148">
        <v>3.083299310938592</v>
      </c>
      <c r="BX2" s="145"/>
      <c r="BY2" s="151"/>
      <c r="BZ2" s="177"/>
      <c r="CA2" s="177"/>
      <c r="CB2" s="177"/>
      <c r="CC2" s="177"/>
      <c r="CD2" s="27"/>
      <c r="CE2" s="177"/>
      <c r="CF2" s="177"/>
      <c r="CG2" s="27"/>
      <c r="CH2" s="159"/>
      <c r="CI2" s="145"/>
      <c r="CJ2" s="151"/>
      <c r="CK2" s="177"/>
      <c r="CL2" s="177"/>
      <c r="CM2" s="177"/>
      <c r="CN2" s="177"/>
      <c r="CO2" s="27"/>
      <c r="CP2" s="177"/>
      <c r="CQ2" s="177"/>
      <c r="CR2" s="27"/>
      <c r="CS2" s="159"/>
      <c r="CT2" s="145"/>
      <c r="CU2" s="151"/>
      <c r="CV2" s="177"/>
      <c r="CW2" s="177"/>
      <c r="CX2" s="177"/>
      <c r="CY2" s="177"/>
      <c r="CZ2" s="27"/>
      <c r="DA2" s="177"/>
      <c r="DB2" s="177"/>
      <c r="DC2" s="27"/>
      <c r="DD2" s="159"/>
      <c r="DE2" s="145"/>
      <c r="DF2" s="151"/>
      <c r="DG2" s="177"/>
      <c r="DH2" s="177"/>
      <c r="DI2" s="177"/>
      <c r="DJ2" s="177"/>
      <c r="DK2" s="27"/>
      <c r="DL2" s="177"/>
      <c r="DM2" s="177"/>
      <c r="DN2" s="27"/>
      <c r="DO2" s="159"/>
      <c r="DP2" s="31">
        <v>107.5</v>
      </c>
      <c r="DQ2" s="188">
        <v>1611822</v>
      </c>
      <c r="DR2" s="189">
        <v>0.87209302325500004</v>
      </c>
      <c r="DS2" s="189">
        <v>12.874666666678683</v>
      </c>
      <c r="DT2" s="149" t="s">
        <v>213</v>
      </c>
      <c r="DU2" s="150" t="s">
        <v>245</v>
      </c>
      <c r="DV2" s="190" t="s">
        <v>246</v>
      </c>
      <c r="DW2" s="177" t="s">
        <v>247</v>
      </c>
      <c r="DX2" s="191" t="s">
        <v>217</v>
      </c>
      <c r="DY2" s="172" t="s">
        <v>248</v>
      </c>
      <c r="DZ2" s="132" t="s">
        <v>119</v>
      </c>
      <c r="EA2" s="125">
        <v>214</v>
      </c>
      <c r="EB2" s="125" t="s">
        <v>219</v>
      </c>
      <c r="EC2" s="133" t="s">
        <v>220</v>
      </c>
      <c r="ED2" s="133" t="s">
        <v>221</v>
      </c>
      <c r="EE2" s="125" t="s">
        <v>249</v>
      </c>
      <c r="EF2" s="17">
        <v>4.6815861306510493</v>
      </c>
      <c r="EG2" s="8">
        <v>4.9242122576939122</v>
      </c>
      <c r="EH2" s="17" t="s">
        <v>60</v>
      </c>
      <c r="EI2" s="8" t="s">
        <v>223</v>
      </c>
      <c r="EJ2" s="18" t="s">
        <v>224</v>
      </c>
      <c r="EK2" s="124" t="s">
        <v>225</v>
      </c>
      <c r="EL2" s="124" t="s">
        <v>226</v>
      </c>
      <c r="EM2" s="124" t="s">
        <v>227</v>
      </c>
    </row>
    <row r="3" spans="1:143" ht="15.75">
      <c r="A3" s="128" t="s">
        <v>212</v>
      </c>
      <c r="B3" s="143" t="s">
        <v>115</v>
      </c>
      <c r="C3" s="126" t="s">
        <v>41</v>
      </c>
      <c r="D3" s="144" t="s">
        <v>125</v>
      </c>
      <c r="E3" s="187" t="s">
        <v>60</v>
      </c>
      <c r="F3" s="145">
        <v>1029</v>
      </c>
      <c r="G3" s="177">
        <v>5</v>
      </c>
      <c r="H3" s="177">
        <v>2</v>
      </c>
      <c r="I3" s="146">
        <v>8244.9578491603406</v>
      </c>
      <c r="J3" s="146">
        <v>3501.625870920052</v>
      </c>
      <c r="K3" s="146">
        <v>0.92661448140900193</v>
      </c>
      <c r="L3" s="147">
        <v>947</v>
      </c>
      <c r="M3" s="147">
        <v>1016</v>
      </c>
      <c r="N3" s="146">
        <v>19405.129073446562</v>
      </c>
      <c r="O3" s="146">
        <v>3445.9016393442625</v>
      </c>
      <c r="P3" s="146">
        <v>3868.8622754491016</v>
      </c>
      <c r="Q3" s="146">
        <v>4165.9829059829062</v>
      </c>
      <c r="R3" s="146">
        <v>12901.587301587302</v>
      </c>
      <c r="S3" s="146">
        <v>13901.886792452829</v>
      </c>
      <c r="T3" s="146">
        <v>13924.355555555556</v>
      </c>
      <c r="U3" s="145">
        <v>1031</v>
      </c>
      <c r="V3" s="177">
        <v>3</v>
      </c>
      <c r="W3" s="177">
        <v>50</v>
      </c>
      <c r="X3" s="146">
        <v>2115.1297635461797</v>
      </c>
      <c r="Y3" s="146">
        <v>1025.125329453288</v>
      </c>
      <c r="Z3" s="146">
        <v>3748.4206240875042</v>
      </c>
      <c r="AA3" s="146">
        <v>765.92592592592587</v>
      </c>
      <c r="AB3" s="146">
        <v>832.49354005167959</v>
      </c>
      <c r="AC3" s="146">
        <v>850.97580015612812</v>
      </c>
      <c r="AD3" s="146">
        <v>3445.5497382198955</v>
      </c>
      <c r="AE3" s="146">
        <v>3442.556346381969</v>
      </c>
      <c r="AF3" s="146">
        <v>3446.7848453249912</v>
      </c>
      <c r="AG3" s="145">
        <v>1025</v>
      </c>
      <c r="AH3" s="177">
        <v>3</v>
      </c>
      <c r="AI3" s="177">
        <v>2</v>
      </c>
      <c r="AJ3" s="177"/>
      <c r="AK3" s="146">
        <v>9108.5056226644683</v>
      </c>
      <c r="AL3" s="146">
        <v>4601.7962052829971</v>
      </c>
      <c r="AM3" s="146">
        <v>25618.751675448559</v>
      </c>
      <c r="AN3" s="146">
        <v>3484.848484848485</v>
      </c>
      <c r="AO3" s="146">
        <v>3868.9285714285716</v>
      </c>
      <c r="AP3" s="146">
        <v>4261.5079365079364</v>
      </c>
      <c r="AQ3" s="146">
        <v>15441.176470588236</v>
      </c>
      <c r="AR3" s="146">
        <v>18037.560975609755</v>
      </c>
      <c r="AS3" s="146">
        <v>18091.44385026738</v>
      </c>
      <c r="AT3" s="145">
        <v>1033</v>
      </c>
      <c r="AU3" s="177">
        <v>10</v>
      </c>
      <c r="AV3" s="177">
        <v>4</v>
      </c>
      <c r="AW3" s="177"/>
      <c r="AX3" s="146">
        <v>2433.7380277974457</v>
      </c>
      <c r="AY3" s="146">
        <v>1330.4685951119366</v>
      </c>
      <c r="AZ3" s="146">
        <v>5206.2979410414482</v>
      </c>
      <c r="BA3" s="146">
        <v>653.73831775700944</v>
      </c>
      <c r="BB3" s="146">
        <v>684.6605744125327</v>
      </c>
      <c r="BC3" s="146">
        <v>713.33872271624898</v>
      </c>
      <c r="BD3" s="146">
        <v>4150.6993006993007</v>
      </c>
      <c r="BE3" s="146">
        <v>3895.975948196115</v>
      </c>
      <c r="BF3" s="146">
        <v>4035.8847736625521</v>
      </c>
      <c r="BG3" s="145">
        <v>951</v>
      </c>
      <c r="BH3" s="177">
        <v>62</v>
      </c>
      <c r="BI3" s="177">
        <v>105</v>
      </c>
      <c r="BJ3" s="177">
        <v>57</v>
      </c>
      <c r="BK3" s="148">
        <v>53</v>
      </c>
      <c r="BL3" s="145">
        <v>2052</v>
      </c>
      <c r="BM3" s="151">
        <v>14</v>
      </c>
      <c r="BN3" s="177">
        <v>30</v>
      </c>
      <c r="BO3" s="177">
        <v>2.9633217131471596</v>
      </c>
      <c r="BP3" s="177">
        <v>1.3230585199203182</v>
      </c>
      <c r="BQ3" s="177">
        <v>1.6164003984060773</v>
      </c>
      <c r="BR3" s="145">
        <v>2040</v>
      </c>
      <c r="BS3" s="177">
        <v>17</v>
      </c>
      <c r="BT3" s="177">
        <v>81</v>
      </c>
      <c r="BU3" s="177">
        <v>5.1794392378987837</v>
      </c>
      <c r="BV3" s="177">
        <v>1.8471536910401651</v>
      </c>
      <c r="BW3" s="148">
        <v>3.3321251287330016</v>
      </c>
      <c r="BX3" s="145"/>
      <c r="BY3" s="151"/>
      <c r="BZ3" s="177"/>
      <c r="CA3" s="177"/>
      <c r="CB3" s="177"/>
      <c r="CC3" s="177"/>
      <c r="CD3" s="27"/>
      <c r="CE3" s="177"/>
      <c r="CF3" s="177"/>
      <c r="CG3" s="27"/>
      <c r="CH3" s="159"/>
      <c r="CI3" s="145"/>
      <c r="CJ3" s="151"/>
      <c r="CK3" s="177"/>
      <c r="CL3" s="177"/>
      <c r="CM3" s="177"/>
      <c r="CN3" s="177"/>
      <c r="CO3" s="27"/>
      <c r="CP3" s="177"/>
      <c r="CQ3" s="177"/>
      <c r="CR3" s="27"/>
      <c r="CS3" s="159"/>
      <c r="CT3" s="145"/>
      <c r="CU3" s="151"/>
      <c r="CV3" s="177"/>
      <c r="CW3" s="177"/>
      <c r="CX3" s="177"/>
      <c r="CY3" s="177"/>
      <c r="CZ3" s="27"/>
      <c r="DA3" s="177"/>
      <c r="DB3" s="177"/>
      <c r="DC3" s="27"/>
      <c r="DD3" s="159"/>
      <c r="DE3" s="145"/>
      <c r="DF3" s="151"/>
      <c r="DG3" s="177"/>
      <c r="DH3" s="177"/>
      <c r="DI3" s="177"/>
      <c r="DJ3" s="177"/>
      <c r="DK3" s="27"/>
      <c r="DL3" s="177"/>
      <c r="DM3" s="177"/>
      <c r="DN3" s="27"/>
      <c r="DO3" s="159"/>
      <c r="DP3" s="31">
        <v>107.5</v>
      </c>
      <c r="DQ3" s="188">
        <v>1611822</v>
      </c>
      <c r="DR3" s="192">
        <v>0.87209302325500004</v>
      </c>
      <c r="DS3" s="192">
        <v>10.976000000010243</v>
      </c>
      <c r="DT3" s="149" t="s">
        <v>213</v>
      </c>
      <c r="DU3" s="150" t="s">
        <v>245</v>
      </c>
      <c r="DV3" s="190" t="s">
        <v>246</v>
      </c>
      <c r="DW3" s="177" t="s">
        <v>247</v>
      </c>
      <c r="DX3" s="191" t="s">
        <v>217</v>
      </c>
      <c r="DY3" s="172" t="s">
        <v>248</v>
      </c>
      <c r="DZ3" s="132" t="s">
        <v>120</v>
      </c>
      <c r="EA3" s="24">
        <v>214</v>
      </c>
      <c r="EB3" s="24" t="s">
        <v>228</v>
      </c>
      <c r="EC3" s="133" t="s">
        <v>220</v>
      </c>
      <c r="ED3" s="133" t="s">
        <v>229</v>
      </c>
      <c r="EE3" s="125" t="s">
        <v>249</v>
      </c>
      <c r="EF3" s="17">
        <v>4.7579025960408794</v>
      </c>
      <c r="EG3" s="8">
        <v>5.8257304912163841</v>
      </c>
      <c r="EH3" s="17" t="s">
        <v>60</v>
      </c>
      <c r="EI3" s="8" t="s">
        <v>223</v>
      </c>
      <c r="EJ3" s="18" t="s">
        <v>224</v>
      </c>
      <c r="EK3" s="124" t="s">
        <v>225</v>
      </c>
      <c r="EL3" s="124" t="s">
        <v>226</v>
      </c>
      <c r="EM3" s="124" t="s">
        <v>227</v>
      </c>
    </row>
    <row r="4" spans="1:143" ht="15.75">
      <c r="A4" s="128" t="s">
        <v>212</v>
      </c>
      <c r="B4" s="143" t="s">
        <v>115</v>
      </c>
      <c r="C4" s="126" t="s">
        <v>41</v>
      </c>
      <c r="D4" s="144" t="s">
        <v>125</v>
      </c>
      <c r="E4" s="187" t="s">
        <v>60</v>
      </c>
      <c r="F4" s="17">
        <v>1111</v>
      </c>
      <c r="G4" s="8">
        <v>6</v>
      </c>
      <c r="H4" s="8">
        <v>1</v>
      </c>
      <c r="I4" s="20">
        <v>5520.932291802229</v>
      </c>
      <c r="J4" s="20">
        <v>2113.3645610322119</v>
      </c>
      <c r="K4" s="20">
        <v>0.85688405797101452</v>
      </c>
      <c r="L4" s="21">
        <v>946</v>
      </c>
      <c r="M4" s="21">
        <v>1085</v>
      </c>
      <c r="N4" s="20">
        <v>11384.621786519279</v>
      </c>
      <c r="O4" s="20">
        <v>2412.3456790123455</v>
      </c>
      <c r="P4" s="20">
        <v>2597.6293103448274</v>
      </c>
      <c r="Q4" s="20">
        <v>2575.452488687783</v>
      </c>
      <c r="R4" s="20">
        <v>8034.2857142857138</v>
      </c>
      <c r="S4" s="20">
        <v>11565.437788018433</v>
      </c>
      <c r="T4" s="20">
        <v>11106.764705882355</v>
      </c>
      <c r="U4" s="17">
        <v>1104</v>
      </c>
      <c r="V4" s="8">
        <v>1</v>
      </c>
      <c r="W4" s="8">
        <v>65</v>
      </c>
      <c r="X4" s="20">
        <v>1891.129190283734</v>
      </c>
      <c r="Y4" s="20">
        <v>800.47041485854697</v>
      </c>
      <c r="Z4" s="20">
        <v>3557.9887401213523</v>
      </c>
      <c r="AA4" s="20">
        <v>747.55244755244757</v>
      </c>
      <c r="AB4" s="20">
        <v>823.86363636363637</v>
      </c>
      <c r="AC4" s="20">
        <v>833.79629629629642</v>
      </c>
      <c r="AD4" s="20">
        <v>2947.4860335195531</v>
      </c>
      <c r="AE4" s="20">
        <v>3362.8428927680798</v>
      </c>
      <c r="AF4" s="20">
        <v>3396.7345505617973</v>
      </c>
      <c r="AG4" s="17">
        <v>1108</v>
      </c>
      <c r="AH4" s="8">
        <v>6</v>
      </c>
      <c r="AI4" s="8">
        <v>7</v>
      </c>
      <c r="AJ4" s="8"/>
      <c r="AK4" s="20">
        <v>8143.7253151199538</v>
      </c>
      <c r="AL4" s="20">
        <v>4309.7223008044848</v>
      </c>
      <c r="AM4" s="20">
        <v>20309.90040368784</v>
      </c>
      <c r="AN4" s="20">
        <v>2952.8301886792451</v>
      </c>
      <c r="AO4" s="20">
        <v>2792.6892950391643</v>
      </c>
      <c r="AP4" s="20">
        <v>2805.5636896046854</v>
      </c>
      <c r="AQ4" s="20">
        <v>14287.878787878788</v>
      </c>
      <c r="AR4" s="20">
        <v>15827.710843373497</v>
      </c>
      <c r="AS4" s="20">
        <v>15440.000000000004</v>
      </c>
      <c r="AT4" s="17">
        <v>1098</v>
      </c>
      <c r="AU4" s="8">
        <v>10</v>
      </c>
      <c r="AV4" s="8">
        <v>11</v>
      </c>
      <c r="AW4" s="8"/>
      <c r="AX4" s="20">
        <v>2096.3109910495859</v>
      </c>
      <c r="AY4" s="20">
        <v>1066.8320707808475</v>
      </c>
      <c r="AZ4" s="20">
        <v>4521.2222234000083</v>
      </c>
      <c r="BA4" s="20">
        <v>574.36974789915962</v>
      </c>
      <c r="BB4" s="20">
        <v>615.80698835274552</v>
      </c>
      <c r="BC4" s="20">
        <v>635.19091847265224</v>
      </c>
      <c r="BD4" s="20">
        <v>3473.6301369863013</v>
      </c>
      <c r="BE4" s="20">
        <v>3726.7423014586711</v>
      </c>
      <c r="BF4" s="20">
        <v>3818.1434599156119</v>
      </c>
      <c r="BG4" s="17">
        <v>970</v>
      </c>
      <c r="BH4" s="8">
        <v>39</v>
      </c>
      <c r="BI4" s="8">
        <v>74</v>
      </c>
      <c r="BJ4" s="8">
        <v>48</v>
      </c>
      <c r="BK4" s="148">
        <v>51</v>
      </c>
      <c r="BL4" s="169">
        <v>2203</v>
      </c>
      <c r="BM4" s="170">
        <v>23</v>
      </c>
      <c r="BN4" s="171">
        <v>58</v>
      </c>
      <c r="BO4" s="171">
        <v>4.6089401508008798</v>
      </c>
      <c r="BP4" s="171">
        <v>2.0052744712535353</v>
      </c>
      <c r="BQ4" s="171">
        <v>2.5805348727612634</v>
      </c>
      <c r="BR4" s="169">
        <v>2200</v>
      </c>
      <c r="BS4" s="171">
        <v>19</v>
      </c>
      <c r="BT4" s="171">
        <v>111</v>
      </c>
      <c r="BU4" s="171">
        <v>5.4396632850238964</v>
      </c>
      <c r="BV4" s="171">
        <v>2.1937301840579724</v>
      </c>
      <c r="BW4" s="23">
        <v>3.2459328502412697</v>
      </c>
      <c r="BX4" s="17"/>
      <c r="BY4" s="180"/>
      <c r="BZ4" s="8"/>
      <c r="CA4" s="8"/>
      <c r="CB4" s="8"/>
      <c r="CC4" s="8"/>
      <c r="CD4" s="28"/>
      <c r="CE4" s="8"/>
      <c r="CF4" s="8"/>
      <c r="CG4" s="28"/>
      <c r="CH4" s="160"/>
      <c r="CI4" s="17"/>
      <c r="CJ4" s="180"/>
      <c r="CK4" s="8"/>
      <c r="CL4" s="8"/>
      <c r="CM4" s="8"/>
      <c r="CN4" s="8"/>
      <c r="CO4" s="28"/>
      <c r="CP4" s="8"/>
      <c r="CQ4" s="8"/>
      <c r="CR4" s="28"/>
      <c r="CS4" s="160"/>
      <c r="CT4" s="17"/>
      <c r="CU4" s="180"/>
      <c r="CV4" s="8"/>
      <c r="CW4" s="8"/>
      <c r="CX4" s="8"/>
      <c r="CY4" s="8"/>
      <c r="CZ4" s="28"/>
      <c r="DA4" s="8"/>
      <c r="DB4" s="8"/>
      <c r="DC4" s="28"/>
      <c r="DD4" s="160"/>
      <c r="DE4" s="17"/>
      <c r="DF4" s="180"/>
      <c r="DG4" s="8"/>
      <c r="DH4" s="8"/>
      <c r="DI4" s="8"/>
      <c r="DJ4" s="8"/>
      <c r="DK4" s="28"/>
      <c r="DL4" s="8"/>
      <c r="DM4" s="8"/>
      <c r="DN4" s="28"/>
      <c r="DO4" s="160"/>
      <c r="DP4" s="31">
        <v>107.5</v>
      </c>
      <c r="DQ4" s="188">
        <v>1611822</v>
      </c>
      <c r="DR4" s="192">
        <v>0.87209302325500004</v>
      </c>
      <c r="DS4" s="192">
        <v>11.850666666677727</v>
      </c>
      <c r="DT4" s="13" t="s">
        <v>213</v>
      </c>
      <c r="DU4" s="150" t="s">
        <v>245</v>
      </c>
      <c r="DV4" s="190" t="s">
        <v>246</v>
      </c>
      <c r="DW4" s="177" t="s">
        <v>247</v>
      </c>
      <c r="DX4" s="191" t="s">
        <v>217</v>
      </c>
      <c r="DY4" s="172" t="s">
        <v>248</v>
      </c>
      <c r="DZ4" s="132" t="s">
        <v>121</v>
      </c>
      <c r="EA4" s="24">
        <v>214</v>
      </c>
      <c r="EB4" s="24" t="s">
        <v>230</v>
      </c>
      <c r="EC4" s="133" t="s">
        <v>220</v>
      </c>
      <c r="ED4" s="133" t="s">
        <v>229</v>
      </c>
      <c r="EE4" s="125" t="s">
        <v>249</v>
      </c>
      <c r="EF4" s="17">
        <v>6.630591528786935</v>
      </c>
      <c r="EG4" s="8">
        <v>5.9590599521778636</v>
      </c>
      <c r="EH4" s="17" t="s">
        <v>60</v>
      </c>
      <c r="EI4" s="8" t="s">
        <v>223</v>
      </c>
      <c r="EJ4" s="18" t="s">
        <v>224</v>
      </c>
      <c r="EK4" s="124" t="s">
        <v>225</v>
      </c>
      <c r="EL4" s="124" t="s">
        <v>226</v>
      </c>
      <c r="EM4" s="124" t="s">
        <v>227</v>
      </c>
    </row>
    <row r="5" spans="1:143" ht="15.75">
      <c r="A5" s="128" t="s">
        <v>212</v>
      </c>
      <c r="B5" s="143" t="s">
        <v>115</v>
      </c>
      <c r="C5" s="126" t="s">
        <v>41</v>
      </c>
      <c r="D5" s="144" t="s">
        <v>125</v>
      </c>
      <c r="E5" s="187" t="s">
        <v>60</v>
      </c>
      <c r="F5" s="145">
        <v>1188</v>
      </c>
      <c r="G5" s="177">
        <v>3</v>
      </c>
      <c r="H5" s="177">
        <v>2</v>
      </c>
      <c r="I5" s="146">
        <v>6495.8683843793087</v>
      </c>
      <c r="J5" s="146">
        <v>3071.4637051017407</v>
      </c>
      <c r="K5" s="146">
        <v>0.86306001690617073</v>
      </c>
      <c r="L5" s="147">
        <v>1021</v>
      </c>
      <c r="M5" s="147">
        <v>1149</v>
      </c>
      <c r="N5" s="146">
        <v>15534.609031820561</v>
      </c>
      <c r="O5" s="146">
        <v>2417.3333333333335</v>
      </c>
      <c r="P5" s="146">
        <v>2882.7669902912626</v>
      </c>
      <c r="Q5" s="146">
        <v>2804.0712468193383</v>
      </c>
      <c r="R5" s="146">
        <v>10516.901408450705</v>
      </c>
      <c r="S5" s="146">
        <v>9728.9130434782619</v>
      </c>
      <c r="T5" s="146">
        <v>9625.6410256410254</v>
      </c>
      <c r="U5" s="145">
        <v>1176</v>
      </c>
      <c r="V5" s="177">
        <v>1</v>
      </c>
      <c r="W5" s="177">
        <v>142</v>
      </c>
      <c r="X5" s="146">
        <v>1727.6670706056568</v>
      </c>
      <c r="Y5" s="146">
        <v>902.64276010098672</v>
      </c>
      <c r="Z5" s="146">
        <v>3861.47802145476</v>
      </c>
      <c r="AA5" s="146">
        <v>643.5960591133005</v>
      </c>
      <c r="AB5" s="146">
        <v>742.8331466965285</v>
      </c>
      <c r="AC5" s="146">
        <v>703.65201900237525</v>
      </c>
      <c r="AD5" s="146">
        <v>2999.1573033707864</v>
      </c>
      <c r="AE5" s="146">
        <v>3119.2993630573251</v>
      </c>
      <c r="AF5" s="146">
        <v>3084.3192868719611</v>
      </c>
      <c r="AG5" s="145">
        <v>1179</v>
      </c>
      <c r="AH5" s="177">
        <v>5</v>
      </c>
      <c r="AI5" s="177">
        <v>9</v>
      </c>
      <c r="AJ5" s="177"/>
      <c r="AK5" s="146">
        <v>8369.2926598491649</v>
      </c>
      <c r="AL5" s="146">
        <v>4881.4481058922156</v>
      </c>
      <c r="AM5" s="146">
        <v>24598.792782903198</v>
      </c>
      <c r="AN5" s="146">
        <v>2720.3389830508472</v>
      </c>
      <c r="AO5" s="146">
        <v>3049.5575221238942</v>
      </c>
      <c r="AP5" s="146">
        <v>3044.1361916771752</v>
      </c>
      <c r="AQ5" s="146">
        <v>15913.793103448275</v>
      </c>
      <c r="AR5" s="146">
        <v>14541.496598639458</v>
      </c>
      <c r="AS5" s="146">
        <v>14547.244094488189</v>
      </c>
      <c r="AT5" s="145">
        <v>1183</v>
      </c>
      <c r="AU5" s="177">
        <v>8</v>
      </c>
      <c r="AV5" s="177">
        <v>31</v>
      </c>
      <c r="AW5" s="177"/>
      <c r="AX5" s="146">
        <v>2014.4729352122899</v>
      </c>
      <c r="AY5" s="146">
        <v>1286.575921538225</v>
      </c>
      <c r="AZ5" s="146">
        <v>4684.9533673688238</v>
      </c>
      <c r="BA5" s="146">
        <v>310.86956521739137</v>
      </c>
      <c r="BB5" s="146">
        <v>550.35919540229884</v>
      </c>
      <c r="BC5" s="146">
        <v>537.26851851851859</v>
      </c>
      <c r="BD5" s="146">
        <v>3767.5213675213681</v>
      </c>
      <c r="BE5" s="146">
        <v>3665.5254777070068</v>
      </c>
      <c r="BF5" s="146">
        <v>3664.6271510516249</v>
      </c>
      <c r="BG5" s="145">
        <v>1270</v>
      </c>
      <c r="BH5" s="177">
        <v>45</v>
      </c>
      <c r="BI5" s="177">
        <v>69</v>
      </c>
      <c r="BJ5" s="177">
        <v>83</v>
      </c>
      <c r="BK5" s="148">
        <v>82</v>
      </c>
      <c r="BL5" s="145">
        <v>2348</v>
      </c>
      <c r="BM5" s="151">
        <v>20</v>
      </c>
      <c r="BN5" s="177">
        <v>77</v>
      </c>
      <c r="BO5" s="177">
        <v>3.6208360728562439</v>
      </c>
      <c r="BP5" s="177">
        <v>1.0575448169702355</v>
      </c>
      <c r="BQ5" s="177">
        <v>2.5428760550863538</v>
      </c>
      <c r="BR5" s="145">
        <v>2347</v>
      </c>
      <c r="BS5" s="177">
        <v>16</v>
      </c>
      <c r="BT5" s="177">
        <v>130</v>
      </c>
      <c r="BU5" s="177">
        <v>4.5450136301678574</v>
      </c>
      <c r="BV5" s="177">
        <v>1.4000483421172192</v>
      </c>
      <c r="BW5" s="148">
        <v>3.1407342117217043</v>
      </c>
      <c r="BX5" s="145"/>
      <c r="BY5" s="151"/>
      <c r="BZ5" s="177"/>
      <c r="CA5" s="177"/>
      <c r="CB5" s="177"/>
      <c r="CC5" s="177"/>
      <c r="CD5" s="27"/>
      <c r="CE5" s="177"/>
      <c r="CF5" s="177"/>
      <c r="CG5" s="27"/>
      <c r="CH5" s="159"/>
      <c r="CI5" s="145"/>
      <c r="CJ5" s="151"/>
      <c r="CK5" s="177"/>
      <c r="CL5" s="177"/>
      <c r="CM5" s="177"/>
      <c r="CN5" s="177"/>
      <c r="CO5" s="27"/>
      <c r="CP5" s="177"/>
      <c r="CQ5" s="177"/>
      <c r="CR5" s="27"/>
      <c r="CS5" s="159"/>
      <c r="CT5" s="145"/>
      <c r="CU5" s="151"/>
      <c r="CV5" s="177"/>
      <c r="CW5" s="177"/>
      <c r="CX5" s="177"/>
      <c r="CY5" s="177"/>
      <c r="CZ5" s="27"/>
      <c r="DA5" s="177"/>
      <c r="DB5" s="177"/>
      <c r="DC5" s="27"/>
      <c r="DD5" s="159"/>
      <c r="DE5" s="145"/>
      <c r="DF5" s="151"/>
      <c r="DG5" s="177"/>
      <c r="DH5" s="177"/>
      <c r="DI5" s="177"/>
      <c r="DJ5" s="177"/>
      <c r="DK5" s="27"/>
      <c r="DL5" s="177"/>
      <c r="DM5" s="177"/>
      <c r="DN5" s="27"/>
      <c r="DO5" s="159"/>
      <c r="DP5" s="31">
        <v>107.5</v>
      </c>
      <c r="DQ5" s="188">
        <v>1611822</v>
      </c>
      <c r="DR5" s="192">
        <v>0.87209302325500004</v>
      </c>
      <c r="DS5" s="192">
        <v>12.672000000011826</v>
      </c>
      <c r="DT5" s="149" t="s">
        <v>213</v>
      </c>
      <c r="DU5" s="150" t="s">
        <v>245</v>
      </c>
      <c r="DV5" s="190" t="s">
        <v>246</v>
      </c>
      <c r="DW5" s="177" t="s">
        <v>247</v>
      </c>
      <c r="DX5" s="191" t="s">
        <v>217</v>
      </c>
      <c r="DY5" s="172" t="s">
        <v>248</v>
      </c>
      <c r="DZ5" s="132" t="s">
        <v>122</v>
      </c>
      <c r="EA5" s="125">
        <v>214</v>
      </c>
      <c r="EB5" s="125" t="s">
        <v>231</v>
      </c>
      <c r="EC5" s="133" t="s">
        <v>220</v>
      </c>
      <c r="ED5" s="133" t="s">
        <v>229</v>
      </c>
      <c r="EE5" s="125" t="s">
        <v>249</v>
      </c>
      <c r="EF5" s="17">
        <v>6.0325927563789312</v>
      </c>
      <c r="EG5" s="8">
        <v>6.7196821748804885</v>
      </c>
      <c r="EH5" s="17" t="s">
        <v>60</v>
      </c>
      <c r="EI5" s="8" t="s">
        <v>223</v>
      </c>
      <c r="EJ5" s="18" t="s">
        <v>224</v>
      </c>
      <c r="EK5" s="124" t="s">
        <v>225</v>
      </c>
      <c r="EL5" s="124" t="s">
        <v>226</v>
      </c>
      <c r="EM5" s="124" t="s">
        <v>227</v>
      </c>
    </row>
    <row r="6" spans="1:143" ht="15.75">
      <c r="A6" s="128" t="s">
        <v>212</v>
      </c>
      <c r="B6" s="143" t="s">
        <v>115</v>
      </c>
      <c r="C6" s="126" t="s">
        <v>41</v>
      </c>
      <c r="D6" s="144" t="s">
        <v>125</v>
      </c>
      <c r="E6" s="187" t="s">
        <v>64</v>
      </c>
      <c r="F6" s="145">
        <v>420</v>
      </c>
      <c r="G6" s="177">
        <v>7</v>
      </c>
      <c r="H6" s="177">
        <v>0</v>
      </c>
      <c r="I6" s="146">
        <v>11181.077464004333</v>
      </c>
      <c r="J6" s="146">
        <v>4465.3683306115299</v>
      </c>
      <c r="K6" s="146">
        <v>0.96368038740920092</v>
      </c>
      <c r="L6" s="147">
        <v>398</v>
      </c>
      <c r="M6" s="147">
        <v>413</v>
      </c>
      <c r="N6" s="146">
        <v>23669.95163936184</v>
      </c>
      <c r="O6" s="146">
        <v>4664.2857142857147</v>
      </c>
      <c r="P6" s="146">
        <v>3756.0906515580737</v>
      </c>
      <c r="Q6" s="146">
        <v>3866.2608695652175</v>
      </c>
      <c r="R6" s="146">
        <v>16823.076923076922</v>
      </c>
      <c r="S6" s="146">
        <v>17396.250000000004</v>
      </c>
      <c r="T6" s="146">
        <v>16866.008771929824</v>
      </c>
      <c r="U6" s="145">
        <v>420</v>
      </c>
      <c r="V6" s="177">
        <v>1</v>
      </c>
      <c r="W6" s="177">
        <v>23</v>
      </c>
      <c r="X6" s="146">
        <v>2605.3804032697481</v>
      </c>
      <c r="Y6" s="146">
        <v>1019.5600135098429</v>
      </c>
      <c r="Z6" s="146">
        <v>4084.7692148171918</v>
      </c>
      <c r="AA6" s="146">
        <v>1170.5882352941178</v>
      </c>
      <c r="AB6" s="146">
        <v>1052.3622047244094</v>
      </c>
      <c r="AC6" s="146">
        <v>946.45852749301025</v>
      </c>
      <c r="AD6" s="146">
        <v>3863.8297872340427</v>
      </c>
      <c r="AE6" s="146">
        <v>3866.6587789872219</v>
      </c>
      <c r="AF6" s="146">
        <v>3844.8770491803275</v>
      </c>
      <c r="AG6" s="145">
        <v>420</v>
      </c>
      <c r="AH6" s="177">
        <v>4</v>
      </c>
      <c r="AI6" s="177">
        <v>1</v>
      </c>
      <c r="AJ6" s="177"/>
      <c r="AK6" s="146">
        <v>13105.667197796824</v>
      </c>
      <c r="AL6" s="146">
        <v>5763.612629711497</v>
      </c>
      <c r="AM6" s="146">
        <v>29612.965912158637</v>
      </c>
      <c r="AN6" s="146">
        <v>5382.3529411764712</v>
      </c>
      <c r="AO6" s="146">
        <v>3902.0338983050847</v>
      </c>
      <c r="AP6" s="146">
        <v>4053.5545023696686</v>
      </c>
      <c r="AQ6" s="146">
        <v>20441.176470588234</v>
      </c>
      <c r="AR6" s="146">
        <v>19711.616161616163</v>
      </c>
      <c r="AS6" s="146">
        <v>19077.23076923077</v>
      </c>
      <c r="AT6" s="145">
        <v>409</v>
      </c>
      <c r="AU6" s="177">
        <v>3</v>
      </c>
      <c r="AV6" s="177">
        <v>2</v>
      </c>
      <c r="AW6" s="177"/>
      <c r="AX6" s="146">
        <v>3009.40035676035</v>
      </c>
      <c r="AY6" s="146">
        <v>1207.6549931633394</v>
      </c>
      <c r="AZ6" s="146">
        <v>4700.881981790496</v>
      </c>
      <c r="BA6" s="146">
        <v>1502.6666666666665</v>
      </c>
      <c r="BB6" s="146">
        <v>1031.3953488372094</v>
      </c>
      <c r="BC6" s="146">
        <v>846.75810473815477</v>
      </c>
      <c r="BD6" s="146">
        <v>4386.1702127659573</v>
      </c>
      <c r="BE6" s="146">
        <v>4187.6111817026685</v>
      </c>
      <c r="BF6" s="146">
        <v>4236.5764447695692</v>
      </c>
      <c r="BG6" s="145">
        <v>446</v>
      </c>
      <c r="BH6" s="177">
        <v>40</v>
      </c>
      <c r="BI6" s="177">
        <v>47</v>
      </c>
      <c r="BJ6" s="177">
        <v>35</v>
      </c>
      <c r="BK6" s="148">
        <v>39</v>
      </c>
      <c r="BL6" s="145">
        <v>835</v>
      </c>
      <c r="BM6" s="151">
        <v>0</v>
      </c>
      <c r="BN6" s="177">
        <v>9</v>
      </c>
      <c r="BO6" s="177">
        <v>1.5762276029051923</v>
      </c>
      <c r="BP6" s="177">
        <v>0.4403192566585955</v>
      </c>
      <c r="BQ6" s="177">
        <v>1.115375302663103</v>
      </c>
      <c r="BR6" s="145">
        <v>827</v>
      </c>
      <c r="BS6" s="177">
        <v>7</v>
      </c>
      <c r="BT6" s="177">
        <v>8</v>
      </c>
      <c r="BU6" s="177">
        <v>3.7094310344825256</v>
      </c>
      <c r="BV6" s="177">
        <v>0.75164252832512313</v>
      </c>
      <c r="BW6" s="148">
        <v>2.9569347290636983</v>
      </c>
      <c r="BX6" s="145"/>
      <c r="BY6" s="151"/>
      <c r="BZ6" s="177"/>
      <c r="CA6" s="177"/>
      <c r="CB6" s="177"/>
      <c r="CC6" s="177"/>
      <c r="CD6" s="27"/>
      <c r="CE6" s="177"/>
      <c r="CF6" s="177"/>
      <c r="CG6" s="27"/>
      <c r="CH6" s="159"/>
      <c r="CI6" s="145"/>
      <c r="CJ6" s="151"/>
      <c r="CK6" s="177"/>
      <c r="CL6" s="177"/>
      <c r="CM6" s="177"/>
      <c r="CN6" s="177"/>
      <c r="CO6" s="27"/>
      <c r="CP6" s="177"/>
      <c r="CQ6" s="177"/>
      <c r="CR6" s="27"/>
      <c r="CS6" s="159"/>
      <c r="CT6" s="145"/>
      <c r="CU6" s="151"/>
      <c r="CV6" s="177"/>
      <c r="CW6" s="177"/>
      <c r="CX6" s="177"/>
      <c r="CY6" s="177"/>
      <c r="CZ6" s="27"/>
      <c r="DA6" s="177"/>
      <c r="DB6" s="177"/>
      <c r="DC6" s="27"/>
      <c r="DD6" s="159"/>
      <c r="DE6" s="145"/>
      <c r="DF6" s="151"/>
      <c r="DG6" s="177"/>
      <c r="DH6" s="177"/>
      <c r="DI6" s="177"/>
      <c r="DJ6" s="177"/>
      <c r="DK6" s="27"/>
      <c r="DL6" s="177"/>
      <c r="DM6" s="177"/>
      <c r="DN6" s="27"/>
      <c r="DO6" s="159"/>
      <c r="DP6" s="108">
        <v>20.5</v>
      </c>
      <c r="DQ6" s="188">
        <v>349356</v>
      </c>
      <c r="DR6" s="189">
        <v>0.97560975609699996</v>
      </c>
      <c r="DS6" s="189">
        <v>21.000000000012076</v>
      </c>
      <c r="DT6" s="149" t="s">
        <v>213</v>
      </c>
      <c r="DU6" s="150" t="s">
        <v>245</v>
      </c>
      <c r="DV6" s="190" t="s">
        <v>246</v>
      </c>
      <c r="DW6" s="177" t="s">
        <v>247</v>
      </c>
      <c r="DX6" s="191" t="s">
        <v>217</v>
      </c>
      <c r="DY6" s="172" t="s">
        <v>218</v>
      </c>
      <c r="DZ6" s="132" t="s">
        <v>119</v>
      </c>
      <c r="EA6" s="125">
        <v>214</v>
      </c>
      <c r="EB6" s="125" t="s">
        <v>219</v>
      </c>
      <c r="EC6" s="133" t="s">
        <v>220</v>
      </c>
      <c r="ED6" s="133" t="s">
        <v>221</v>
      </c>
      <c r="EE6" s="125" t="s">
        <v>249</v>
      </c>
      <c r="EF6" s="17">
        <v>3.1699459410849071</v>
      </c>
      <c r="EG6" s="8">
        <v>4.1604645905040556</v>
      </c>
      <c r="EH6" s="17" t="s">
        <v>232</v>
      </c>
      <c r="EI6" s="8" t="s">
        <v>233</v>
      </c>
      <c r="EJ6" s="18" t="s">
        <v>234</v>
      </c>
      <c r="EK6" s="124" t="s">
        <v>225</v>
      </c>
      <c r="EL6" s="124" t="s">
        <v>226</v>
      </c>
      <c r="EM6" s="124" t="s">
        <v>227</v>
      </c>
    </row>
    <row r="7" spans="1:143" ht="15.75">
      <c r="A7" s="128" t="s">
        <v>212</v>
      </c>
      <c r="B7" s="143" t="s">
        <v>115</v>
      </c>
      <c r="C7" s="126" t="s">
        <v>41</v>
      </c>
      <c r="D7" s="144" t="s">
        <v>125</v>
      </c>
      <c r="E7" s="187" t="s">
        <v>64</v>
      </c>
      <c r="F7" s="145">
        <v>434</v>
      </c>
      <c r="G7" s="177">
        <v>2</v>
      </c>
      <c r="H7" s="177">
        <v>1</v>
      </c>
      <c r="I7" s="146">
        <v>9964.1784887249796</v>
      </c>
      <c r="J7" s="146">
        <v>3521.1411820111816</v>
      </c>
      <c r="K7" s="146">
        <v>0.98839907192575405</v>
      </c>
      <c r="L7" s="147">
        <v>426</v>
      </c>
      <c r="M7" s="147">
        <v>431</v>
      </c>
      <c r="N7" s="146">
        <v>18770.910283504159</v>
      </c>
      <c r="O7" s="146">
        <v>5225.9259259259261</v>
      </c>
      <c r="P7" s="146">
        <v>3868.8622754491016</v>
      </c>
      <c r="Q7" s="146">
        <v>4165.9829059829062</v>
      </c>
      <c r="R7" s="146">
        <v>14617.241379310346</v>
      </c>
      <c r="S7" s="146">
        <v>13901.886792452829</v>
      </c>
      <c r="T7" s="146">
        <v>13924.355555555556</v>
      </c>
      <c r="U7" s="145">
        <v>439</v>
      </c>
      <c r="V7" s="177">
        <v>1</v>
      </c>
      <c r="W7" s="177">
        <v>6</v>
      </c>
      <c r="X7" s="146">
        <v>2493.9657230141393</v>
      </c>
      <c r="Y7" s="146">
        <v>1020.098968512297</v>
      </c>
      <c r="Z7" s="146">
        <v>3699.3479881869362</v>
      </c>
      <c r="AA7" s="146">
        <v>919.04761904761915</v>
      </c>
      <c r="AB7" s="146">
        <v>832.49354005167959</v>
      </c>
      <c r="AC7" s="146">
        <v>850.97580015612812</v>
      </c>
      <c r="AD7" s="146">
        <v>3645.9016393442621</v>
      </c>
      <c r="AE7" s="146">
        <v>3442.556346381969</v>
      </c>
      <c r="AF7" s="146">
        <v>3446.7848453249912</v>
      </c>
      <c r="AG7" s="145">
        <v>436</v>
      </c>
      <c r="AH7" s="177">
        <v>3</v>
      </c>
      <c r="AI7" s="177">
        <v>0</v>
      </c>
      <c r="AJ7" s="177"/>
      <c r="AK7" s="146">
        <v>12150.968828548203</v>
      </c>
      <c r="AL7" s="146">
        <v>5109.1425932153097</v>
      </c>
      <c r="AM7" s="146">
        <v>26120.209418545281</v>
      </c>
      <c r="AN7" s="146">
        <v>5732</v>
      </c>
      <c r="AO7" s="146">
        <v>3868.9285714285716</v>
      </c>
      <c r="AP7" s="146">
        <v>4261.5079365079364</v>
      </c>
      <c r="AQ7" s="146">
        <v>19313.333333333332</v>
      </c>
      <c r="AR7" s="146">
        <v>18037.560975609755</v>
      </c>
      <c r="AS7" s="146">
        <v>18091.44385026738</v>
      </c>
      <c r="AT7" s="145">
        <v>429</v>
      </c>
      <c r="AU7" s="177">
        <v>3</v>
      </c>
      <c r="AV7" s="177">
        <v>1</v>
      </c>
      <c r="AW7" s="177"/>
      <c r="AX7" s="146">
        <v>3103.390061628756</v>
      </c>
      <c r="AY7" s="146">
        <v>1269.3759117485308</v>
      </c>
      <c r="AZ7" s="146">
        <v>4491.5993692867996</v>
      </c>
      <c r="BA7" s="146">
        <v>1046.875</v>
      </c>
      <c r="BB7" s="146">
        <v>684.6605744125327</v>
      </c>
      <c r="BC7" s="146">
        <v>713.33872271624898</v>
      </c>
      <c r="BD7" s="146">
        <v>4359.2715231788088</v>
      </c>
      <c r="BE7" s="146">
        <v>3895.975948196115</v>
      </c>
      <c r="BF7" s="146">
        <v>4035.8847736625521</v>
      </c>
      <c r="BG7" s="145">
        <v>391</v>
      </c>
      <c r="BH7" s="177">
        <v>76</v>
      </c>
      <c r="BI7" s="177">
        <v>91</v>
      </c>
      <c r="BJ7" s="177">
        <v>57</v>
      </c>
      <c r="BK7" s="148">
        <v>53</v>
      </c>
      <c r="BL7" s="145">
        <v>840</v>
      </c>
      <c r="BM7" s="151">
        <v>3</v>
      </c>
      <c r="BN7" s="177">
        <v>3</v>
      </c>
      <c r="BO7" s="177">
        <v>2.7859112709828397</v>
      </c>
      <c r="BP7" s="177">
        <v>1.2170740239808153</v>
      </c>
      <c r="BQ7" s="177">
        <v>1.5316774580333163</v>
      </c>
      <c r="BR7" s="145">
        <v>868</v>
      </c>
      <c r="BS7" s="177">
        <v>10</v>
      </c>
      <c r="BT7" s="177">
        <v>13</v>
      </c>
      <c r="BU7" s="177">
        <v>4.9147218934908175</v>
      </c>
      <c r="BV7" s="177">
        <v>1.708203179881657</v>
      </c>
      <c r="BW7" s="148">
        <v>3.2058662721890734</v>
      </c>
      <c r="BX7" s="145"/>
      <c r="BY7" s="151"/>
      <c r="BZ7" s="177"/>
      <c r="CA7" s="177"/>
      <c r="CB7" s="177"/>
      <c r="CC7" s="177"/>
      <c r="CD7" s="27"/>
      <c r="CE7" s="177"/>
      <c r="CF7" s="177"/>
      <c r="CG7" s="27"/>
      <c r="CH7" s="159"/>
      <c r="CI7" s="145"/>
      <c r="CJ7" s="151"/>
      <c r="CK7" s="177"/>
      <c r="CL7" s="177"/>
      <c r="CM7" s="177"/>
      <c r="CN7" s="177"/>
      <c r="CO7" s="27"/>
      <c r="CP7" s="177"/>
      <c r="CQ7" s="177"/>
      <c r="CR7" s="27"/>
      <c r="CS7" s="159"/>
      <c r="CT7" s="145"/>
      <c r="CU7" s="151"/>
      <c r="CV7" s="177"/>
      <c r="CW7" s="177"/>
      <c r="CX7" s="177"/>
      <c r="CY7" s="177"/>
      <c r="CZ7" s="27"/>
      <c r="DA7" s="177"/>
      <c r="DB7" s="177"/>
      <c r="DC7" s="27"/>
      <c r="DD7" s="159"/>
      <c r="DE7" s="145"/>
      <c r="DF7" s="151"/>
      <c r="DG7" s="177"/>
      <c r="DH7" s="177"/>
      <c r="DI7" s="177"/>
      <c r="DJ7" s="177"/>
      <c r="DK7" s="27"/>
      <c r="DL7" s="177"/>
      <c r="DM7" s="177"/>
      <c r="DN7" s="27"/>
      <c r="DO7" s="159"/>
      <c r="DP7" s="31">
        <v>20.5</v>
      </c>
      <c r="DQ7" s="188">
        <v>349356</v>
      </c>
      <c r="DR7" s="192">
        <v>0.97560975609699996</v>
      </c>
      <c r="DS7" s="192">
        <v>21.70000000001248</v>
      </c>
      <c r="DT7" s="149" t="s">
        <v>213</v>
      </c>
      <c r="DU7" s="150" t="s">
        <v>245</v>
      </c>
      <c r="DV7" s="190" t="s">
        <v>246</v>
      </c>
      <c r="DW7" s="177" t="s">
        <v>247</v>
      </c>
      <c r="DX7" s="191" t="s">
        <v>217</v>
      </c>
      <c r="DY7" s="172" t="s">
        <v>218</v>
      </c>
      <c r="DZ7" s="132" t="s">
        <v>120</v>
      </c>
      <c r="EA7" s="24">
        <v>214</v>
      </c>
      <c r="EB7" s="24" t="s">
        <v>228</v>
      </c>
      <c r="EC7" s="133" t="s">
        <v>220</v>
      </c>
      <c r="ED7" s="133" t="s">
        <v>229</v>
      </c>
      <c r="EE7" s="125" t="s">
        <v>249</v>
      </c>
      <c r="EF7" s="17">
        <v>3.5977393476644419</v>
      </c>
      <c r="EG7" s="8">
        <v>4.8123374892258699</v>
      </c>
      <c r="EH7" s="17" t="s">
        <v>232</v>
      </c>
      <c r="EI7" s="8" t="s">
        <v>233</v>
      </c>
      <c r="EJ7" s="18" t="s">
        <v>234</v>
      </c>
      <c r="EK7" s="124" t="s">
        <v>225</v>
      </c>
      <c r="EL7" s="124" t="s">
        <v>226</v>
      </c>
      <c r="EM7" s="124" t="s">
        <v>227</v>
      </c>
    </row>
    <row r="8" spans="1:143" ht="15.75">
      <c r="A8" s="128" t="s">
        <v>212</v>
      </c>
      <c r="B8" s="143" t="s">
        <v>115</v>
      </c>
      <c r="C8" s="126" t="s">
        <v>41</v>
      </c>
      <c r="D8" s="144" t="s">
        <v>125</v>
      </c>
      <c r="E8" s="187" t="s">
        <v>64</v>
      </c>
      <c r="F8" s="17">
        <v>402</v>
      </c>
      <c r="G8" s="8">
        <v>2</v>
      </c>
      <c r="H8" s="8">
        <v>2</v>
      </c>
      <c r="I8" s="20">
        <v>4421.318358713278</v>
      </c>
      <c r="J8" s="20">
        <v>1704.2660041980907</v>
      </c>
      <c r="K8" s="20">
        <v>0.76884422110552764</v>
      </c>
      <c r="L8" s="21">
        <v>306</v>
      </c>
      <c r="M8" s="21">
        <v>389</v>
      </c>
      <c r="N8" s="20">
        <v>9859.2602714743207</v>
      </c>
      <c r="O8" s="20">
        <v>2067.8571428571431</v>
      </c>
      <c r="P8" s="20">
        <v>2597.6293103448274</v>
      </c>
      <c r="Q8" s="20">
        <v>2575.452488687783</v>
      </c>
      <c r="R8" s="20">
        <v>6479.9999999999991</v>
      </c>
      <c r="S8" s="20">
        <v>11565.437788018433</v>
      </c>
      <c r="T8" s="20">
        <v>11106.764705882355</v>
      </c>
      <c r="U8" s="17">
        <v>404</v>
      </c>
      <c r="V8" s="8">
        <v>1</v>
      </c>
      <c r="W8" s="8">
        <v>20</v>
      </c>
      <c r="X8" s="20">
        <v>1839.7025678566172</v>
      </c>
      <c r="Y8" s="20">
        <v>791.73248068467888</v>
      </c>
      <c r="Z8" s="20">
        <v>3495.7541765638798</v>
      </c>
      <c r="AA8" s="20">
        <v>713.00000000000011</v>
      </c>
      <c r="AB8" s="20">
        <v>823.86363636363637</v>
      </c>
      <c r="AC8" s="20">
        <v>833.79629629629642</v>
      </c>
      <c r="AD8" s="20">
        <v>2889.9999999999995</v>
      </c>
      <c r="AE8" s="20">
        <v>3362.8428927680798</v>
      </c>
      <c r="AF8" s="20">
        <v>3396.7345505617973</v>
      </c>
      <c r="AG8" s="17">
        <v>403</v>
      </c>
      <c r="AH8" s="8">
        <v>5</v>
      </c>
      <c r="AI8" s="8">
        <v>4</v>
      </c>
      <c r="AJ8" s="8"/>
      <c r="AK8" s="20">
        <v>7422.9213358135821</v>
      </c>
      <c r="AL8" s="20">
        <v>4508.4899009840065</v>
      </c>
      <c r="AM8" s="20">
        <v>23060.90505237344</v>
      </c>
      <c r="AN8" s="20">
        <v>1800.0000000000002</v>
      </c>
      <c r="AO8" s="20">
        <v>2792.6892950391643</v>
      </c>
      <c r="AP8" s="20">
        <v>2805.5636896046854</v>
      </c>
      <c r="AQ8" s="20">
        <v>13757.142857142859</v>
      </c>
      <c r="AR8" s="20">
        <v>15827.710843373497</v>
      </c>
      <c r="AS8" s="20">
        <v>15440.000000000004</v>
      </c>
      <c r="AT8" s="17">
        <v>395</v>
      </c>
      <c r="AU8" s="8">
        <v>1</v>
      </c>
      <c r="AV8" s="8">
        <v>4</v>
      </c>
      <c r="AW8" s="8"/>
      <c r="AX8" s="20">
        <v>2089.2216237207831</v>
      </c>
      <c r="AY8" s="20">
        <v>1041.4431570900103</v>
      </c>
      <c r="AZ8" s="20">
        <v>4368.9070600636396</v>
      </c>
      <c r="BA8" s="20">
        <v>625</v>
      </c>
      <c r="BB8" s="20">
        <v>615.80698835274552</v>
      </c>
      <c r="BC8" s="20">
        <v>635.19091847265224</v>
      </c>
      <c r="BD8" s="20">
        <v>3489.130434782609</v>
      </c>
      <c r="BE8" s="20">
        <v>3726.7423014586711</v>
      </c>
      <c r="BF8" s="20">
        <v>3818.1434599156119</v>
      </c>
      <c r="BG8" s="17">
        <v>341</v>
      </c>
      <c r="BH8" s="8">
        <v>56</v>
      </c>
      <c r="BI8" s="8">
        <v>102</v>
      </c>
      <c r="BJ8" s="8">
        <v>48</v>
      </c>
      <c r="BK8" s="148">
        <v>51</v>
      </c>
      <c r="BL8" s="169">
        <v>759</v>
      </c>
      <c r="BM8" s="170">
        <v>8</v>
      </c>
      <c r="BN8" s="171">
        <v>33</v>
      </c>
      <c r="BO8" s="171">
        <v>4.7899317548743534</v>
      </c>
      <c r="BP8" s="171">
        <v>1.961361766016714</v>
      </c>
      <c r="BQ8" s="171">
        <v>2.7882896935930246</v>
      </c>
      <c r="BR8" s="169">
        <v>783</v>
      </c>
      <c r="BS8" s="171">
        <v>10</v>
      </c>
      <c r="BT8" s="171">
        <v>75</v>
      </c>
      <c r="BU8" s="171">
        <v>5.7344398280799229</v>
      </c>
      <c r="BV8" s="171">
        <v>2.2500855830945556</v>
      </c>
      <c r="BW8" s="23">
        <v>3.4843538681944786</v>
      </c>
      <c r="BX8" s="17"/>
      <c r="BY8" s="180"/>
      <c r="BZ8" s="8"/>
      <c r="CA8" s="8"/>
      <c r="CB8" s="8"/>
      <c r="CC8" s="8"/>
      <c r="CD8" s="28"/>
      <c r="CE8" s="8"/>
      <c r="CF8" s="8"/>
      <c r="CG8" s="28"/>
      <c r="CH8" s="160"/>
      <c r="CI8" s="17"/>
      <c r="CJ8" s="180"/>
      <c r="CK8" s="8"/>
      <c r="CL8" s="8"/>
      <c r="CM8" s="8"/>
      <c r="CN8" s="8"/>
      <c r="CO8" s="28"/>
      <c r="CP8" s="8"/>
      <c r="CQ8" s="8"/>
      <c r="CR8" s="28"/>
      <c r="CS8" s="160"/>
      <c r="CT8" s="17"/>
      <c r="CU8" s="180"/>
      <c r="CV8" s="8"/>
      <c r="CW8" s="8"/>
      <c r="CX8" s="8"/>
      <c r="CY8" s="8"/>
      <c r="CZ8" s="28"/>
      <c r="DA8" s="8"/>
      <c r="DB8" s="8"/>
      <c r="DC8" s="28"/>
      <c r="DD8" s="160"/>
      <c r="DE8" s="17"/>
      <c r="DF8" s="180"/>
      <c r="DG8" s="8"/>
      <c r="DH8" s="8"/>
      <c r="DI8" s="8"/>
      <c r="DJ8" s="8"/>
      <c r="DK8" s="28"/>
      <c r="DL8" s="8"/>
      <c r="DM8" s="8"/>
      <c r="DN8" s="28"/>
      <c r="DO8" s="160"/>
      <c r="DP8" s="31">
        <v>20.5</v>
      </c>
      <c r="DQ8" s="188">
        <v>349356</v>
      </c>
      <c r="DR8" s="192">
        <v>0.97560975609699996</v>
      </c>
      <c r="DS8" s="192">
        <v>20.100000000011558</v>
      </c>
      <c r="DT8" s="13" t="s">
        <v>213</v>
      </c>
      <c r="DU8" s="150" t="s">
        <v>245</v>
      </c>
      <c r="DV8" s="190" t="s">
        <v>246</v>
      </c>
      <c r="DW8" s="177" t="s">
        <v>247</v>
      </c>
      <c r="DX8" s="191" t="s">
        <v>217</v>
      </c>
      <c r="DY8" s="172" t="s">
        <v>218</v>
      </c>
      <c r="DZ8" s="132" t="s">
        <v>121</v>
      </c>
      <c r="EA8" s="24">
        <v>214</v>
      </c>
      <c r="EB8" s="24" t="s">
        <v>230</v>
      </c>
      <c r="EC8" s="133" t="s">
        <v>220</v>
      </c>
      <c r="ED8" s="133" t="s">
        <v>229</v>
      </c>
      <c r="EE8" s="125" t="s">
        <v>249</v>
      </c>
      <c r="EF8" s="17">
        <v>8.1454120168638475</v>
      </c>
      <c r="EG8" s="8">
        <v>6.1764518783824283</v>
      </c>
      <c r="EH8" s="17" t="s">
        <v>232</v>
      </c>
      <c r="EI8" s="8" t="s">
        <v>233</v>
      </c>
      <c r="EJ8" s="18" t="s">
        <v>234</v>
      </c>
      <c r="EK8" s="124" t="s">
        <v>225</v>
      </c>
      <c r="EL8" s="124" t="s">
        <v>226</v>
      </c>
      <c r="EM8" s="124" t="s">
        <v>227</v>
      </c>
    </row>
    <row r="9" spans="1:143" ht="16.5" thickBot="1">
      <c r="A9" s="111" t="s">
        <v>212</v>
      </c>
      <c r="B9" s="112" t="s">
        <v>115</v>
      </c>
      <c r="C9" s="113" t="s">
        <v>41</v>
      </c>
      <c r="D9" s="161" t="s">
        <v>125</v>
      </c>
      <c r="E9" s="208" t="s">
        <v>64</v>
      </c>
      <c r="F9" s="162">
        <v>406</v>
      </c>
      <c r="G9" s="119">
        <v>0</v>
      </c>
      <c r="H9" s="119">
        <v>0</v>
      </c>
      <c r="I9" s="163">
        <v>6676.9258797657512</v>
      </c>
      <c r="J9" s="163">
        <v>2807.0217599762846</v>
      </c>
      <c r="K9" s="163">
        <v>0.89408866995073888</v>
      </c>
      <c r="L9" s="164">
        <v>363</v>
      </c>
      <c r="M9" s="164">
        <v>397</v>
      </c>
      <c r="N9" s="163">
        <v>14929.8532420356</v>
      </c>
      <c r="O9" s="163">
        <v>2890.909090909091</v>
      </c>
      <c r="P9" s="163">
        <v>2882.7669902912626</v>
      </c>
      <c r="Q9" s="163">
        <v>2804.0712468193383</v>
      </c>
      <c r="R9" s="163">
        <v>10300</v>
      </c>
      <c r="S9" s="163">
        <v>9728.9130434782619</v>
      </c>
      <c r="T9" s="163">
        <v>9625.6410256410254</v>
      </c>
      <c r="U9" s="162">
        <v>409</v>
      </c>
      <c r="V9" s="119">
        <v>0</v>
      </c>
      <c r="W9" s="119">
        <v>19</v>
      </c>
      <c r="X9" s="163">
        <v>1998.9971392301957</v>
      </c>
      <c r="Y9" s="163">
        <v>818.88368914132388</v>
      </c>
      <c r="Z9" s="163">
        <v>3606.5346555912884</v>
      </c>
      <c r="AA9" s="163">
        <v>837.20930232558135</v>
      </c>
      <c r="AB9" s="163">
        <v>742.8331466965285</v>
      </c>
      <c r="AC9" s="163">
        <v>703.65201900237525</v>
      </c>
      <c r="AD9" s="163">
        <v>2980.3921568627452</v>
      </c>
      <c r="AE9" s="163">
        <v>3119.2993630573251</v>
      </c>
      <c r="AF9" s="163">
        <v>3084.3192868719611</v>
      </c>
      <c r="AG9" s="162">
        <v>406</v>
      </c>
      <c r="AH9" s="119">
        <v>1</v>
      </c>
      <c r="AI9" s="119">
        <v>4</v>
      </c>
      <c r="AJ9" s="119"/>
      <c r="AK9" s="163">
        <v>7804.3981018296126</v>
      </c>
      <c r="AL9" s="163">
        <v>3906.3587141979206</v>
      </c>
      <c r="AM9" s="163">
        <v>21482.037020439362</v>
      </c>
      <c r="AN9" s="163">
        <v>3261.2903225806449</v>
      </c>
      <c r="AO9" s="163">
        <v>3049.5575221238942</v>
      </c>
      <c r="AP9" s="163">
        <v>3044.1361916771752</v>
      </c>
      <c r="AQ9" s="163">
        <v>13271.428571428576</v>
      </c>
      <c r="AR9" s="163">
        <v>14541.496598639458</v>
      </c>
      <c r="AS9" s="163">
        <v>14547.244094488189</v>
      </c>
      <c r="AT9" s="162">
        <v>394</v>
      </c>
      <c r="AU9" s="119">
        <v>4</v>
      </c>
      <c r="AV9" s="119">
        <v>4</v>
      </c>
      <c r="AW9" s="119"/>
      <c r="AX9" s="163">
        <v>2373.663603567124</v>
      </c>
      <c r="AY9" s="163">
        <v>1098.8620537027207</v>
      </c>
      <c r="AZ9" s="163">
        <v>4504.0777574806161</v>
      </c>
      <c r="BA9" s="163">
        <v>744.44444444444446</v>
      </c>
      <c r="BB9" s="163">
        <v>550.35919540229884</v>
      </c>
      <c r="BC9" s="163">
        <v>537.26851851851859</v>
      </c>
      <c r="BD9" s="163">
        <v>3781.5789473684217</v>
      </c>
      <c r="BE9" s="163">
        <v>3665.5254777070068</v>
      </c>
      <c r="BF9" s="163">
        <v>3664.6271510516249</v>
      </c>
      <c r="BG9" s="162">
        <v>420</v>
      </c>
      <c r="BH9" s="119">
        <v>50</v>
      </c>
      <c r="BI9" s="119">
        <v>69</v>
      </c>
      <c r="BJ9" s="119">
        <v>83</v>
      </c>
      <c r="BK9" s="120">
        <v>82</v>
      </c>
      <c r="BL9" s="162">
        <v>775</v>
      </c>
      <c r="BM9" s="209">
        <v>4</v>
      </c>
      <c r="BN9" s="119">
        <v>16</v>
      </c>
      <c r="BO9" s="119">
        <v>3.4594251655627084</v>
      </c>
      <c r="BP9" s="119">
        <v>1.0107520609271521</v>
      </c>
      <c r="BQ9" s="119">
        <v>2.4197033112579698</v>
      </c>
      <c r="BR9" s="162">
        <v>810</v>
      </c>
      <c r="BS9" s="119">
        <v>4</v>
      </c>
      <c r="BT9" s="119">
        <v>39</v>
      </c>
      <c r="BU9" s="119">
        <v>4.4433259452408516</v>
      </c>
      <c r="BV9" s="119">
        <v>1.3350230951760105</v>
      </c>
      <c r="BW9" s="120">
        <v>3.1045176010426725</v>
      </c>
      <c r="BX9" s="162"/>
      <c r="BY9" s="209"/>
      <c r="BZ9" s="119"/>
      <c r="CA9" s="119"/>
      <c r="CB9" s="119"/>
      <c r="CC9" s="119"/>
      <c r="CD9" s="168"/>
      <c r="CE9" s="119"/>
      <c r="CF9" s="119"/>
      <c r="CG9" s="168"/>
      <c r="CH9" s="165"/>
      <c r="CI9" s="162"/>
      <c r="CJ9" s="209"/>
      <c r="CK9" s="119"/>
      <c r="CL9" s="119"/>
      <c r="CM9" s="119"/>
      <c r="CN9" s="119"/>
      <c r="CO9" s="168"/>
      <c r="CP9" s="119"/>
      <c r="CQ9" s="119"/>
      <c r="CR9" s="168"/>
      <c r="CS9" s="165"/>
      <c r="CT9" s="162"/>
      <c r="CU9" s="209"/>
      <c r="CV9" s="119"/>
      <c r="CW9" s="119"/>
      <c r="CX9" s="119"/>
      <c r="CY9" s="119"/>
      <c r="CZ9" s="168"/>
      <c r="DA9" s="119"/>
      <c r="DB9" s="119"/>
      <c r="DC9" s="168"/>
      <c r="DD9" s="165"/>
      <c r="DE9" s="162"/>
      <c r="DF9" s="209"/>
      <c r="DG9" s="119"/>
      <c r="DH9" s="119"/>
      <c r="DI9" s="119"/>
      <c r="DJ9" s="119"/>
      <c r="DK9" s="168"/>
      <c r="DL9" s="119"/>
      <c r="DM9" s="119"/>
      <c r="DN9" s="168"/>
      <c r="DO9" s="165"/>
      <c r="DP9" s="167">
        <v>20.5</v>
      </c>
      <c r="DQ9" s="210">
        <v>349356</v>
      </c>
      <c r="DR9" s="211">
        <v>0.97560975609699996</v>
      </c>
      <c r="DS9" s="211">
        <v>20.300000000011675</v>
      </c>
      <c r="DT9" s="179" t="s">
        <v>213</v>
      </c>
      <c r="DU9" s="118" t="s">
        <v>245</v>
      </c>
      <c r="DV9" s="212" t="s">
        <v>246</v>
      </c>
      <c r="DW9" s="119" t="s">
        <v>247</v>
      </c>
      <c r="DX9" s="213" t="s">
        <v>217</v>
      </c>
      <c r="DY9" s="214" t="s">
        <v>218</v>
      </c>
      <c r="DZ9" s="121" t="s">
        <v>122</v>
      </c>
      <c r="EA9" s="122">
        <v>214</v>
      </c>
      <c r="EB9" s="122" t="s">
        <v>231</v>
      </c>
      <c r="EC9" s="123" t="s">
        <v>220</v>
      </c>
      <c r="ED9" s="123" t="s">
        <v>229</v>
      </c>
      <c r="EE9" s="122" t="s">
        <v>249</v>
      </c>
      <c r="EF9" s="114">
        <v>5.5217807627663822</v>
      </c>
      <c r="EG9" s="115">
        <v>5.5439828485614804</v>
      </c>
      <c r="EH9" s="114" t="s">
        <v>232</v>
      </c>
      <c r="EI9" s="115" t="s">
        <v>233</v>
      </c>
      <c r="EJ9" s="117" t="s">
        <v>234</v>
      </c>
      <c r="EK9" s="124" t="s">
        <v>225</v>
      </c>
      <c r="EL9" s="124" t="s">
        <v>226</v>
      </c>
      <c r="EM9" s="124" t="s">
        <v>227</v>
      </c>
    </row>
    <row r="10" spans="1:143" ht="15.75">
      <c r="A10" s="127" t="s">
        <v>212</v>
      </c>
      <c r="B10" s="135" t="s">
        <v>115</v>
      </c>
      <c r="C10" s="134" t="s">
        <v>41</v>
      </c>
      <c r="D10" s="136" t="s">
        <v>125</v>
      </c>
      <c r="E10" s="203" t="s">
        <v>66</v>
      </c>
      <c r="F10" s="137">
        <v>479</v>
      </c>
      <c r="G10" s="178">
        <v>0</v>
      </c>
      <c r="H10" s="178">
        <v>0</v>
      </c>
      <c r="I10" s="138">
        <v>11233.651577466677</v>
      </c>
      <c r="J10" s="138">
        <v>4880.3854320884375</v>
      </c>
      <c r="K10" s="138">
        <v>0.97077244258872653</v>
      </c>
      <c r="L10" s="139">
        <v>465</v>
      </c>
      <c r="M10" s="139">
        <v>478</v>
      </c>
      <c r="N10" s="138">
        <v>21682.967053036238</v>
      </c>
      <c r="O10" s="138">
        <v>4836.8421052631584</v>
      </c>
      <c r="P10" s="138">
        <v>3756.0906515580737</v>
      </c>
      <c r="Q10" s="138">
        <v>3866.2608695652175</v>
      </c>
      <c r="R10" s="138">
        <v>18255.000000000004</v>
      </c>
      <c r="S10" s="138">
        <v>17396.250000000004</v>
      </c>
      <c r="T10" s="138">
        <v>16866.008771929824</v>
      </c>
      <c r="U10" s="137">
        <v>480</v>
      </c>
      <c r="V10" s="178">
        <v>0</v>
      </c>
      <c r="W10" s="178">
        <v>7</v>
      </c>
      <c r="X10" s="138">
        <v>2677.3989733834778</v>
      </c>
      <c r="Y10" s="138">
        <v>1028.6264372646226</v>
      </c>
      <c r="Z10" s="138">
        <v>4068.5447711431361</v>
      </c>
      <c r="AA10" s="138">
        <v>991.25000000000011</v>
      </c>
      <c r="AB10" s="138">
        <v>1052.3622047244094</v>
      </c>
      <c r="AC10" s="138">
        <v>946.45852749301025</v>
      </c>
      <c r="AD10" s="138">
        <v>3834.765625</v>
      </c>
      <c r="AE10" s="138">
        <v>3866.6587789872219</v>
      </c>
      <c r="AF10" s="138">
        <v>3844.8770491803275</v>
      </c>
      <c r="AG10" s="137">
        <v>483</v>
      </c>
      <c r="AH10" s="178">
        <v>0</v>
      </c>
      <c r="AI10" s="178">
        <v>1</v>
      </c>
      <c r="AJ10" s="178"/>
      <c r="AK10" s="138">
        <v>11830.307443319933</v>
      </c>
      <c r="AL10" s="138">
        <v>5824.272819902937</v>
      </c>
      <c r="AM10" s="138">
        <v>27876.284419186482</v>
      </c>
      <c r="AN10" s="138">
        <v>4610</v>
      </c>
      <c r="AO10" s="138">
        <v>3902.0338983050847</v>
      </c>
      <c r="AP10" s="138">
        <v>4053.5545023696686</v>
      </c>
      <c r="AQ10" s="138">
        <v>19600</v>
      </c>
      <c r="AR10" s="138">
        <v>19711.616161616163</v>
      </c>
      <c r="AS10" s="138">
        <v>19077.23076923077</v>
      </c>
      <c r="AT10" s="137">
        <v>478</v>
      </c>
      <c r="AU10" s="178">
        <v>0</v>
      </c>
      <c r="AV10" s="178">
        <v>2</v>
      </c>
      <c r="AW10" s="178"/>
      <c r="AX10" s="138">
        <v>3218.6927354431291</v>
      </c>
      <c r="AY10" s="138">
        <v>1394.1544101136267</v>
      </c>
      <c r="AZ10" s="138">
        <v>5192.8770375357681</v>
      </c>
      <c r="BA10" s="138">
        <v>894.28571428571433</v>
      </c>
      <c r="BB10" s="138">
        <v>1031.3953488372094</v>
      </c>
      <c r="BC10" s="138">
        <v>846.75810473815477</v>
      </c>
      <c r="BD10" s="138">
        <v>4767.708333333333</v>
      </c>
      <c r="BE10" s="138">
        <v>4187.6111817026685</v>
      </c>
      <c r="BF10" s="138">
        <v>4236.5764447695692</v>
      </c>
      <c r="BG10" s="137">
        <v>475</v>
      </c>
      <c r="BH10" s="178">
        <v>47</v>
      </c>
      <c r="BI10" s="178">
        <v>53</v>
      </c>
      <c r="BJ10" s="178">
        <v>35</v>
      </c>
      <c r="BK10" s="140">
        <v>39</v>
      </c>
      <c r="BL10" s="137">
        <v>950</v>
      </c>
      <c r="BM10" s="174">
        <v>5</v>
      </c>
      <c r="BN10" s="178">
        <v>5</v>
      </c>
      <c r="BO10" s="178">
        <v>2.0020340425528111</v>
      </c>
      <c r="BP10" s="178">
        <v>0.8143623425531914</v>
      </c>
      <c r="BQ10" s="178">
        <v>1.1721957446805893</v>
      </c>
      <c r="BR10" s="137">
        <v>964</v>
      </c>
      <c r="BS10" s="178">
        <v>6</v>
      </c>
      <c r="BT10" s="178">
        <v>13</v>
      </c>
      <c r="BU10" s="178">
        <v>3.8358740740738031</v>
      </c>
      <c r="BV10" s="178">
        <v>1.2384208656084661</v>
      </c>
      <c r="BW10" s="140">
        <v>2.5948529100525635</v>
      </c>
      <c r="BX10" s="137"/>
      <c r="BY10" s="174"/>
      <c r="BZ10" s="178"/>
      <c r="CA10" s="178"/>
      <c r="CB10" s="178"/>
      <c r="CC10" s="178"/>
      <c r="CD10" s="26"/>
      <c r="CE10" s="178"/>
      <c r="CF10" s="178"/>
      <c r="CG10" s="26"/>
      <c r="CH10" s="158"/>
      <c r="CI10" s="137"/>
      <c r="CJ10" s="174"/>
      <c r="CK10" s="178"/>
      <c r="CL10" s="178"/>
      <c r="CM10" s="178"/>
      <c r="CN10" s="178"/>
      <c r="CO10" s="26"/>
      <c r="CP10" s="178"/>
      <c r="CQ10" s="178"/>
      <c r="CR10" s="26"/>
      <c r="CS10" s="158"/>
      <c r="CT10" s="137"/>
      <c r="CU10" s="174"/>
      <c r="CV10" s="178"/>
      <c r="CW10" s="178"/>
      <c r="CX10" s="178"/>
      <c r="CY10" s="178"/>
      <c r="CZ10" s="26"/>
      <c r="DA10" s="178"/>
      <c r="DB10" s="178"/>
      <c r="DC10" s="26"/>
      <c r="DD10" s="158"/>
      <c r="DE10" s="137"/>
      <c r="DF10" s="174"/>
      <c r="DG10" s="178"/>
      <c r="DH10" s="178"/>
      <c r="DI10" s="178"/>
      <c r="DJ10" s="178"/>
      <c r="DK10" s="26"/>
      <c r="DL10" s="178"/>
      <c r="DM10" s="178"/>
      <c r="DN10" s="26"/>
      <c r="DO10" s="158"/>
      <c r="DP10" s="107">
        <v>30.5</v>
      </c>
      <c r="DQ10" s="204">
        <v>246056</v>
      </c>
      <c r="DR10" s="205">
        <v>0.90983606557300012</v>
      </c>
      <c r="DS10" s="205">
        <v>17.261261261275877</v>
      </c>
      <c r="DT10" s="141" t="s">
        <v>213</v>
      </c>
      <c r="DU10" s="142" t="s">
        <v>245</v>
      </c>
      <c r="DV10" s="206" t="s">
        <v>246</v>
      </c>
      <c r="DW10" s="178" t="s">
        <v>247</v>
      </c>
      <c r="DX10" s="207" t="s">
        <v>217</v>
      </c>
      <c r="DY10" s="173" t="s">
        <v>218</v>
      </c>
      <c r="DZ10" s="129" t="s">
        <v>119</v>
      </c>
      <c r="EA10" s="130">
        <v>214</v>
      </c>
      <c r="EB10" s="130" t="s">
        <v>219</v>
      </c>
      <c r="EC10" s="131" t="s">
        <v>220</v>
      </c>
      <c r="ED10" s="131" t="s">
        <v>229</v>
      </c>
      <c r="EE10" s="130" t="s">
        <v>249</v>
      </c>
      <c r="EF10" s="14">
        <v>3.1613820522463647</v>
      </c>
      <c r="EG10" s="15">
        <v>4.2204437727729482</v>
      </c>
      <c r="EH10" s="14" t="s">
        <v>235</v>
      </c>
      <c r="EI10" s="15" t="s">
        <v>236</v>
      </c>
      <c r="EJ10" s="16" t="s">
        <v>234</v>
      </c>
      <c r="EK10" s="124" t="s">
        <v>225</v>
      </c>
      <c r="EL10" s="124" t="s">
        <v>226</v>
      </c>
      <c r="EM10" s="124" t="s">
        <v>227</v>
      </c>
    </row>
    <row r="11" spans="1:143" ht="15.75">
      <c r="A11" s="128" t="s">
        <v>212</v>
      </c>
      <c r="B11" s="143" t="s">
        <v>115</v>
      </c>
      <c r="C11" s="126" t="s">
        <v>41</v>
      </c>
      <c r="D11" s="144" t="s">
        <v>125</v>
      </c>
      <c r="E11" s="187" t="s">
        <v>66</v>
      </c>
      <c r="F11" s="145">
        <v>457</v>
      </c>
      <c r="G11" s="177">
        <v>3</v>
      </c>
      <c r="H11" s="177">
        <v>0</v>
      </c>
      <c r="I11" s="146">
        <v>10008.953331150838</v>
      </c>
      <c r="J11" s="146">
        <v>3452.3951393867928</v>
      </c>
      <c r="K11" s="146">
        <v>0.96035242290748901</v>
      </c>
      <c r="L11" s="147">
        <v>436</v>
      </c>
      <c r="M11" s="147">
        <v>453</v>
      </c>
      <c r="N11" s="146">
        <v>14938.94173929168</v>
      </c>
      <c r="O11" s="146">
        <v>4905.8823529411766</v>
      </c>
      <c r="P11" s="146">
        <v>3868.8622754491016</v>
      </c>
      <c r="Q11" s="146">
        <v>4165.9829059829062</v>
      </c>
      <c r="R11" s="146">
        <v>13865.714285714286</v>
      </c>
      <c r="S11" s="146">
        <v>13901.886792452829</v>
      </c>
      <c r="T11" s="146">
        <v>13924.355555555556</v>
      </c>
      <c r="U11" s="145">
        <v>457</v>
      </c>
      <c r="V11" s="177">
        <v>0</v>
      </c>
      <c r="W11" s="177">
        <v>6</v>
      </c>
      <c r="X11" s="146">
        <v>2482.9000523407517</v>
      </c>
      <c r="Y11" s="146">
        <v>821.89039334606559</v>
      </c>
      <c r="Z11" s="146">
        <v>3561.0878074408561</v>
      </c>
      <c r="AA11" s="146">
        <v>1157.8431372549021</v>
      </c>
      <c r="AB11" s="146">
        <v>832.49354005167959</v>
      </c>
      <c r="AC11" s="146">
        <v>850.97580015612812</v>
      </c>
      <c r="AD11" s="146">
        <v>3375.4545454545455</v>
      </c>
      <c r="AE11" s="146">
        <v>3442.556346381969</v>
      </c>
      <c r="AF11" s="146">
        <v>3446.7848453249912</v>
      </c>
      <c r="AG11" s="145">
        <v>455</v>
      </c>
      <c r="AH11" s="177">
        <v>0</v>
      </c>
      <c r="AI11" s="177">
        <v>0</v>
      </c>
      <c r="AJ11" s="177"/>
      <c r="AK11" s="146">
        <v>12972.404617685734</v>
      </c>
      <c r="AL11" s="146">
        <v>5208.3055057267611</v>
      </c>
      <c r="AM11" s="146">
        <v>25021.627523111281</v>
      </c>
      <c r="AN11" s="146">
        <v>6035.7142857142853</v>
      </c>
      <c r="AO11" s="146">
        <v>3868.9285714285716</v>
      </c>
      <c r="AP11" s="146">
        <v>4261.5079365079364</v>
      </c>
      <c r="AQ11" s="146">
        <v>19656.25</v>
      </c>
      <c r="AR11" s="146">
        <v>18037.560975609755</v>
      </c>
      <c r="AS11" s="146">
        <v>18091.44385026738</v>
      </c>
      <c r="AT11" s="145">
        <v>454</v>
      </c>
      <c r="AU11" s="177">
        <v>3</v>
      </c>
      <c r="AV11" s="177">
        <v>0</v>
      </c>
      <c r="AW11" s="177"/>
      <c r="AX11" s="146">
        <v>3061.8300850817413</v>
      </c>
      <c r="AY11" s="146">
        <v>1048.9767888390263</v>
      </c>
      <c r="AZ11" s="146">
        <v>4248.9378780651596</v>
      </c>
      <c r="BA11" s="146">
        <v>1444.2307692307693</v>
      </c>
      <c r="BB11" s="146">
        <v>684.6605744125327</v>
      </c>
      <c r="BC11" s="146">
        <v>713.33872271624898</v>
      </c>
      <c r="BD11" s="146">
        <v>4186.8055555555557</v>
      </c>
      <c r="BE11" s="146">
        <v>3895.975948196115</v>
      </c>
      <c r="BF11" s="146">
        <v>4035.8847736625521</v>
      </c>
      <c r="BG11" s="145">
        <v>404</v>
      </c>
      <c r="BH11" s="177">
        <v>44</v>
      </c>
      <c r="BI11" s="177">
        <v>102</v>
      </c>
      <c r="BJ11" s="177">
        <v>57</v>
      </c>
      <c r="BK11" s="148">
        <v>53</v>
      </c>
      <c r="BL11" s="145">
        <v>910</v>
      </c>
      <c r="BM11" s="151">
        <v>6</v>
      </c>
      <c r="BN11" s="177">
        <v>14</v>
      </c>
      <c r="BO11" s="177">
        <v>2.7892134831457698</v>
      </c>
      <c r="BP11" s="177">
        <v>1.3124434393258426</v>
      </c>
      <c r="BQ11" s="177">
        <v>1.432656179775035</v>
      </c>
      <c r="BR11" s="145">
        <v>907</v>
      </c>
      <c r="BS11" s="177">
        <v>7</v>
      </c>
      <c r="BT11" s="177">
        <v>35</v>
      </c>
      <c r="BU11" s="177">
        <v>4.8523479768783435</v>
      </c>
      <c r="BV11" s="177">
        <v>1.744072494797688</v>
      </c>
      <c r="BW11" s="148">
        <v>3.1057028901730912</v>
      </c>
      <c r="BX11" s="145"/>
      <c r="BY11" s="151"/>
      <c r="BZ11" s="177"/>
      <c r="CA11" s="177"/>
      <c r="CB11" s="177"/>
      <c r="CC11" s="177"/>
      <c r="CD11" s="27"/>
      <c r="CE11" s="177"/>
      <c r="CF11" s="177"/>
      <c r="CG11" s="27"/>
      <c r="CH11" s="159"/>
      <c r="CI11" s="145"/>
      <c r="CJ11" s="151"/>
      <c r="CK11" s="177"/>
      <c r="CL11" s="177"/>
      <c r="CM11" s="177"/>
      <c r="CN11" s="177"/>
      <c r="CO11" s="27"/>
      <c r="CP11" s="177"/>
      <c r="CQ11" s="177"/>
      <c r="CR11" s="27"/>
      <c r="CS11" s="159"/>
      <c r="CT11" s="145"/>
      <c r="CU11" s="151"/>
      <c r="CV11" s="177"/>
      <c r="CW11" s="177"/>
      <c r="CX11" s="177"/>
      <c r="CY11" s="177"/>
      <c r="CZ11" s="27"/>
      <c r="DA11" s="177"/>
      <c r="DB11" s="177"/>
      <c r="DC11" s="27"/>
      <c r="DD11" s="159"/>
      <c r="DE11" s="145"/>
      <c r="DF11" s="151"/>
      <c r="DG11" s="177"/>
      <c r="DH11" s="177"/>
      <c r="DI11" s="177"/>
      <c r="DJ11" s="177"/>
      <c r="DK11" s="27"/>
      <c r="DL11" s="177"/>
      <c r="DM11" s="177"/>
      <c r="DN11" s="27"/>
      <c r="DO11" s="159"/>
      <c r="DP11" s="31">
        <v>30.5</v>
      </c>
      <c r="DQ11" s="188">
        <v>246056</v>
      </c>
      <c r="DR11" s="192">
        <v>0.90983606557300012</v>
      </c>
      <c r="DS11" s="192">
        <v>16.468468468482413</v>
      </c>
      <c r="DT11" s="149" t="s">
        <v>213</v>
      </c>
      <c r="DU11" s="150" t="s">
        <v>245</v>
      </c>
      <c r="DV11" s="190" t="s">
        <v>246</v>
      </c>
      <c r="DW11" s="177" t="s">
        <v>247</v>
      </c>
      <c r="DX11" s="191" t="s">
        <v>217</v>
      </c>
      <c r="DY11" s="172" t="s">
        <v>218</v>
      </c>
      <c r="DZ11" s="132" t="s">
        <v>120</v>
      </c>
      <c r="EA11" s="24">
        <v>214</v>
      </c>
      <c r="EB11" s="24" t="s">
        <v>228</v>
      </c>
      <c r="EC11" s="133" t="s">
        <v>220</v>
      </c>
      <c r="ED11" s="133" t="s">
        <v>237</v>
      </c>
      <c r="EE11" s="125" t="s">
        <v>249</v>
      </c>
      <c r="EF11" s="17">
        <v>3.6879360435828077</v>
      </c>
      <c r="EG11" s="8">
        <v>4.1020683381437477</v>
      </c>
      <c r="EH11" s="17" t="s">
        <v>235</v>
      </c>
      <c r="EI11" s="8" t="s">
        <v>236</v>
      </c>
      <c r="EJ11" s="18" t="s">
        <v>234</v>
      </c>
      <c r="EK11" s="124" t="s">
        <v>225</v>
      </c>
      <c r="EL11" s="124" t="s">
        <v>226</v>
      </c>
      <c r="EM11" s="124" t="s">
        <v>227</v>
      </c>
    </row>
    <row r="12" spans="1:143" ht="15.75">
      <c r="A12" s="128" t="s">
        <v>212</v>
      </c>
      <c r="B12" s="143" t="s">
        <v>115</v>
      </c>
      <c r="C12" s="126" t="s">
        <v>41</v>
      </c>
      <c r="D12" s="144" t="s">
        <v>125</v>
      </c>
      <c r="E12" s="187" t="s">
        <v>66</v>
      </c>
      <c r="F12" s="17">
        <v>402</v>
      </c>
      <c r="G12" s="8">
        <v>6</v>
      </c>
      <c r="H12" s="8">
        <v>1</v>
      </c>
      <c r="I12" s="20">
        <v>4183.4689149569394</v>
      </c>
      <c r="J12" s="20">
        <v>2184.8990765735734</v>
      </c>
      <c r="K12" s="20">
        <v>0.65316455696202536</v>
      </c>
      <c r="L12" s="21">
        <v>258</v>
      </c>
      <c r="M12" s="21">
        <v>371</v>
      </c>
      <c r="N12" s="20">
        <v>9554.1786996844803</v>
      </c>
      <c r="O12" s="20">
        <v>1267.2413793103447</v>
      </c>
      <c r="P12" s="20">
        <v>2597.6293103448274</v>
      </c>
      <c r="Q12" s="20">
        <v>2575.452488687783</v>
      </c>
      <c r="R12" s="20">
        <v>7106.060606060606</v>
      </c>
      <c r="S12" s="20">
        <v>11565.437788018433</v>
      </c>
      <c r="T12" s="20">
        <v>11106.764705882355</v>
      </c>
      <c r="U12" s="17">
        <v>399</v>
      </c>
      <c r="V12" s="8">
        <v>3</v>
      </c>
      <c r="W12" s="8">
        <v>72</v>
      </c>
      <c r="X12" s="20">
        <v>1486.5477904978638</v>
      </c>
      <c r="Y12" s="20">
        <v>832.05813451456868</v>
      </c>
      <c r="Z12" s="20">
        <v>3573.5061806094163</v>
      </c>
      <c r="AA12" s="20">
        <v>514.81481481481478</v>
      </c>
      <c r="AB12" s="20">
        <v>823.86363636363637</v>
      </c>
      <c r="AC12" s="20">
        <v>833.79629629629642</v>
      </c>
      <c r="AD12" s="20">
        <v>2690.0000000000005</v>
      </c>
      <c r="AE12" s="20">
        <v>3362.8428927680798</v>
      </c>
      <c r="AF12" s="20">
        <v>3396.7345505617973</v>
      </c>
      <c r="AG12" s="17">
        <v>403</v>
      </c>
      <c r="AH12" s="8">
        <v>5</v>
      </c>
      <c r="AI12" s="8">
        <v>5</v>
      </c>
      <c r="AJ12" s="8"/>
      <c r="AK12" s="20">
        <v>5808.4359508948073</v>
      </c>
      <c r="AL12" s="20">
        <v>3971.5176812557938</v>
      </c>
      <c r="AM12" s="20">
        <v>22010.755291409761</v>
      </c>
      <c r="AN12" s="20">
        <v>1493.5483870967744</v>
      </c>
      <c r="AO12" s="20">
        <v>2792.6892950391643</v>
      </c>
      <c r="AP12" s="20">
        <v>2805.5636896046854</v>
      </c>
      <c r="AQ12" s="20">
        <v>11712.499999999998</v>
      </c>
      <c r="AR12" s="20">
        <v>15827.710843373497</v>
      </c>
      <c r="AS12" s="20">
        <v>15440.000000000004</v>
      </c>
      <c r="AT12" s="17">
        <v>402</v>
      </c>
      <c r="AU12" s="8">
        <v>6</v>
      </c>
      <c r="AV12" s="8">
        <v>16</v>
      </c>
      <c r="AW12" s="8"/>
      <c r="AX12" s="20">
        <v>1557.426622612059</v>
      </c>
      <c r="AY12" s="20">
        <v>1056.6667294573365</v>
      </c>
      <c r="AZ12" s="20">
        <v>4328.6559058152316</v>
      </c>
      <c r="BA12" s="20">
        <v>275.36231884057969</v>
      </c>
      <c r="BB12" s="20">
        <v>615.80698835274552</v>
      </c>
      <c r="BC12" s="20">
        <v>635.19091847265224</v>
      </c>
      <c r="BD12" s="20">
        <v>3000</v>
      </c>
      <c r="BE12" s="20">
        <v>3726.7423014586711</v>
      </c>
      <c r="BF12" s="20">
        <v>3818.1434599156119</v>
      </c>
      <c r="BG12" s="17">
        <v>315</v>
      </c>
      <c r="BH12" s="8">
        <v>45</v>
      </c>
      <c r="BI12" s="8">
        <v>91</v>
      </c>
      <c r="BJ12" s="8">
        <v>48</v>
      </c>
      <c r="BK12" s="148">
        <v>51</v>
      </c>
      <c r="BL12" s="169">
        <v>805</v>
      </c>
      <c r="BM12" s="170">
        <v>57</v>
      </c>
      <c r="BN12" s="171">
        <v>45</v>
      </c>
      <c r="BO12" s="171">
        <v>5.021072546230144</v>
      </c>
      <c r="BP12" s="171">
        <v>1.9460665732574673</v>
      </c>
      <c r="BQ12" s="171">
        <v>3.0472759601703743</v>
      </c>
      <c r="BR12" s="169">
        <v>790</v>
      </c>
      <c r="BS12" s="171">
        <v>60</v>
      </c>
      <c r="BT12" s="171">
        <v>93</v>
      </c>
      <c r="BU12" s="171">
        <v>5.5357927786496237</v>
      </c>
      <c r="BV12" s="171">
        <v>2.1243293940345374</v>
      </c>
      <c r="BW12" s="23">
        <v>3.4114631083199596</v>
      </c>
      <c r="BX12" s="17"/>
      <c r="BY12" s="180"/>
      <c r="BZ12" s="8"/>
      <c r="CA12" s="8"/>
      <c r="CB12" s="8"/>
      <c r="CC12" s="8"/>
      <c r="CD12" s="28"/>
      <c r="CE12" s="8"/>
      <c r="CF12" s="8"/>
      <c r="CG12" s="28"/>
      <c r="CH12" s="160"/>
      <c r="CI12" s="17"/>
      <c r="CJ12" s="180"/>
      <c r="CK12" s="8"/>
      <c r="CL12" s="8"/>
      <c r="CM12" s="8"/>
      <c r="CN12" s="8"/>
      <c r="CO12" s="28"/>
      <c r="CP12" s="8"/>
      <c r="CQ12" s="8"/>
      <c r="CR12" s="28"/>
      <c r="CS12" s="160"/>
      <c r="CT12" s="17"/>
      <c r="CU12" s="180"/>
      <c r="CV12" s="8"/>
      <c r="CW12" s="8"/>
      <c r="CX12" s="8"/>
      <c r="CY12" s="8"/>
      <c r="CZ12" s="28"/>
      <c r="DA12" s="8"/>
      <c r="DB12" s="8"/>
      <c r="DC12" s="28"/>
      <c r="DD12" s="160"/>
      <c r="DE12" s="17"/>
      <c r="DF12" s="180"/>
      <c r="DG12" s="8"/>
      <c r="DH12" s="8"/>
      <c r="DI12" s="8"/>
      <c r="DJ12" s="8"/>
      <c r="DK12" s="28"/>
      <c r="DL12" s="8"/>
      <c r="DM12" s="8"/>
      <c r="DN12" s="28"/>
      <c r="DO12" s="160"/>
      <c r="DP12" s="31">
        <v>30.5</v>
      </c>
      <c r="DQ12" s="188">
        <v>246056</v>
      </c>
      <c r="DR12" s="192">
        <v>0.90983606557300012</v>
      </c>
      <c r="DS12" s="192">
        <v>14.486486486498752</v>
      </c>
      <c r="DT12" s="13" t="s">
        <v>213</v>
      </c>
      <c r="DU12" s="150" t="s">
        <v>245</v>
      </c>
      <c r="DV12" s="190" t="s">
        <v>246</v>
      </c>
      <c r="DW12" s="177" t="s">
        <v>247</v>
      </c>
      <c r="DX12" s="191" t="s">
        <v>217</v>
      </c>
      <c r="DY12" s="172" t="s">
        <v>218</v>
      </c>
      <c r="DZ12" s="132" t="s">
        <v>121</v>
      </c>
      <c r="EA12" s="24">
        <v>214</v>
      </c>
      <c r="EB12" s="24" t="s">
        <v>230</v>
      </c>
      <c r="EC12" s="133" t="s">
        <v>220</v>
      </c>
      <c r="ED12" s="133" t="s">
        <v>229</v>
      </c>
      <c r="EE12" s="125" t="s">
        <v>249</v>
      </c>
      <c r="EF12" s="17">
        <v>9.7163863478608388</v>
      </c>
      <c r="EG12" s="8">
        <v>8.0249246827940599</v>
      </c>
      <c r="EH12" s="17" t="s">
        <v>235</v>
      </c>
      <c r="EI12" s="8" t="s">
        <v>236</v>
      </c>
      <c r="EJ12" s="18" t="s">
        <v>234</v>
      </c>
      <c r="EK12" s="124" t="s">
        <v>225</v>
      </c>
      <c r="EL12" s="124" t="s">
        <v>226</v>
      </c>
      <c r="EM12" s="124" t="s">
        <v>227</v>
      </c>
    </row>
    <row r="13" spans="1:143" ht="15.75">
      <c r="A13" s="128" t="s">
        <v>212</v>
      </c>
      <c r="B13" s="143" t="s">
        <v>115</v>
      </c>
      <c r="C13" s="126" t="s">
        <v>41</v>
      </c>
      <c r="D13" s="144" t="s">
        <v>125</v>
      </c>
      <c r="E13" s="187" t="s">
        <v>66</v>
      </c>
      <c r="F13" s="145">
        <v>437</v>
      </c>
      <c r="G13" s="177">
        <v>4</v>
      </c>
      <c r="H13" s="177">
        <v>3</v>
      </c>
      <c r="I13" s="146">
        <v>6448.7645355305713</v>
      </c>
      <c r="J13" s="146">
        <v>2923.2507444901744</v>
      </c>
      <c r="K13" s="146">
        <v>0.85581395348837208</v>
      </c>
      <c r="L13" s="147">
        <v>368</v>
      </c>
      <c r="M13" s="147">
        <v>426</v>
      </c>
      <c r="N13" s="146">
        <v>14073.78809425872</v>
      </c>
      <c r="O13" s="146">
        <v>2512.8205128205127</v>
      </c>
      <c r="P13" s="146">
        <v>2882.7669902912626</v>
      </c>
      <c r="Q13" s="146">
        <v>2804.0712468193383</v>
      </c>
      <c r="R13" s="146">
        <v>10363.636363636364</v>
      </c>
      <c r="S13" s="146">
        <v>9728.9130434782619</v>
      </c>
      <c r="T13" s="146">
        <v>9625.6410256410254</v>
      </c>
      <c r="U13" s="145">
        <v>438</v>
      </c>
      <c r="V13" s="177">
        <v>4</v>
      </c>
      <c r="W13" s="177">
        <v>13</v>
      </c>
      <c r="X13" s="146">
        <v>1862.3837895249981</v>
      </c>
      <c r="Y13" s="146">
        <v>845.2194957098792</v>
      </c>
      <c r="Z13" s="146">
        <v>3470.5796074807281</v>
      </c>
      <c r="AA13" s="146">
        <v>710.48387096774195</v>
      </c>
      <c r="AB13" s="146">
        <v>742.8331466965285</v>
      </c>
      <c r="AC13" s="146">
        <v>703.65201900237525</v>
      </c>
      <c r="AD13" s="146">
        <v>2968.9024390243903</v>
      </c>
      <c r="AE13" s="146">
        <v>3119.2993630573251</v>
      </c>
      <c r="AF13" s="146">
        <v>3084.3192868719611</v>
      </c>
      <c r="AG13" s="145">
        <v>439</v>
      </c>
      <c r="AH13" s="177">
        <v>1</v>
      </c>
      <c r="AI13" s="177">
        <v>3</v>
      </c>
      <c r="AJ13" s="177"/>
      <c r="AK13" s="146">
        <v>8333.2274493748118</v>
      </c>
      <c r="AL13" s="146">
        <v>5001.5390395804443</v>
      </c>
      <c r="AM13" s="146">
        <v>26247.731067868961</v>
      </c>
      <c r="AN13" s="146">
        <v>2462.5</v>
      </c>
      <c r="AO13" s="146">
        <v>3049.5575221238942</v>
      </c>
      <c r="AP13" s="146">
        <v>3044.1361916771752</v>
      </c>
      <c r="AQ13" s="146">
        <v>15791.666666666666</v>
      </c>
      <c r="AR13" s="146">
        <v>14541.496598639458</v>
      </c>
      <c r="AS13" s="146">
        <v>14547.244094488189</v>
      </c>
      <c r="AT13" s="145">
        <v>434</v>
      </c>
      <c r="AU13" s="177">
        <v>5</v>
      </c>
      <c r="AV13" s="177">
        <v>5</v>
      </c>
      <c r="AW13" s="177"/>
      <c r="AX13" s="146">
        <v>2350.381447160124</v>
      </c>
      <c r="AY13" s="146">
        <v>1154.1783240982261</v>
      </c>
      <c r="AZ13" s="146">
        <v>4398.9366502892481</v>
      </c>
      <c r="BA13" s="146">
        <v>712.5</v>
      </c>
      <c r="BB13" s="146">
        <v>550.35919540229884</v>
      </c>
      <c r="BC13" s="146">
        <v>537.26851851851859</v>
      </c>
      <c r="BD13" s="146">
        <v>3836.0000000000005</v>
      </c>
      <c r="BE13" s="146">
        <v>3665.5254777070068</v>
      </c>
      <c r="BF13" s="146">
        <v>3664.6271510516249</v>
      </c>
      <c r="BG13" s="145">
        <v>423</v>
      </c>
      <c r="BH13" s="177">
        <v>57</v>
      </c>
      <c r="BI13" s="177">
        <v>79</v>
      </c>
      <c r="BJ13" s="177">
        <v>83</v>
      </c>
      <c r="BK13" s="148">
        <v>82</v>
      </c>
      <c r="BL13" s="145">
        <v>864</v>
      </c>
      <c r="BM13" s="151">
        <v>9</v>
      </c>
      <c r="BN13" s="177">
        <v>19</v>
      </c>
      <c r="BO13" s="177">
        <v>3.6956818181814377</v>
      </c>
      <c r="BP13" s="177">
        <v>0.95068035765550263</v>
      </c>
      <c r="BQ13" s="177">
        <v>2.71768062200923</v>
      </c>
      <c r="BR13" s="145">
        <v>867</v>
      </c>
      <c r="BS13" s="177">
        <v>8</v>
      </c>
      <c r="BT13" s="177">
        <v>34</v>
      </c>
      <c r="BU13" s="177">
        <v>4.5786509090906362</v>
      </c>
      <c r="BV13" s="177">
        <v>1.3841112509090912</v>
      </c>
      <c r="BW13" s="148">
        <v>3.1895866666664143</v>
      </c>
      <c r="BX13" s="145"/>
      <c r="BY13" s="151"/>
      <c r="BZ13" s="177"/>
      <c r="CA13" s="177"/>
      <c r="CB13" s="177"/>
      <c r="CC13" s="177"/>
      <c r="CD13" s="27"/>
      <c r="CE13" s="177"/>
      <c r="CF13" s="177"/>
      <c r="CG13" s="27"/>
      <c r="CH13" s="159"/>
      <c r="CI13" s="145"/>
      <c r="CJ13" s="151"/>
      <c r="CK13" s="177"/>
      <c r="CL13" s="177"/>
      <c r="CM13" s="177"/>
      <c r="CN13" s="177"/>
      <c r="CO13" s="27"/>
      <c r="CP13" s="177"/>
      <c r="CQ13" s="177"/>
      <c r="CR13" s="27"/>
      <c r="CS13" s="159"/>
      <c r="CT13" s="145"/>
      <c r="CU13" s="151"/>
      <c r="CV13" s="177"/>
      <c r="CW13" s="177"/>
      <c r="CX13" s="177"/>
      <c r="CY13" s="177"/>
      <c r="CZ13" s="27"/>
      <c r="DA13" s="177"/>
      <c r="DB13" s="177"/>
      <c r="DC13" s="27"/>
      <c r="DD13" s="159"/>
      <c r="DE13" s="145"/>
      <c r="DF13" s="151"/>
      <c r="DG13" s="177"/>
      <c r="DH13" s="177"/>
      <c r="DI13" s="177"/>
      <c r="DJ13" s="177"/>
      <c r="DK13" s="27"/>
      <c r="DL13" s="177"/>
      <c r="DM13" s="177"/>
      <c r="DN13" s="27"/>
      <c r="DO13" s="159"/>
      <c r="DP13" s="31">
        <v>30.5</v>
      </c>
      <c r="DQ13" s="188">
        <v>246056</v>
      </c>
      <c r="DR13" s="192">
        <v>0.90983606557300012</v>
      </c>
      <c r="DS13" s="192">
        <v>15.747747747761082</v>
      </c>
      <c r="DT13" s="149" t="s">
        <v>213</v>
      </c>
      <c r="DU13" s="150" t="s">
        <v>245</v>
      </c>
      <c r="DV13" s="190" t="s">
        <v>246</v>
      </c>
      <c r="DW13" s="177" t="s">
        <v>247</v>
      </c>
      <c r="DX13" s="191" t="s">
        <v>217</v>
      </c>
      <c r="DY13" s="172" t="s">
        <v>218</v>
      </c>
      <c r="DZ13" s="132" t="s">
        <v>122</v>
      </c>
      <c r="EA13" s="125">
        <v>214</v>
      </c>
      <c r="EB13" s="125" t="s">
        <v>231</v>
      </c>
      <c r="EC13" s="133" t="s">
        <v>220</v>
      </c>
      <c r="ED13" s="133" t="s">
        <v>229</v>
      </c>
      <c r="EE13" s="125" t="s">
        <v>249</v>
      </c>
      <c r="EF13" s="17">
        <v>5.6167264628464899</v>
      </c>
      <c r="EG13" s="8">
        <v>6.0678083423065816</v>
      </c>
      <c r="EH13" s="17" t="s">
        <v>235</v>
      </c>
      <c r="EI13" s="8" t="s">
        <v>236</v>
      </c>
      <c r="EJ13" s="18" t="s">
        <v>234</v>
      </c>
      <c r="EK13" s="124" t="s">
        <v>225</v>
      </c>
      <c r="EL13" s="124" t="s">
        <v>226</v>
      </c>
      <c r="EM13" s="124" t="s">
        <v>227</v>
      </c>
    </row>
    <row r="14" spans="1:143" ht="15.75">
      <c r="A14" s="128" t="s">
        <v>212</v>
      </c>
      <c r="B14" s="143" t="s">
        <v>115</v>
      </c>
      <c r="C14" s="126" t="s">
        <v>41</v>
      </c>
      <c r="D14" s="144" t="s">
        <v>125</v>
      </c>
      <c r="E14" s="187" t="s">
        <v>59</v>
      </c>
      <c r="F14" s="145">
        <v>2506</v>
      </c>
      <c r="G14" s="177">
        <v>2</v>
      </c>
      <c r="H14" s="177">
        <v>1</v>
      </c>
      <c r="I14" s="146">
        <v>10425.988870196801</v>
      </c>
      <c r="J14" s="146">
        <v>5288.7583154116992</v>
      </c>
      <c r="K14" s="146">
        <v>0.9304834198961246</v>
      </c>
      <c r="L14" s="147">
        <v>2329</v>
      </c>
      <c r="M14" s="147">
        <v>2485</v>
      </c>
      <c r="N14" s="146">
        <v>27259.399976280642</v>
      </c>
      <c r="O14" s="146">
        <v>3589.9484536082477</v>
      </c>
      <c r="P14" s="146">
        <v>3756.0906515580737</v>
      </c>
      <c r="Q14" s="146">
        <v>3866.2608695652175</v>
      </c>
      <c r="R14" s="146">
        <v>17710.71428571429</v>
      </c>
      <c r="S14" s="146">
        <v>17396.250000000004</v>
      </c>
      <c r="T14" s="146">
        <v>16866.008771929824</v>
      </c>
      <c r="U14" s="145">
        <v>2512</v>
      </c>
      <c r="V14" s="177">
        <v>1</v>
      </c>
      <c r="W14" s="177">
        <v>84</v>
      </c>
      <c r="X14" s="146">
        <v>2723.1143526642627</v>
      </c>
      <c r="Y14" s="146">
        <v>1089.6507798582129</v>
      </c>
      <c r="Z14" s="146">
        <v>4258.8771726683444</v>
      </c>
      <c r="AA14" s="146">
        <v>1073.155737704918</v>
      </c>
      <c r="AB14" s="146">
        <v>1052.3622047244094</v>
      </c>
      <c r="AC14" s="146">
        <v>946.45852749301025</v>
      </c>
      <c r="AD14" s="146">
        <v>3918.65</v>
      </c>
      <c r="AE14" s="146">
        <v>3866.6587789872219</v>
      </c>
      <c r="AF14" s="146">
        <v>3844.8770491803275</v>
      </c>
      <c r="AG14" s="145">
        <v>2501</v>
      </c>
      <c r="AH14" s="177">
        <v>9</v>
      </c>
      <c r="AI14" s="177">
        <v>7</v>
      </c>
      <c r="AJ14" s="177">
        <v>2481</v>
      </c>
      <c r="AK14" s="146">
        <v>11368.660422598627</v>
      </c>
      <c r="AL14" s="146">
        <v>6149.4736398808873</v>
      </c>
      <c r="AM14" s="146">
        <v>29988.52988973432</v>
      </c>
      <c r="AN14" s="146">
        <v>3735.9375</v>
      </c>
      <c r="AO14" s="146">
        <v>3902.0338983050847</v>
      </c>
      <c r="AP14" s="146">
        <v>4053.5545023696686</v>
      </c>
      <c r="AQ14" s="146">
        <v>20145.833333333332</v>
      </c>
      <c r="AR14" s="146">
        <v>19711.616161616163</v>
      </c>
      <c r="AS14" s="146">
        <v>19077.23076923077</v>
      </c>
      <c r="AT14" s="145">
        <v>2500</v>
      </c>
      <c r="AU14" s="177">
        <v>11</v>
      </c>
      <c r="AV14" s="177">
        <v>8</v>
      </c>
      <c r="AW14" s="177">
        <v>2394</v>
      </c>
      <c r="AX14" s="146">
        <v>2732.291257787479</v>
      </c>
      <c r="AY14" s="146">
        <v>1147.899370031103</v>
      </c>
      <c r="AZ14" s="146">
        <v>4657.4801490432965</v>
      </c>
      <c r="BA14" s="146">
        <v>966.28787878787875</v>
      </c>
      <c r="BB14" s="146">
        <v>1031.3953488372094</v>
      </c>
      <c r="BC14" s="146">
        <v>846.75810473815477</v>
      </c>
      <c r="BD14" s="146">
        <v>4070.0413223140499</v>
      </c>
      <c r="BE14" s="146">
        <v>4187.6111817026685</v>
      </c>
      <c r="BF14" s="146">
        <v>4236.5764447695692</v>
      </c>
      <c r="BG14" s="145">
        <v>2499</v>
      </c>
      <c r="BH14" s="177">
        <v>25</v>
      </c>
      <c r="BI14" s="177">
        <v>39</v>
      </c>
      <c r="BJ14" s="177">
        <v>35</v>
      </c>
      <c r="BK14" s="148">
        <v>39</v>
      </c>
      <c r="BL14" s="145">
        <v>5011</v>
      </c>
      <c r="BM14" s="151">
        <v>8</v>
      </c>
      <c r="BN14" s="177">
        <v>46</v>
      </c>
      <c r="BO14" s="177">
        <v>2.1657476296146885</v>
      </c>
      <c r="BP14" s="177">
        <v>0.28414202138390149</v>
      </c>
      <c r="BQ14" s="177">
        <v>1.8816056082307857</v>
      </c>
      <c r="BR14" s="145">
        <v>4998</v>
      </c>
      <c r="BS14" s="177">
        <v>7</v>
      </c>
      <c r="BT14" s="177">
        <v>75</v>
      </c>
      <c r="BU14" s="177">
        <v>3.0160793327908868</v>
      </c>
      <c r="BV14" s="177">
        <v>0.31447945484133411</v>
      </c>
      <c r="BW14" s="148">
        <v>2.701599877949552</v>
      </c>
      <c r="BX14" s="145">
        <v>795</v>
      </c>
      <c r="BY14" s="151">
        <v>369</v>
      </c>
      <c r="BZ14" s="177">
        <v>3.806783942720998</v>
      </c>
      <c r="CA14" s="177">
        <v>410</v>
      </c>
      <c r="CB14" s="177">
        <v>4.7041670761670762</v>
      </c>
      <c r="CC14" s="177">
        <v>3</v>
      </c>
      <c r="CD14" s="27">
        <v>0.99268292682926829</v>
      </c>
      <c r="CE14" s="177">
        <v>397</v>
      </c>
      <c r="CF14" s="177">
        <v>369</v>
      </c>
      <c r="CG14" s="27">
        <v>0.96829268292682924</v>
      </c>
      <c r="CH14" s="159">
        <v>402</v>
      </c>
      <c r="CI14" s="145">
        <v>800</v>
      </c>
      <c r="CJ14" s="151">
        <v>405</v>
      </c>
      <c r="CK14" s="177">
        <v>3.7954233598381757</v>
      </c>
      <c r="CL14" s="177">
        <v>448</v>
      </c>
      <c r="CM14" s="177">
        <v>5.168099547511309</v>
      </c>
      <c r="CN14" s="177">
        <v>6</v>
      </c>
      <c r="CO14" s="27">
        <v>0.9866071428571429</v>
      </c>
      <c r="CP14" s="177">
        <v>424</v>
      </c>
      <c r="CQ14" s="177">
        <v>405</v>
      </c>
      <c r="CR14" s="27">
        <v>0.9464285714285714</v>
      </c>
      <c r="CS14" s="159">
        <v>438</v>
      </c>
      <c r="CT14" s="145">
        <v>795</v>
      </c>
      <c r="CU14" s="151">
        <v>421</v>
      </c>
      <c r="CV14" s="177">
        <v>3.8460526738250467</v>
      </c>
      <c r="CW14" s="177">
        <v>465</v>
      </c>
      <c r="CX14" s="177">
        <v>5.0731168831168851</v>
      </c>
      <c r="CY14" s="177">
        <v>3</v>
      </c>
      <c r="CZ14" s="27">
        <v>0.99354838709677418</v>
      </c>
      <c r="DA14" s="177">
        <v>444</v>
      </c>
      <c r="DB14" s="177">
        <v>421</v>
      </c>
      <c r="DC14" s="27">
        <v>0.95483870967741935</v>
      </c>
      <c r="DD14" s="159">
        <v>460</v>
      </c>
      <c r="DE14" s="145">
        <v>798</v>
      </c>
      <c r="DF14" s="151">
        <v>397</v>
      </c>
      <c r="DG14" s="177">
        <v>3.747945219958754</v>
      </c>
      <c r="DH14" s="177">
        <v>448</v>
      </c>
      <c r="DI14" s="177">
        <v>4.9107110609480848</v>
      </c>
      <c r="DJ14" s="177">
        <v>5</v>
      </c>
      <c r="DK14" s="27">
        <v>0.9888392857142857</v>
      </c>
      <c r="DL14" s="177">
        <v>425</v>
      </c>
      <c r="DM14" s="177">
        <v>397</v>
      </c>
      <c r="DN14" s="27">
        <v>0.9486607142857143</v>
      </c>
      <c r="DO14" s="159">
        <v>441</v>
      </c>
      <c r="DP14" s="108">
        <v>269.25</v>
      </c>
      <c r="DQ14" s="188">
        <v>3207247</v>
      </c>
      <c r="DR14" s="189">
        <v>0.87279480037099999</v>
      </c>
      <c r="DS14" s="189">
        <v>10.663829787238955</v>
      </c>
      <c r="DT14" s="149" t="s">
        <v>213</v>
      </c>
      <c r="DU14" s="150" t="s">
        <v>245</v>
      </c>
      <c r="DV14" s="190" t="s">
        <v>246</v>
      </c>
      <c r="DW14" s="177" t="s">
        <v>247</v>
      </c>
      <c r="DX14" s="191" t="s">
        <v>217</v>
      </c>
      <c r="DY14" s="172" t="s">
        <v>250</v>
      </c>
      <c r="DZ14" s="132" t="s">
        <v>119</v>
      </c>
      <c r="EA14" s="125">
        <v>214</v>
      </c>
      <c r="EB14" s="125" t="s">
        <v>219</v>
      </c>
      <c r="EC14" s="133" t="s">
        <v>220</v>
      </c>
      <c r="ED14" s="133" t="s">
        <v>221</v>
      </c>
      <c r="EE14" s="125" t="s">
        <v>249</v>
      </c>
      <c r="EF14" s="17">
        <v>3.8185130891948345</v>
      </c>
      <c r="EG14" s="8">
        <v>4.1388840952496624</v>
      </c>
      <c r="EH14" s="17" t="s">
        <v>59</v>
      </c>
      <c r="EI14" s="8" t="s">
        <v>59</v>
      </c>
      <c r="EJ14" s="18" t="s">
        <v>239</v>
      </c>
      <c r="EK14" s="124" t="s">
        <v>225</v>
      </c>
      <c r="EL14" s="124" t="s">
        <v>226</v>
      </c>
      <c r="EM14" s="124" t="s">
        <v>227</v>
      </c>
    </row>
    <row r="15" spans="1:143" ht="15.75">
      <c r="A15" s="128" t="s">
        <v>212</v>
      </c>
      <c r="B15" s="143" t="s">
        <v>115</v>
      </c>
      <c r="C15" s="126" t="s">
        <v>41</v>
      </c>
      <c r="D15" s="144" t="s">
        <v>125</v>
      </c>
      <c r="E15" s="187" t="s">
        <v>59</v>
      </c>
      <c r="F15" s="145">
        <v>2310</v>
      </c>
      <c r="G15" s="177">
        <v>14</v>
      </c>
      <c r="H15" s="177">
        <v>11</v>
      </c>
      <c r="I15" s="146">
        <v>8329.6141707935294</v>
      </c>
      <c r="J15" s="146">
        <v>3824.8556502947945</v>
      </c>
      <c r="K15" s="146">
        <v>0.91115973741794309</v>
      </c>
      <c r="L15" s="147">
        <v>2082</v>
      </c>
      <c r="M15" s="147">
        <v>2272</v>
      </c>
      <c r="N15" s="146">
        <v>20253.168824331362</v>
      </c>
      <c r="O15" s="146">
        <v>3150.5905511811025</v>
      </c>
      <c r="P15" s="146">
        <v>3868.8622754491016</v>
      </c>
      <c r="Q15" s="146">
        <v>4165.9829059829062</v>
      </c>
      <c r="R15" s="146">
        <v>13293.75</v>
      </c>
      <c r="S15" s="146">
        <v>13901.886792452829</v>
      </c>
      <c r="T15" s="146">
        <v>13924.355555555556</v>
      </c>
      <c r="U15" s="145">
        <v>2309</v>
      </c>
      <c r="V15" s="177">
        <v>9</v>
      </c>
      <c r="W15" s="177">
        <v>105</v>
      </c>
      <c r="X15" s="146">
        <v>2246.7976858506945</v>
      </c>
      <c r="Y15" s="146">
        <v>1051.7410046165976</v>
      </c>
      <c r="Z15" s="146">
        <v>3868.7809905769441</v>
      </c>
      <c r="AA15" s="146">
        <v>725.28248587570624</v>
      </c>
      <c r="AB15" s="146">
        <v>832.49354005167959</v>
      </c>
      <c r="AC15" s="146">
        <v>850.97580015612812</v>
      </c>
      <c r="AD15" s="146">
        <v>3510.6026785714284</v>
      </c>
      <c r="AE15" s="146">
        <v>3442.556346381969</v>
      </c>
      <c r="AF15" s="146">
        <v>3446.7848453249912</v>
      </c>
      <c r="AG15" s="145">
        <v>2311</v>
      </c>
      <c r="AH15" s="177">
        <v>16</v>
      </c>
      <c r="AI15" s="177">
        <v>14</v>
      </c>
      <c r="AJ15" s="177">
        <v>2276</v>
      </c>
      <c r="AK15" s="146">
        <v>9260.9869521815162</v>
      </c>
      <c r="AL15" s="146">
        <v>4965.2084429186707</v>
      </c>
      <c r="AM15" s="146">
        <v>26340.269888208481</v>
      </c>
      <c r="AN15" s="146">
        <v>2950.2808988764045</v>
      </c>
      <c r="AO15" s="146">
        <v>3868.9285714285716</v>
      </c>
      <c r="AP15" s="146">
        <v>4261.5079365079364</v>
      </c>
      <c r="AQ15" s="146">
        <v>16170.312500000002</v>
      </c>
      <c r="AR15" s="146">
        <v>18037.560975609755</v>
      </c>
      <c r="AS15" s="146">
        <v>18091.44385026738</v>
      </c>
      <c r="AT15" s="145">
        <v>2313</v>
      </c>
      <c r="AU15" s="177">
        <v>25</v>
      </c>
      <c r="AV15" s="177">
        <v>29</v>
      </c>
      <c r="AW15" s="177">
        <v>2161</v>
      </c>
      <c r="AX15" s="146">
        <v>2253.6696084326004</v>
      </c>
      <c r="AY15" s="146">
        <v>1192.7492817923085</v>
      </c>
      <c r="AZ15" s="146">
        <v>4483.0635302300479</v>
      </c>
      <c r="BA15" s="146">
        <v>582.14285714285722</v>
      </c>
      <c r="BB15" s="146">
        <v>684.6605744125327</v>
      </c>
      <c r="BC15" s="146">
        <v>713.33872271624898</v>
      </c>
      <c r="BD15" s="146">
        <v>3699.3654822335029</v>
      </c>
      <c r="BE15" s="146">
        <v>3895.975948196115</v>
      </c>
      <c r="BF15" s="146">
        <v>4035.8847736625521</v>
      </c>
      <c r="BG15" s="145">
        <v>845</v>
      </c>
      <c r="BH15" s="177">
        <v>55</v>
      </c>
      <c r="BI15" s="177">
        <v>320</v>
      </c>
      <c r="BJ15" s="177">
        <v>57</v>
      </c>
      <c r="BK15" s="148">
        <v>53</v>
      </c>
      <c r="BL15" s="145">
        <v>4634</v>
      </c>
      <c r="BM15" s="151">
        <v>21</v>
      </c>
      <c r="BN15" s="177">
        <v>67</v>
      </c>
      <c r="BO15" s="177">
        <v>2.3711544214694213</v>
      </c>
      <c r="BP15" s="177">
        <v>0.79331544214694316</v>
      </c>
      <c r="BQ15" s="177">
        <v>1.5778389793224816</v>
      </c>
      <c r="BR15" s="145">
        <v>4586</v>
      </c>
      <c r="BS15" s="177">
        <v>23</v>
      </c>
      <c r="BT15" s="177">
        <v>126</v>
      </c>
      <c r="BU15" s="177">
        <v>3.9979628127112865</v>
      </c>
      <c r="BV15" s="177">
        <v>1.0672118548568874</v>
      </c>
      <c r="BW15" s="148">
        <v>2.9307153482082464</v>
      </c>
      <c r="BX15" s="145">
        <v>729</v>
      </c>
      <c r="BY15" s="151">
        <v>274</v>
      </c>
      <c r="BZ15" s="177">
        <v>3.7126404770304648</v>
      </c>
      <c r="CA15" s="177">
        <v>369</v>
      </c>
      <c r="CB15" s="177">
        <v>6.2375682451253542</v>
      </c>
      <c r="CC15" s="177">
        <v>10</v>
      </c>
      <c r="CD15" s="27">
        <v>0.97289972899728994</v>
      </c>
      <c r="CE15" s="177">
        <v>313</v>
      </c>
      <c r="CF15" s="177">
        <v>274</v>
      </c>
      <c r="CG15" s="27">
        <v>0.8482384823848238</v>
      </c>
      <c r="CH15" s="159">
        <v>359</v>
      </c>
      <c r="CI15" s="145">
        <v>739</v>
      </c>
      <c r="CJ15" s="151">
        <v>308</v>
      </c>
      <c r="CK15" s="177">
        <v>3.7334183934999974</v>
      </c>
      <c r="CL15" s="177">
        <v>410</v>
      </c>
      <c r="CM15" s="177">
        <v>7.0237175572519055</v>
      </c>
      <c r="CN15" s="177">
        <v>17</v>
      </c>
      <c r="CO15" s="27">
        <v>0.95853658536585362</v>
      </c>
      <c r="CP15" s="177">
        <v>331</v>
      </c>
      <c r="CQ15" s="177">
        <v>308</v>
      </c>
      <c r="CR15" s="27">
        <v>0.80731707317073176</v>
      </c>
      <c r="CS15" s="159">
        <v>392</v>
      </c>
      <c r="CT15" s="145">
        <v>693</v>
      </c>
      <c r="CU15" s="151">
        <v>243</v>
      </c>
      <c r="CV15" s="177">
        <v>3.6725191141812856</v>
      </c>
      <c r="CW15" s="177">
        <v>415</v>
      </c>
      <c r="CX15" s="177">
        <v>7.5030395061728408</v>
      </c>
      <c r="CY15" s="177">
        <v>10</v>
      </c>
      <c r="CZ15" s="27">
        <v>0.97590361445783136</v>
      </c>
      <c r="DA15" s="177">
        <v>262</v>
      </c>
      <c r="DB15" s="177">
        <v>243</v>
      </c>
      <c r="DC15" s="27">
        <v>0.63132530120481922</v>
      </c>
      <c r="DD15" s="159">
        <v>394</v>
      </c>
      <c r="DE15" s="145">
        <v>747</v>
      </c>
      <c r="DF15" s="151">
        <v>331</v>
      </c>
      <c r="DG15" s="177">
        <v>3.7237851796552652</v>
      </c>
      <c r="DH15" s="177">
        <v>411</v>
      </c>
      <c r="DI15" s="177">
        <v>6.4526666666666692</v>
      </c>
      <c r="DJ15" s="177">
        <v>12</v>
      </c>
      <c r="DK15" s="27">
        <v>0.97080291970802923</v>
      </c>
      <c r="DL15" s="177">
        <v>374</v>
      </c>
      <c r="DM15" s="177">
        <v>331</v>
      </c>
      <c r="DN15" s="27">
        <v>0.90997566909975669</v>
      </c>
      <c r="DO15" s="159">
        <v>392</v>
      </c>
      <c r="DP15" s="31">
        <v>269.25</v>
      </c>
      <c r="DQ15" s="188">
        <v>3207247</v>
      </c>
      <c r="DR15" s="192">
        <v>0.87279480037099999</v>
      </c>
      <c r="DS15" s="192">
        <v>9.8297872340470818</v>
      </c>
      <c r="DT15" s="149" t="s">
        <v>213</v>
      </c>
      <c r="DU15" s="150" t="s">
        <v>245</v>
      </c>
      <c r="DV15" s="190" t="s">
        <v>246</v>
      </c>
      <c r="DW15" s="177" t="s">
        <v>247</v>
      </c>
      <c r="DX15" s="191" t="s">
        <v>217</v>
      </c>
      <c r="DY15" s="172" t="s">
        <v>250</v>
      </c>
      <c r="DZ15" s="132" t="s">
        <v>120</v>
      </c>
      <c r="EA15" s="24">
        <v>214</v>
      </c>
      <c r="EB15" s="24" t="s">
        <v>228</v>
      </c>
      <c r="EC15" s="133" t="s">
        <v>220</v>
      </c>
      <c r="ED15" s="133" t="s">
        <v>229</v>
      </c>
      <c r="EE15" s="125" t="s">
        <v>249</v>
      </c>
      <c r="EF15" s="17">
        <v>5.6265928541427055</v>
      </c>
      <c r="EG15" s="8">
        <v>5.5363277384294172</v>
      </c>
      <c r="EH15" s="17" t="s">
        <v>59</v>
      </c>
      <c r="EI15" s="8" t="s">
        <v>59</v>
      </c>
      <c r="EJ15" s="18" t="s">
        <v>239</v>
      </c>
      <c r="EK15" s="124" t="s">
        <v>225</v>
      </c>
      <c r="EL15" s="124" t="s">
        <v>226</v>
      </c>
      <c r="EM15" s="124" t="s">
        <v>227</v>
      </c>
    </row>
    <row r="16" spans="1:143" ht="15.75">
      <c r="A16" s="128" t="s">
        <v>212</v>
      </c>
      <c r="B16" s="143" t="s">
        <v>115</v>
      </c>
      <c r="C16" s="126" t="s">
        <v>41</v>
      </c>
      <c r="D16" s="144" t="s">
        <v>125</v>
      </c>
      <c r="E16" s="187" t="s">
        <v>59</v>
      </c>
      <c r="F16" s="17">
        <v>2355</v>
      </c>
      <c r="G16" s="8">
        <v>15</v>
      </c>
      <c r="H16" s="8">
        <v>4</v>
      </c>
      <c r="I16" s="20">
        <v>7290.5433996830943</v>
      </c>
      <c r="J16" s="20">
        <v>3438.8249028067371</v>
      </c>
      <c r="K16" s="20">
        <v>0.89426369863013699</v>
      </c>
      <c r="L16" s="21">
        <v>2089</v>
      </c>
      <c r="M16" s="21">
        <v>2312</v>
      </c>
      <c r="N16" s="20">
        <v>20117.048810795521</v>
      </c>
      <c r="O16" s="20">
        <v>2912.608695652174</v>
      </c>
      <c r="P16" s="20">
        <v>2597.6293103448274</v>
      </c>
      <c r="Q16" s="20">
        <v>2575.452488687783</v>
      </c>
      <c r="R16" s="20">
        <v>11541.818181818182</v>
      </c>
      <c r="S16" s="20">
        <v>11565.437788018433</v>
      </c>
      <c r="T16" s="20">
        <v>11106.764705882355</v>
      </c>
      <c r="U16" s="17">
        <v>2365</v>
      </c>
      <c r="V16" s="8">
        <v>3</v>
      </c>
      <c r="W16" s="8">
        <v>118</v>
      </c>
      <c r="X16" s="20">
        <v>2057.5979644949571</v>
      </c>
      <c r="Y16" s="20">
        <v>843.21022992481937</v>
      </c>
      <c r="Z16" s="20">
        <v>3689.36440222376</v>
      </c>
      <c r="AA16" s="20">
        <v>804.27350427350427</v>
      </c>
      <c r="AB16" s="20">
        <v>823.86363636363637</v>
      </c>
      <c r="AC16" s="20">
        <v>833.79629629629642</v>
      </c>
      <c r="AD16" s="20">
        <v>3175.3289473684213</v>
      </c>
      <c r="AE16" s="20">
        <v>3362.8428927680798</v>
      </c>
      <c r="AF16" s="20">
        <v>3396.7345505617973</v>
      </c>
      <c r="AG16" s="17">
        <v>2359</v>
      </c>
      <c r="AH16" s="8">
        <v>26</v>
      </c>
      <c r="AI16" s="8">
        <v>8</v>
      </c>
      <c r="AJ16" s="8">
        <v>2319</v>
      </c>
      <c r="AK16" s="20">
        <v>9178.4117756640426</v>
      </c>
      <c r="AL16" s="20">
        <v>4879.2491721044871</v>
      </c>
      <c r="AM16" s="20">
        <v>25870.694859931042</v>
      </c>
      <c r="AN16" s="20">
        <v>2968.1603773584902</v>
      </c>
      <c r="AO16" s="20">
        <v>2792.6892950391643</v>
      </c>
      <c r="AP16" s="20">
        <v>2805.5636896046854</v>
      </c>
      <c r="AQ16" s="20">
        <v>16001.865671641792</v>
      </c>
      <c r="AR16" s="20">
        <v>15827.710843373497</v>
      </c>
      <c r="AS16" s="20">
        <v>15440.000000000004</v>
      </c>
      <c r="AT16" s="17">
        <v>2357</v>
      </c>
      <c r="AU16" s="8">
        <v>16</v>
      </c>
      <c r="AV16" s="8">
        <v>12</v>
      </c>
      <c r="AW16" s="8">
        <v>2211</v>
      </c>
      <c r="AX16" s="20">
        <v>2043.8705538733734</v>
      </c>
      <c r="AY16" s="20">
        <v>999.13218268026662</v>
      </c>
      <c r="AZ16" s="20">
        <v>4763.4358857925999</v>
      </c>
      <c r="BA16" s="20">
        <v>579.52586206896547</v>
      </c>
      <c r="BB16" s="20">
        <v>615.80698835274552</v>
      </c>
      <c r="BC16" s="20">
        <v>635.19091847265224</v>
      </c>
      <c r="BD16" s="20">
        <v>3335.7456140350873</v>
      </c>
      <c r="BE16" s="20">
        <v>3726.7423014586711</v>
      </c>
      <c r="BF16" s="20">
        <v>3818.1434599156119</v>
      </c>
      <c r="BG16" s="17">
        <v>988</v>
      </c>
      <c r="BH16" s="8">
        <v>31</v>
      </c>
      <c r="BI16" s="8">
        <v>312</v>
      </c>
      <c r="BJ16" s="8">
        <v>48</v>
      </c>
      <c r="BK16" s="148">
        <v>51</v>
      </c>
      <c r="BL16" s="169">
        <v>4714</v>
      </c>
      <c r="BM16" s="170">
        <v>17</v>
      </c>
      <c r="BN16" s="171">
        <v>75</v>
      </c>
      <c r="BO16" s="171">
        <v>3.0333046300302908</v>
      </c>
      <c r="BP16" s="171">
        <v>0.91644872349632311</v>
      </c>
      <c r="BQ16" s="171">
        <v>2.1168559065339698</v>
      </c>
      <c r="BR16" s="169">
        <v>4710</v>
      </c>
      <c r="BS16" s="171">
        <v>19</v>
      </c>
      <c r="BT16" s="171">
        <v>91</v>
      </c>
      <c r="BU16" s="171">
        <v>3.5248580434782619</v>
      </c>
      <c r="BV16" s="171">
        <v>0.92196826086956485</v>
      </c>
      <c r="BW16" s="23">
        <v>2.6028897826086914</v>
      </c>
      <c r="BX16" s="17">
        <v>793</v>
      </c>
      <c r="BY16" s="180">
        <v>350</v>
      </c>
      <c r="BZ16" s="8">
        <v>3.8503916923433308</v>
      </c>
      <c r="CA16" s="8">
        <v>389</v>
      </c>
      <c r="CB16" s="8">
        <v>5.5720208877284589</v>
      </c>
      <c r="CC16" s="8">
        <v>6</v>
      </c>
      <c r="CD16" s="28">
        <v>0.98457583547557836</v>
      </c>
      <c r="CE16" s="8">
        <v>370</v>
      </c>
      <c r="CF16" s="8">
        <v>350</v>
      </c>
      <c r="CG16" s="28">
        <v>0.95115681233933158</v>
      </c>
      <c r="CH16" s="160">
        <v>383</v>
      </c>
      <c r="CI16" s="17">
        <v>793</v>
      </c>
      <c r="CJ16" s="180">
        <v>372</v>
      </c>
      <c r="CK16" s="8">
        <v>3.8180929687611922</v>
      </c>
      <c r="CL16" s="8">
        <v>416</v>
      </c>
      <c r="CM16" s="8">
        <v>6.2299393203883557</v>
      </c>
      <c r="CN16" s="8">
        <v>4</v>
      </c>
      <c r="CO16" s="28">
        <v>0.99038461538461542</v>
      </c>
      <c r="CP16" s="8">
        <v>388</v>
      </c>
      <c r="CQ16" s="8">
        <v>372</v>
      </c>
      <c r="CR16" s="28">
        <v>0.93269230769230771</v>
      </c>
      <c r="CS16" s="160">
        <v>409</v>
      </c>
      <c r="CT16" s="17">
        <v>793</v>
      </c>
      <c r="CU16" s="180">
        <v>383</v>
      </c>
      <c r="CV16" s="8">
        <v>3.8926886831814387</v>
      </c>
      <c r="CW16" s="8">
        <v>441</v>
      </c>
      <c r="CX16" s="8">
        <v>6.0011682242990689</v>
      </c>
      <c r="CY16" s="8">
        <v>13</v>
      </c>
      <c r="CZ16" s="28">
        <v>0.97052154195011342</v>
      </c>
      <c r="DA16" s="8">
        <v>398</v>
      </c>
      <c r="DB16" s="8">
        <v>383</v>
      </c>
      <c r="DC16" s="28">
        <v>0.9024943310657596</v>
      </c>
      <c r="DD16" s="160">
        <v>424</v>
      </c>
      <c r="DE16" s="17">
        <v>810</v>
      </c>
      <c r="DF16" s="180">
        <v>371</v>
      </c>
      <c r="DG16" s="8">
        <v>3.8295567041547427</v>
      </c>
      <c r="DH16" s="8">
        <v>414</v>
      </c>
      <c r="DI16" s="8">
        <v>5.6969950738916246</v>
      </c>
      <c r="DJ16" s="8">
        <v>8</v>
      </c>
      <c r="DK16" s="28">
        <v>0.98067632850241548</v>
      </c>
      <c r="DL16" s="8">
        <v>394</v>
      </c>
      <c r="DM16" s="8">
        <v>371</v>
      </c>
      <c r="DN16" s="28">
        <v>0.95169082125603865</v>
      </c>
      <c r="DO16" s="160">
        <v>406</v>
      </c>
      <c r="DP16" s="31">
        <v>269.25</v>
      </c>
      <c r="DQ16" s="188">
        <v>3207247</v>
      </c>
      <c r="DR16" s="192">
        <v>0.87279480037099999</v>
      </c>
      <c r="DS16" s="192">
        <v>10.021276595749297</v>
      </c>
      <c r="DT16" s="13" t="s">
        <v>213</v>
      </c>
      <c r="DU16" s="150" t="s">
        <v>245</v>
      </c>
      <c r="DV16" s="190" t="s">
        <v>246</v>
      </c>
      <c r="DW16" s="177" t="s">
        <v>247</v>
      </c>
      <c r="DX16" s="191" t="s">
        <v>217</v>
      </c>
      <c r="DY16" s="172" t="s">
        <v>250</v>
      </c>
      <c r="DZ16" s="132" t="s">
        <v>121</v>
      </c>
      <c r="EA16" s="24">
        <v>214</v>
      </c>
      <c r="EB16" s="24" t="s">
        <v>230</v>
      </c>
      <c r="EC16" s="133" t="s">
        <v>220</v>
      </c>
      <c r="ED16" s="133" t="s">
        <v>229</v>
      </c>
      <c r="EE16" s="125" t="s">
        <v>249</v>
      </c>
      <c r="EF16" s="17">
        <v>5.4950041138695553</v>
      </c>
      <c r="EG16" s="8">
        <v>5.4198950110227813</v>
      </c>
      <c r="EH16" s="17" t="s">
        <v>59</v>
      </c>
      <c r="EI16" s="8" t="s">
        <v>59</v>
      </c>
      <c r="EJ16" s="18" t="s">
        <v>239</v>
      </c>
      <c r="EK16" s="124" t="s">
        <v>225</v>
      </c>
      <c r="EL16" s="124" t="s">
        <v>226</v>
      </c>
      <c r="EM16" s="124" t="s">
        <v>227</v>
      </c>
    </row>
    <row r="17" spans="1:143" ht="16.5" thickBot="1">
      <c r="A17" s="111" t="s">
        <v>212</v>
      </c>
      <c r="B17" s="112" t="s">
        <v>115</v>
      </c>
      <c r="C17" s="113" t="s">
        <v>41</v>
      </c>
      <c r="D17" s="161" t="s">
        <v>125</v>
      </c>
      <c r="E17" s="208" t="s">
        <v>59</v>
      </c>
      <c r="F17" s="162">
        <v>2098</v>
      </c>
      <c r="G17" s="119">
        <v>33</v>
      </c>
      <c r="H17" s="119">
        <v>0</v>
      </c>
      <c r="I17" s="163">
        <v>5676.0638448189738</v>
      </c>
      <c r="J17" s="163">
        <v>2269.6035606184078</v>
      </c>
      <c r="K17" s="163">
        <v>0.87941888619854724</v>
      </c>
      <c r="L17" s="164">
        <v>1816</v>
      </c>
      <c r="M17" s="164">
        <v>2046</v>
      </c>
      <c r="N17" s="163">
        <v>11840.628328848959</v>
      </c>
      <c r="O17" s="163">
        <v>2749.0157480314965</v>
      </c>
      <c r="P17" s="163">
        <v>2882.7669902912626</v>
      </c>
      <c r="Q17" s="163">
        <v>2804.0712468193383</v>
      </c>
      <c r="R17" s="163">
        <v>8708.614864864865</v>
      </c>
      <c r="S17" s="163">
        <v>9728.9130434782619</v>
      </c>
      <c r="T17" s="163">
        <v>9625.6410256410254</v>
      </c>
      <c r="U17" s="162">
        <v>2096</v>
      </c>
      <c r="V17" s="119">
        <v>4</v>
      </c>
      <c r="W17" s="119">
        <v>138</v>
      </c>
      <c r="X17" s="163">
        <v>1994.9362114507862</v>
      </c>
      <c r="Y17" s="163">
        <v>908.27499753787674</v>
      </c>
      <c r="Z17" s="163">
        <v>3547.2243689053198</v>
      </c>
      <c r="AA17" s="163">
        <v>781.96721311475414</v>
      </c>
      <c r="AB17" s="163">
        <v>742.8331466965285</v>
      </c>
      <c r="AC17" s="163">
        <v>703.65201900237525</v>
      </c>
      <c r="AD17" s="163">
        <v>3128.6206896551726</v>
      </c>
      <c r="AE17" s="163">
        <v>3119.2993630573251</v>
      </c>
      <c r="AF17" s="163">
        <v>3084.3192868719611</v>
      </c>
      <c r="AG17" s="162">
        <v>2104</v>
      </c>
      <c r="AH17" s="119">
        <v>29</v>
      </c>
      <c r="AI17" s="119">
        <v>10</v>
      </c>
      <c r="AJ17" s="119">
        <v>2059</v>
      </c>
      <c r="AK17" s="163">
        <v>6656.2649746446541</v>
      </c>
      <c r="AL17" s="163">
        <v>2991.4274797263729</v>
      </c>
      <c r="AM17" s="163">
        <v>22223.563630832879</v>
      </c>
      <c r="AN17" s="163">
        <v>2902.34375</v>
      </c>
      <c r="AO17" s="163">
        <v>3049.5575221238942</v>
      </c>
      <c r="AP17" s="163">
        <v>3044.1361916771752</v>
      </c>
      <c r="AQ17" s="163">
        <v>10305.424528301886</v>
      </c>
      <c r="AR17" s="163">
        <v>14541.496598639458</v>
      </c>
      <c r="AS17" s="163">
        <v>14547.244094488189</v>
      </c>
      <c r="AT17" s="162">
        <v>2100</v>
      </c>
      <c r="AU17" s="119">
        <v>18</v>
      </c>
      <c r="AV17" s="119">
        <v>51</v>
      </c>
      <c r="AW17" s="119">
        <v>1914</v>
      </c>
      <c r="AX17" s="163">
        <v>2267.0891613023687</v>
      </c>
      <c r="AY17" s="163">
        <v>1142.648657486071</v>
      </c>
      <c r="AZ17" s="163">
        <v>4345.5440768647522</v>
      </c>
      <c r="BA17" s="163">
        <v>567.3611111111112</v>
      </c>
      <c r="BB17" s="163">
        <v>550.35919540229884</v>
      </c>
      <c r="BC17" s="163">
        <v>537.26851851851859</v>
      </c>
      <c r="BD17" s="163">
        <v>3629.166666666667</v>
      </c>
      <c r="BE17" s="163">
        <v>3665.5254777070068</v>
      </c>
      <c r="BF17" s="163">
        <v>3664.6271510516249</v>
      </c>
      <c r="BG17" s="162">
        <v>2310</v>
      </c>
      <c r="BH17" s="119">
        <v>84</v>
      </c>
      <c r="BI17" s="119">
        <v>105</v>
      </c>
      <c r="BJ17" s="119">
        <v>83</v>
      </c>
      <c r="BK17" s="120">
        <v>82</v>
      </c>
      <c r="BL17" s="162">
        <v>4227</v>
      </c>
      <c r="BM17" s="209">
        <v>56</v>
      </c>
      <c r="BN17" s="119">
        <v>84</v>
      </c>
      <c r="BO17" s="119">
        <v>3.0572405187178853</v>
      </c>
      <c r="BP17" s="119">
        <v>0.70004159530217736</v>
      </c>
      <c r="BQ17" s="119">
        <v>2.3571989234157065</v>
      </c>
      <c r="BR17" s="162">
        <v>4177</v>
      </c>
      <c r="BS17" s="119">
        <v>18</v>
      </c>
      <c r="BT17" s="119">
        <v>151</v>
      </c>
      <c r="BU17" s="119">
        <v>4.1935259481037965</v>
      </c>
      <c r="BV17" s="119">
        <v>0.87697180638722549</v>
      </c>
      <c r="BW17" s="120">
        <v>3.3165541417165683</v>
      </c>
      <c r="BX17" s="162">
        <v>762</v>
      </c>
      <c r="BY17" s="209">
        <v>281</v>
      </c>
      <c r="BZ17" s="119">
        <v>3.7828025741941609</v>
      </c>
      <c r="CA17" s="119">
        <v>328</v>
      </c>
      <c r="CB17" s="119">
        <v>5.7631812500000024</v>
      </c>
      <c r="CC17" s="119">
        <v>8</v>
      </c>
      <c r="CD17" s="168">
        <v>0.97560975609756095</v>
      </c>
      <c r="CE17" s="119">
        <v>298</v>
      </c>
      <c r="CF17" s="119">
        <v>281</v>
      </c>
      <c r="CG17" s="168">
        <v>0.90853658536585369</v>
      </c>
      <c r="CH17" s="165">
        <v>318</v>
      </c>
      <c r="CI17" s="162">
        <v>745</v>
      </c>
      <c r="CJ17" s="209">
        <v>311</v>
      </c>
      <c r="CK17" s="119">
        <v>3.7866097203007452</v>
      </c>
      <c r="CL17" s="119">
        <v>357</v>
      </c>
      <c r="CM17" s="119">
        <v>6.5420932203389812</v>
      </c>
      <c r="CN17" s="119">
        <v>3</v>
      </c>
      <c r="CO17" s="168">
        <v>0.99159663865546221</v>
      </c>
      <c r="CP17" s="119">
        <v>330</v>
      </c>
      <c r="CQ17" s="119">
        <v>311</v>
      </c>
      <c r="CR17" s="168">
        <v>0.92436974789915971</v>
      </c>
      <c r="CS17" s="165">
        <v>352</v>
      </c>
      <c r="CT17" s="162">
        <v>761</v>
      </c>
      <c r="CU17" s="209">
        <v>318</v>
      </c>
      <c r="CV17" s="119">
        <v>3.8437143250874111</v>
      </c>
      <c r="CW17" s="119">
        <v>361</v>
      </c>
      <c r="CX17" s="119">
        <v>6.2197387640449451</v>
      </c>
      <c r="CY17" s="119">
        <v>5</v>
      </c>
      <c r="CZ17" s="168">
        <v>0.98614958448753465</v>
      </c>
      <c r="DA17" s="119">
        <v>333</v>
      </c>
      <c r="DB17" s="119">
        <v>318</v>
      </c>
      <c r="DC17" s="168">
        <v>0.92243767313019387</v>
      </c>
      <c r="DD17" s="165">
        <v>352</v>
      </c>
      <c r="DE17" s="162">
        <v>765</v>
      </c>
      <c r="DF17" s="209">
        <v>317</v>
      </c>
      <c r="DG17" s="119">
        <v>3.7698005848800356</v>
      </c>
      <c r="DH17" s="119">
        <v>356</v>
      </c>
      <c r="DI17" s="119">
        <v>5.6950484330484317</v>
      </c>
      <c r="DJ17" s="119">
        <v>5</v>
      </c>
      <c r="DK17" s="168">
        <v>0.9859550561797753</v>
      </c>
      <c r="DL17" s="119">
        <v>336</v>
      </c>
      <c r="DM17" s="119">
        <v>317</v>
      </c>
      <c r="DN17" s="168">
        <v>0.9438202247191011</v>
      </c>
      <c r="DO17" s="165">
        <v>351</v>
      </c>
      <c r="DP17" s="167">
        <v>269.25</v>
      </c>
      <c r="DQ17" s="210">
        <v>3207247</v>
      </c>
      <c r="DR17" s="211">
        <v>0.87279480037099999</v>
      </c>
      <c r="DS17" s="211">
        <v>8.927659574472198</v>
      </c>
      <c r="DT17" s="179" t="s">
        <v>213</v>
      </c>
      <c r="DU17" s="118" t="s">
        <v>245</v>
      </c>
      <c r="DV17" s="212" t="s">
        <v>246</v>
      </c>
      <c r="DW17" s="119" t="s">
        <v>247</v>
      </c>
      <c r="DX17" s="213" t="s">
        <v>217</v>
      </c>
      <c r="DY17" s="214" t="s">
        <v>250</v>
      </c>
      <c r="DZ17" s="121" t="s">
        <v>122</v>
      </c>
      <c r="EA17" s="122">
        <v>214</v>
      </c>
      <c r="EB17" s="122" t="s">
        <v>231</v>
      </c>
      <c r="EC17" s="123" t="s">
        <v>220</v>
      </c>
      <c r="ED17" s="123" t="s">
        <v>229</v>
      </c>
      <c r="EE17" s="122" t="s">
        <v>249</v>
      </c>
      <c r="EF17" s="114">
        <v>5.9334429351344804</v>
      </c>
      <c r="EG17" s="115">
        <v>5.7608894143850753</v>
      </c>
      <c r="EH17" s="114" t="s">
        <v>59</v>
      </c>
      <c r="EI17" s="115" t="s">
        <v>59</v>
      </c>
      <c r="EJ17" s="117" t="s">
        <v>239</v>
      </c>
      <c r="EK17" s="124" t="s">
        <v>225</v>
      </c>
      <c r="EL17" s="124" t="s">
        <v>226</v>
      </c>
      <c r="EM17" s="124" t="s">
        <v>227</v>
      </c>
    </row>
    <row r="18" spans="1:143" ht="15.75">
      <c r="A18" s="127" t="s">
        <v>212</v>
      </c>
      <c r="B18" s="135" t="s">
        <v>115</v>
      </c>
      <c r="C18" s="134" t="s">
        <v>41</v>
      </c>
      <c r="D18" s="136" t="s">
        <v>125</v>
      </c>
      <c r="E18" s="203" t="s">
        <v>62</v>
      </c>
      <c r="F18" s="137">
        <v>643</v>
      </c>
      <c r="G18" s="178">
        <v>2</v>
      </c>
      <c r="H18" s="178">
        <v>0</v>
      </c>
      <c r="I18" s="138">
        <v>11336.245231272318</v>
      </c>
      <c r="J18" s="138">
        <v>5606.2401680763633</v>
      </c>
      <c r="K18" s="138">
        <v>0.93447737909516382</v>
      </c>
      <c r="L18" s="139">
        <v>599</v>
      </c>
      <c r="M18" s="139">
        <v>640</v>
      </c>
      <c r="N18" s="138">
        <v>24895.515670385601</v>
      </c>
      <c r="O18" s="138">
        <v>4030.2631578947371</v>
      </c>
      <c r="P18" s="138">
        <v>3756.0906515580737</v>
      </c>
      <c r="Q18" s="138">
        <v>3866.2608695652175</v>
      </c>
      <c r="R18" s="138">
        <v>19101.315789473683</v>
      </c>
      <c r="S18" s="138">
        <v>17396.250000000004</v>
      </c>
      <c r="T18" s="138">
        <v>16866.008771929824</v>
      </c>
      <c r="U18" s="137">
        <v>643</v>
      </c>
      <c r="V18" s="178">
        <v>0</v>
      </c>
      <c r="W18" s="178">
        <v>11</v>
      </c>
      <c r="X18" s="138">
        <v>2703.1527010198051</v>
      </c>
      <c r="Y18" s="138">
        <v>1035.2192861857252</v>
      </c>
      <c r="Z18" s="138">
        <v>3987.38726487036</v>
      </c>
      <c r="AA18" s="138">
        <v>1042.1052631578948</v>
      </c>
      <c r="AB18" s="138">
        <v>1052.3622047244094</v>
      </c>
      <c r="AC18" s="138">
        <v>946.45852749301025</v>
      </c>
      <c r="AD18" s="138">
        <v>3726.3736263736264</v>
      </c>
      <c r="AE18" s="138">
        <v>3866.6587789872219</v>
      </c>
      <c r="AF18" s="138">
        <v>3844.8770491803275</v>
      </c>
      <c r="AG18" s="137">
        <v>636</v>
      </c>
      <c r="AH18" s="178">
        <v>1</v>
      </c>
      <c r="AI18" s="178">
        <v>1</v>
      </c>
      <c r="AJ18" s="178">
        <v>633</v>
      </c>
      <c r="AK18" s="138">
        <v>12326.066846954014</v>
      </c>
      <c r="AL18" s="138">
        <v>6282.5173354673025</v>
      </c>
      <c r="AM18" s="138">
        <v>31569.250161695119</v>
      </c>
      <c r="AN18" s="138">
        <v>4331.2500000000009</v>
      </c>
      <c r="AO18" s="138">
        <v>3902.0338983050847</v>
      </c>
      <c r="AP18" s="138">
        <v>4053.5545023696686</v>
      </c>
      <c r="AQ18" s="138">
        <v>20657.142857142859</v>
      </c>
      <c r="AR18" s="138">
        <v>19711.616161616163</v>
      </c>
      <c r="AS18" s="138">
        <v>19077.23076923077</v>
      </c>
      <c r="AT18" s="137">
        <v>642</v>
      </c>
      <c r="AU18" s="178">
        <v>1</v>
      </c>
      <c r="AV18" s="178">
        <v>9</v>
      </c>
      <c r="AW18" s="178">
        <v>618</v>
      </c>
      <c r="AX18" s="138">
        <v>2750.3918510206181</v>
      </c>
      <c r="AY18" s="138">
        <v>1002.5716571806233</v>
      </c>
      <c r="AZ18" s="138">
        <v>4451.8086205491363</v>
      </c>
      <c r="BA18" s="138">
        <v>1194.2307692307693</v>
      </c>
      <c r="BB18" s="138">
        <v>1031.3953488372094</v>
      </c>
      <c r="BC18" s="138">
        <v>846.75810473815477</v>
      </c>
      <c r="BD18" s="138">
        <v>3828.0701754385968</v>
      </c>
      <c r="BE18" s="138">
        <v>4187.6111817026685</v>
      </c>
      <c r="BF18" s="138">
        <v>4236.5764447695692</v>
      </c>
      <c r="BG18" s="137">
        <v>596</v>
      </c>
      <c r="BH18" s="178">
        <v>35</v>
      </c>
      <c r="BI18" s="178">
        <v>45</v>
      </c>
      <c r="BJ18" s="178">
        <v>35</v>
      </c>
      <c r="BK18" s="140">
        <v>39</v>
      </c>
      <c r="BL18" s="137">
        <v>1311</v>
      </c>
      <c r="BM18" s="174">
        <v>0</v>
      </c>
      <c r="BN18" s="178">
        <v>11</v>
      </c>
      <c r="BO18" s="178">
        <v>2.3309476923076913</v>
      </c>
      <c r="BP18" s="178">
        <v>0.29423384615384623</v>
      </c>
      <c r="BQ18" s="178">
        <v>2.0367138461538454</v>
      </c>
      <c r="BR18" s="137">
        <v>1250</v>
      </c>
      <c r="BS18" s="178">
        <v>1</v>
      </c>
      <c r="BT18" s="178">
        <v>18</v>
      </c>
      <c r="BU18" s="178">
        <v>3.0444800974817232</v>
      </c>
      <c r="BV18" s="178">
        <v>0.35290739236393143</v>
      </c>
      <c r="BW18" s="140">
        <v>2.6915727051177898</v>
      </c>
      <c r="BX18" s="137">
        <v>794</v>
      </c>
      <c r="BY18" s="174">
        <v>148</v>
      </c>
      <c r="BZ18" s="178">
        <v>3.8528302315645999</v>
      </c>
      <c r="CA18" s="178">
        <v>161</v>
      </c>
      <c r="CB18" s="178">
        <v>5.2955590062111808</v>
      </c>
      <c r="CC18" s="178">
        <v>0</v>
      </c>
      <c r="CD18" s="26">
        <v>1</v>
      </c>
      <c r="CE18" s="178">
        <v>159</v>
      </c>
      <c r="CF18" s="178">
        <v>148</v>
      </c>
      <c r="CG18" s="26">
        <v>0.98757763975155277</v>
      </c>
      <c r="CH18" s="158">
        <v>161</v>
      </c>
      <c r="CI18" s="137">
        <v>801</v>
      </c>
      <c r="CJ18" s="174">
        <v>135</v>
      </c>
      <c r="CK18" s="178">
        <v>3.7744966609365989</v>
      </c>
      <c r="CL18" s="178">
        <v>152</v>
      </c>
      <c r="CM18" s="178">
        <v>5.6284370860927178</v>
      </c>
      <c r="CN18" s="178">
        <v>1</v>
      </c>
      <c r="CO18" s="26">
        <v>0.99342105263157898</v>
      </c>
      <c r="CP18" s="178">
        <v>142</v>
      </c>
      <c r="CQ18" s="178">
        <v>135</v>
      </c>
      <c r="CR18" s="26">
        <v>0.93421052631578949</v>
      </c>
      <c r="CS18" s="158">
        <v>150</v>
      </c>
      <c r="CT18" s="137">
        <v>809</v>
      </c>
      <c r="CU18" s="174">
        <v>160</v>
      </c>
      <c r="CV18" s="178">
        <v>3.8809524164313363</v>
      </c>
      <c r="CW18" s="178">
        <v>169</v>
      </c>
      <c r="CX18" s="178">
        <v>5.4041893491124267</v>
      </c>
      <c r="CY18" s="178">
        <v>0</v>
      </c>
      <c r="CZ18" s="26">
        <v>1</v>
      </c>
      <c r="DA18" s="178">
        <v>163</v>
      </c>
      <c r="DB18" s="178">
        <v>160</v>
      </c>
      <c r="DC18" s="26">
        <v>0.96449704142011838</v>
      </c>
      <c r="DD18" s="158">
        <v>168</v>
      </c>
      <c r="DE18" s="137">
        <v>820</v>
      </c>
      <c r="DF18" s="174">
        <v>137</v>
      </c>
      <c r="DG18" s="178">
        <v>3.7682432596747941</v>
      </c>
      <c r="DH18" s="178">
        <v>149</v>
      </c>
      <c r="DI18" s="178">
        <v>4.9418456375838931</v>
      </c>
      <c r="DJ18" s="178">
        <v>0</v>
      </c>
      <c r="DK18" s="26">
        <v>1</v>
      </c>
      <c r="DL18" s="178">
        <v>146</v>
      </c>
      <c r="DM18" s="178">
        <v>137</v>
      </c>
      <c r="DN18" s="26">
        <v>0.97986577181208057</v>
      </c>
      <c r="DO18" s="158">
        <v>149</v>
      </c>
      <c r="DP18" s="107">
        <v>84</v>
      </c>
      <c r="DQ18" s="204">
        <v>568305</v>
      </c>
      <c r="DR18" s="205">
        <v>0.85119047618999999</v>
      </c>
      <c r="DS18" s="205">
        <v>8.993006993012024</v>
      </c>
      <c r="DT18" s="141" t="s">
        <v>213</v>
      </c>
      <c r="DU18" s="142" t="s">
        <v>245</v>
      </c>
      <c r="DV18" s="206" t="s">
        <v>246</v>
      </c>
      <c r="DW18" s="178" t="s">
        <v>247</v>
      </c>
      <c r="DX18" s="207" t="s">
        <v>217</v>
      </c>
      <c r="DY18" s="173" t="s">
        <v>250</v>
      </c>
      <c r="DZ18" s="129" t="s">
        <v>119</v>
      </c>
      <c r="EA18" s="130">
        <v>214</v>
      </c>
      <c r="EB18" s="130" t="s">
        <v>219</v>
      </c>
      <c r="EC18" s="131" t="s">
        <v>220</v>
      </c>
      <c r="ED18" s="131" t="s">
        <v>221</v>
      </c>
      <c r="EE18" s="130" t="s">
        <v>249</v>
      </c>
      <c r="EF18" s="14">
        <v>3.43583670096301</v>
      </c>
      <c r="EG18" s="15">
        <v>4.1659226521362971</v>
      </c>
      <c r="EH18" s="14" t="s">
        <v>62</v>
      </c>
      <c r="EI18" s="15" t="s">
        <v>240</v>
      </c>
      <c r="EJ18" s="16" t="s">
        <v>241</v>
      </c>
      <c r="EK18" s="124" t="s">
        <v>225</v>
      </c>
      <c r="EL18" s="124" t="s">
        <v>226</v>
      </c>
      <c r="EM18" s="124" t="s">
        <v>227</v>
      </c>
    </row>
    <row r="19" spans="1:143" ht="15.75">
      <c r="A19" s="128" t="s">
        <v>212</v>
      </c>
      <c r="B19" s="143" t="s">
        <v>115</v>
      </c>
      <c r="C19" s="126" t="s">
        <v>41</v>
      </c>
      <c r="D19" s="144" t="s">
        <v>125</v>
      </c>
      <c r="E19" s="187" t="s">
        <v>62</v>
      </c>
      <c r="F19" s="145">
        <v>641</v>
      </c>
      <c r="G19" s="177">
        <v>2</v>
      </c>
      <c r="H19" s="177">
        <v>1</v>
      </c>
      <c r="I19" s="146">
        <v>10338.70974233816</v>
      </c>
      <c r="J19" s="146">
        <v>3307.2565411231312</v>
      </c>
      <c r="K19" s="146">
        <v>0.97178683385579934</v>
      </c>
      <c r="L19" s="147">
        <v>620</v>
      </c>
      <c r="M19" s="147">
        <v>634</v>
      </c>
      <c r="N19" s="146">
        <v>15186.143370589361</v>
      </c>
      <c r="O19" s="146">
        <v>5411.1111111111113</v>
      </c>
      <c r="P19" s="146">
        <v>3868.8622754491016</v>
      </c>
      <c r="Q19" s="146">
        <v>4165.9829059829062</v>
      </c>
      <c r="R19" s="146">
        <v>14001.851851851852</v>
      </c>
      <c r="S19" s="146">
        <v>13901.886792452829</v>
      </c>
      <c r="T19" s="146">
        <v>13924.355555555556</v>
      </c>
      <c r="U19" s="145">
        <v>644</v>
      </c>
      <c r="V19" s="177">
        <v>0</v>
      </c>
      <c r="W19" s="177">
        <v>9</v>
      </c>
      <c r="X19" s="146">
        <v>2255.7342052624467</v>
      </c>
      <c r="Y19" s="146">
        <v>913.67066457808755</v>
      </c>
      <c r="Z19" s="146">
        <v>3820.0838123872718</v>
      </c>
      <c r="AA19" s="146">
        <v>990.38461538461547</v>
      </c>
      <c r="AB19" s="146">
        <v>832.49354005167959</v>
      </c>
      <c r="AC19" s="146">
        <v>850.97580015612812</v>
      </c>
      <c r="AD19" s="146">
        <v>3366.3793103448274</v>
      </c>
      <c r="AE19" s="146">
        <v>3442.556346381969</v>
      </c>
      <c r="AF19" s="146">
        <v>3446.7848453249912</v>
      </c>
      <c r="AG19" s="145">
        <v>648</v>
      </c>
      <c r="AH19" s="177">
        <v>3</v>
      </c>
      <c r="AI19" s="177">
        <v>2</v>
      </c>
      <c r="AJ19" s="177">
        <v>642</v>
      </c>
      <c r="AK19" s="146">
        <v>12477.968948334223</v>
      </c>
      <c r="AL19" s="146">
        <v>5638.7886767222008</v>
      </c>
      <c r="AM19" s="146">
        <v>26107.633474431761</v>
      </c>
      <c r="AN19" s="146">
        <v>4822.0588235294117</v>
      </c>
      <c r="AO19" s="146">
        <v>3868.9285714285716</v>
      </c>
      <c r="AP19" s="146">
        <v>4261.5079365079364</v>
      </c>
      <c r="AQ19" s="146">
        <v>19751.250000000004</v>
      </c>
      <c r="AR19" s="146">
        <v>18037.560975609755</v>
      </c>
      <c r="AS19" s="146">
        <v>18091.44385026738</v>
      </c>
      <c r="AT19" s="145">
        <v>647</v>
      </c>
      <c r="AU19" s="177">
        <v>4</v>
      </c>
      <c r="AV19" s="177">
        <v>2</v>
      </c>
      <c r="AW19" s="177">
        <v>619</v>
      </c>
      <c r="AX19" s="146">
        <v>2312.8421163635389</v>
      </c>
      <c r="AY19" s="146">
        <v>1043.8847451955364</v>
      </c>
      <c r="AZ19" s="146">
        <v>4178.8995237968402</v>
      </c>
      <c r="BA19" s="146">
        <v>792.3611111111112</v>
      </c>
      <c r="BB19" s="146">
        <v>684.6605744125327</v>
      </c>
      <c r="BC19" s="146">
        <v>713.33872271624898</v>
      </c>
      <c r="BD19" s="146">
        <v>3590.4545454545455</v>
      </c>
      <c r="BE19" s="146">
        <v>3895.975948196115</v>
      </c>
      <c r="BF19" s="146">
        <v>4035.8847736625521</v>
      </c>
      <c r="BG19" s="145">
        <v>299</v>
      </c>
      <c r="BH19" s="177">
        <v>57</v>
      </c>
      <c r="BI19" s="177">
        <v>286</v>
      </c>
      <c r="BJ19" s="177">
        <v>57</v>
      </c>
      <c r="BK19" s="148">
        <v>53</v>
      </c>
      <c r="BL19" s="145">
        <v>1323</v>
      </c>
      <c r="BM19" s="151">
        <v>4</v>
      </c>
      <c r="BN19" s="177">
        <v>14</v>
      </c>
      <c r="BO19" s="177">
        <v>2.3559517241379315</v>
      </c>
      <c r="BP19" s="177">
        <v>0.96285134099616876</v>
      </c>
      <c r="BQ19" s="177">
        <v>1.3931003831417623</v>
      </c>
      <c r="BR19" s="145">
        <v>1258</v>
      </c>
      <c r="BS19" s="177">
        <v>5</v>
      </c>
      <c r="BT19" s="177">
        <v>33</v>
      </c>
      <c r="BU19" s="177">
        <v>4.1123622950819643</v>
      </c>
      <c r="BV19" s="177">
        <v>1.2046696721311461</v>
      </c>
      <c r="BW19" s="148">
        <v>2.9076926229508198</v>
      </c>
      <c r="BX19" s="145">
        <v>779</v>
      </c>
      <c r="BY19" s="151">
        <v>138</v>
      </c>
      <c r="BZ19" s="177">
        <v>3.8188312146570778</v>
      </c>
      <c r="CA19" s="177">
        <v>159</v>
      </c>
      <c r="CB19" s="177">
        <v>6.1426298701298707</v>
      </c>
      <c r="CC19" s="177">
        <v>5</v>
      </c>
      <c r="CD19" s="27">
        <v>0.96855345911949686</v>
      </c>
      <c r="CE19" s="177">
        <v>143</v>
      </c>
      <c r="CF19" s="177">
        <v>138</v>
      </c>
      <c r="CG19" s="27">
        <v>0.89937106918238996</v>
      </c>
      <c r="CH19" s="159">
        <v>154</v>
      </c>
      <c r="CI19" s="145">
        <v>809</v>
      </c>
      <c r="CJ19" s="151">
        <v>137</v>
      </c>
      <c r="CK19" s="177">
        <v>3.7877551082040175</v>
      </c>
      <c r="CL19" s="177">
        <v>150</v>
      </c>
      <c r="CM19" s="177">
        <v>6.3044729729729738</v>
      </c>
      <c r="CN19" s="177">
        <v>2</v>
      </c>
      <c r="CO19" s="27">
        <v>0.98666666666666669</v>
      </c>
      <c r="CP19" s="177">
        <v>141</v>
      </c>
      <c r="CQ19" s="177">
        <v>137</v>
      </c>
      <c r="CR19" s="27">
        <v>0.94</v>
      </c>
      <c r="CS19" s="159">
        <v>147</v>
      </c>
      <c r="CT19" s="145">
        <v>811</v>
      </c>
      <c r="CU19" s="151">
        <v>156</v>
      </c>
      <c r="CV19" s="177">
        <v>3.8630303512920032</v>
      </c>
      <c r="CW19" s="177">
        <v>171</v>
      </c>
      <c r="CX19" s="177">
        <v>6.5932771084337363</v>
      </c>
      <c r="CY19" s="177">
        <v>5</v>
      </c>
      <c r="CZ19" s="27">
        <v>0.97076023391812871</v>
      </c>
      <c r="DA19" s="177">
        <v>150</v>
      </c>
      <c r="DB19" s="177">
        <v>156</v>
      </c>
      <c r="DC19" s="27">
        <v>0.8771929824561403</v>
      </c>
      <c r="DD19" s="159">
        <v>165</v>
      </c>
      <c r="DE19" s="145">
        <v>821</v>
      </c>
      <c r="DF19" s="151">
        <v>129</v>
      </c>
      <c r="DG19" s="177">
        <v>3.8000000123624447</v>
      </c>
      <c r="DH19" s="177">
        <v>143</v>
      </c>
      <c r="DI19" s="177">
        <v>5.9922262773722608</v>
      </c>
      <c r="DJ19" s="177">
        <v>6</v>
      </c>
      <c r="DK19" s="27">
        <v>0.95804195804195802</v>
      </c>
      <c r="DL19" s="177">
        <v>134</v>
      </c>
      <c r="DM19" s="177">
        <v>129</v>
      </c>
      <c r="DN19" s="27">
        <v>0.93706293706293708</v>
      </c>
      <c r="DO19" s="159">
        <v>136</v>
      </c>
      <c r="DP19" s="31">
        <v>84</v>
      </c>
      <c r="DQ19" s="188">
        <v>568305</v>
      </c>
      <c r="DR19" s="192">
        <v>0.85119047618999999</v>
      </c>
      <c r="DS19" s="192">
        <v>8.9650349650399814</v>
      </c>
      <c r="DT19" s="149" t="s">
        <v>213</v>
      </c>
      <c r="DU19" s="150" t="s">
        <v>245</v>
      </c>
      <c r="DV19" s="190" t="s">
        <v>246</v>
      </c>
      <c r="DW19" s="177" t="s">
        <v>247</v>
      </c>
      <c r="DX19" s="191" t="s">
        <v>217</v>
      </c>
      <c r="DY19" s="172" t="s">
        <v>250</v>
      </c>
      <c r="DZ19" s="132" t="s">
        <v>120</v>
      </c>
      <c r="EA19" s="24">
        <v>214</v>
      </c>
      <c r="EB19" s="24" t="s">
        <v>228</v>
      </c>
      <c r="EC19" s="133" t="s">
        <v>220</v>
      </c>
      <c r="ED19" s="133" t="s">
        <v>237</v>
      </c>
      <c r="EE19" s="125" t="s">
        <v>249</v>
      </c>
      <c r="EF19" s="17">
        <v>3.6103099500891198</v>
      </c>
      <c r="EG19" s="8">
        <v>4.8703888699134685</v>
      </c>
      <c r="EH19" s="17" t="s">
        <v>62</v>
      </c>
      <c r="EI19" s="8" t="s">
        <v>240</v>
      </c>
      <c r="EJ19" s="18" t="s">
        <v>241</v>
      </c>
      <c r="EK19" s="124" t="s">
        <v>225</v>
      </c>
      <c r="EL19" s="124" t="s">
        <v>226</v>
      </c>
      <c r="EM19" s="124" t="s">
        <v>227</v>
      </c>
    </row>
    <row r="20" spans="1:143" ht="15.75">
      <c r="A20" s="128" t="s">
        <v>212</v>
      </c>
      <c r="B20" s="143" t="s">
        <v>115</v>
      </c>
      <c r="C20" s="126" t="s">
        <v>41</v>
      </c>
      <c r="D20" s="144" t="s">
        <v>125</v>
      </c>
      <c r="E20" s="187" t="s">
        <v>62</v>
      </c>
      <c r="F20" s="17">
        <v>645</v>
      </c>
      <c r="G20" s="8">
        <v>2</v>
      </c>
      <c r="H20" s="8">
        <v>1</v>
      </c>
      <c r="I20" s="20">
        <v>7331.6140187722458</v>
      </c>
      <c r="J20" s="20">
        <v>3713.7689437151093</v>
      </c>
      <c r="K20" s="20">
        <v>0.87383177570093462</v>
      </c>
      <c r="L20" s="21">
        <v>561</v>
      </c>
      <c r="M20" s="21">
        <v>634</v>
      </c>
      <c r="N20" s="20">
        <v>21465.49848730208</v>
      </c>
      <c r="O20" s="20">
        <v>2550.0000000000005</v>
      </c>
      <c r="P20" s="20">
        <v>2597.6293103448274</v>
      </c>
      <c r="Q20" s="20">
        <v>2575.452488687783</v>
      </c>
      <c r="R20" s="20">
        <v>12450.000000000004</v>
      </c>
      <c r="S20" s="20">
        <v>11565.437788018433</v>
      </c>
      <c r="T20" s="20">
        <v>11106.764705882355</v>
      </c>
      <c r="U20" s="17">
        <v>645</v>
      </c>
      <c r="V20" s="8">
        <v>2</v>
      </c>
      <c r="W20" s="8">
        <v>26</v>
      </c>
      <c r="X20" s="20">
        <v>2488.939245664159</v>
      </c>
      <c r="Y20" s="20">
        <v>953.14812680854436</v>
      </c>
      <c r="Z20" s="20">
        <v>3920.6122430531759</v>
      </c>
      <c r="AA20" s="20">
        <v>1143.9655172413793</v>
      </c>
      <c r="AB20" s="20">
        <v>823.86363636363637</v>
      </c>
      <c r="AC20" s="20">
        <v>833.79629629629642</v>
      </c>
      <c r="AD20" s="20">
        <v>3646.6145833333335</v>
      </c>
      <c r="AE20" s="20">
        <v>3362.8428927680798</v>
      </c>
      <c r="AF20" s="20">
        <v>3396.7345505617973</v>
      </c>
      <c r="AG20" s="17">
        <v>644</v>
      </c>
      <c r="AH20" s="8">
        <v>2</v>
      </c>
      <c r="AI20" s="8">
        <v>3</v>
      </c>
      <c r="AJ20" s="8">
        <v>637</v>
      </c>
      <c r="AK20" s="20">
        <v>8873.5596105885961</v>
      </c>
      <c r="AL20" s="20">
        <v>5346.0021155819431</v>
      </c>
      <c r="AM20" s="20">
        <v>25277.764828367439</v>
      </c>
      <c r="AN20" s="20">
        <v>2602.0833333333335</v>
      </c>
      <c r="AO20" s="20">
        <v>2792.6892950391643</v>
      </c>
      <c r="AP20" s="20">
        <v>2805.5636896046854</v>
      </c>
      <c r="AQ20" s="20">
        <v>16505.76923076923</v>
      </c>
      <c r="AR20" s="20">
        <v>15827.710843373497</v>
      </c>
      <c r="AS20" s="20">
        <v>15440.000000000004</v>
      </c>
      <c r="AT20" s="17">
        <v>645</v>
      </c>
      <c r="AU20" s="8">
        <v>4</v>
      </c>
      <c r="AV20" s="8">
        <v>5</v>
      </c>
      <c r="AW20" s="8">
        <v>606</v>
      </c>
      <c r="AX20" s="20">
        <v>2616.0371492157674</v>
      </c>
      <c r="AY20" s="20">
        <v>1148.8083219537989</v>
      </c>
      <c r="AZ20" s="20">
        <v>4609.60016436152</v>
      </c>
      <c r="BA20" s="20">
        <v>826.66666666666663</v>
      </c>
      <c r="BB20" s="20">
        <v>615.80698835274552</v>
      </c>
      <c r="BC20" s="20">
        <v>635.19091847265224</v>
      </c>
      <c r="BD20" s="20">
        <v>4024.2857142857142</v>
      </c>
      <c r="BE20" s="20">
        <v>3726.7423014586711</v>
      </c>
      <c r="BF20" s="20">
        <v>3818.1434599156119</v>
      </c>
      <c r="BG20" s="17">
        <v>573</v>
      </c>
      <c r="BH20" s="8">
        <v>62</v>
      </c>
      <c r="BI20" s="8">
        <v>249</v>
      </c>
      <c r="BJ20" s="8">
        <v>48</v>
      </c>
      <c r="BK20" s="148">
        <v>51</v>
      </c>
      <c r="BL20" s="169">
        <v>1318</v>
      </c>
      <c r="BM20" s="170">
        <v>6</v>
      </c>
      <c r="BN20" s="171">
        <v>34</v>
      </c>
      <c r="BO20" s="171">
        <v>2.9908951486697961</v>
      </c>
      <c r="BP20" s="171">
        <v>0.5099170579029737</v>
      </c>
      <c r="BQ20" s="171">
        <v>2.480978090766822</v>
      </c>
      <c r="BR20" s="169">
        <v>1263</v>
      </c>
      <c r="BS20" s="171">
        <v>3</v>
      </c>
      <c r="BT20" s="171">
        <v>36</v>
      </c>
      <c r="BU20" s="171">
        <v>3.602337418300654</v>
      </c>
      <c r="BV20" s="171">
        <v>0.59837581699346443</v>
      </c>
      <c r="BW20" s="23">
        <v>3.003961601307187</v>
      </c>
      <c r="BX20" s="17">
        <v>715</v>
      </c>
      <c r="BY20" s="180">
        <v>123</v>
      </c>
      <c r="BZ20" s="8">
        <v>3.7753246945220154</v>
      </c>
      <c r="CA20" s="8">
        <v>162</v>
      </c>
      <c r="CB20" s="8">
        <v>6.5188269230769214</v>
      </c>
      <c r="CC20" s="8">
        <v>6</v>
      </c>
      <c r="CD20" s="28">
        <v>0.96296296296296302</v>
      </c>
      <c r="CE20" s="8">
        <v>144</v>
      </c>
      <c r="CF20" s="8">
        <v>123</v>
      </c>
      <c r="CG20" s="28">
        <v>0.88888888888888884</v>
      </c>
      <c r="CH20" s="160">
        <v>154</v>
      </c>
      <c r="CI20" s="17">
        <v>744</v>
      </c>
      <c r="CJ20" s="180">
        <v>128</v>
      </c>
      <c r="CK20" s="8">
        <v>3.7866667207082112</v>
      </c>
      <c r="CL20" s="8">
        <v>153</v>
      </c>
      <c r="CM20" s="8">
        <v>7.06454605263158</v>
      </c>
      <c r="CN20" s="8">
        <v>1</v>
      </c>
      <c r="CO20" s="28">
        <v>0.99346405228758172</v>
      </c>
      <c r="CP20" s="8">
        <v>144</v>
      </c>
      <c r="CQ20" s="8">
        <v>128</v>
      </c>
      <c r="CR20" s="28">
        <v>0.94117647058823528</v>
      </c>
      <c r="CS20" s="160">
        <v>151</v>
      </c>
      <c r="CT20" s="17">
        <v>740</v>
      </c>
      <c r="CU20" s="180">
        <v>134</v>
      </c>
      <c r="CV20" s="8">
        <v>3.8406250134110449</v>
      </c>
      <c r="CW20" s="8">
        <v>165</v>
      </c>
      <c r="CX20" s="8">
        <v>6.9374223602484495</v>
      </c>
      <c r="CY20" s="8">
        <v>4</v>
      </c>
      <c r="CZ20" s="28">
        <v>0.97575757575757571</v>
      </c>
      <c r="DA20" s="8">
        <v>150</v>
      </c>
      <c r="DB20" s="8">
        <v>134</v>
      </c>
      <c r="DC20" s="28">
        <v>0.90909090909090906</v>
      </c>
      <c r="DD20" s="160">
        <v>160</v>
      </c>
      <c r="DE20" s="17">
        <v>752</v>
      </c>
      <c r="DF20" s="180">
        <v>126</v>
      </c>
      <c r="DG20" s="8">
        <v>3.7659722583161459</v>
      </c>
      <c r="DH20" s="8">
        <v>147</v>
      </c>
      <c r="DI20" s="8">
        <v>6.427437499999999</v>
      </c>
      <c r="DJ20" s="8">
        <v>3</v>
      </c>
      <c r="DK20" s="28">
        <v>0.97959183673469385</v>
      </c>
      <c r="DL20" s="8">
        <v>139</v>
      </c>
      <c r="DM20" s="8">
        <v>126</v>
      </c>
      <c r="DN20" s="28">
        <v>0.94557823129251706</v>
      </c>
      <c r="DO20" s="160">
        <v>144</v>
      </c>
      <c r="DP20" s="31">
        <v>84</v>
      </c>
      <c r="DQ20" s="188">
        <v>568305</v>
      </c>
      <c r="DR20" s="192">
        <v>0.85119047618999999</v>
      </c>
      <c r="DS20" s="192">
        <v>9.0209790209840683</v>
      </c>
      <c r="DT20" s="13" t="s">
        <v>213</v>
      </c>
      <c r="DU20" s="150" t="s">
        <v>245</v>
      </c>
      <c r="DV20" s="190" t="s">
        <v>246</v>
      </c>
      <c r="DW20" s="177" t="s">
        <v>247</v>
      </c>
      <c r="DX20" s="191" t="s">
        <v>217</v>
      </c>
      <c r="DY20" s="172" t="s">
        <v>250</v>
      </c>
      <c r="DZ20" s="132" t="s">
        <v>121</v>
      </c>
      <c r="EA20" s="24">
        <v>214</v>
      </c>
      <c r="EB20" s="24" t="s">
        <v>230</v>
      </c>
      <c r="EC20" s="133" t="s">
        <v>220</v>
      </c>
      <c r="ED20" s="133" t="s">
        <v>221</v>
      </c>
      <c r="EE20" s="125" t="s">
        <v>249</v>
      </c>
      <c r="EF20" s="17">
        <v>5.6714203069376392</v>
      </c>
      <c r="EG20" s="8">
        <v>4.4147698720296225</v>
      </c>
      <c r="EH20" s="17" t="s">
        <v>62</v>
      </c>
      <c r="EI20" s="8" t="s">
        <v>240</v>
      </c>
      <c r="EJ20" s="18" t="s">
        <v>241</v>
      </c>
      <c r="EK20" s="124" t="s">
        <v>225</v>
      </c>
      <c r="EL20" s="124" t="s">
        <v>226</v>
      </c>
      <c r="EM20" s="124" t="s">
        <v>227</v>
      </c>
    </row>
    <row r="21" spans="1:143" ht="15.75">
      <c r="A21" s="128" t="s">
        <v>212</v>
      </c>
      <c r="B21" s="143" t="s">
        <v>115</v>
      </c>
      <c r="C21" s="126" t="s">
        <v>41</v>
      </c>
      <c r="D21" s="144" t="s">
        <v>125</v>
      </c>
      <c r="E21" s="187" t="s">
        <v>62</v>
      </c>
      <c r="F21" s="145">
        <v>624</v>
      </c>
      <c r="G21" s="177">
        <v>1</v>
      </c>
      <c r="H21" s="177">
        <v>2</v>
      </c>
      <c r="I21" s="146">
        <v>6361.6272986058584</v>
      </c>
      <c r="J21" s="146">
        <v>2460.5073745956256</v>
      </c>
      <c r="K21" s="146">
        <v>0.92914653784219003</v>
      </c>
      <c r="L21" s="147">
        <v>577</v>
      </c>
      <c r="M21" s="147">
        <v>619</v>
      </c>
      <c r="N21" s="146">
        <v>13355.350962111681</v>
      </c>
      <c r="O21" s="146">
        <v>3226.25</v>
      </c>
      <c r="P21" s="146">
        <v>2882.7669902912626</v>
      </c>
      <c r="Q21" s="146">
        <v>2804.0712468193383</v>
      </c>
      <c r="R21" s="146">
        <v>9656.707317073171</v>
      </c>
      <c r="S21" s="146">
        <v>9728.9130434782619</v>
      </c>
      <c r="T21" s="146">
        <v>9625.6410256410254</v>
      </c>
      <c r="U21" s="145">
        <v>623</v>
      </c>
      <c r="V21" s="177">
        <v>4</v>
      </c>
      <c r="W21" s="177">
        <v>21</v>
      </c>
      <c r="X21" s="146">
        <v>2200.8215543617735</v>
      </c>
      <c r="Y21" s="146">
        <v>880.53984252772557</v>
      </c>
      <c r="Z21" s="146">
        <v>3469.1278759237521</v>
      </c>
      <c r="AA21" s="146">
        <v>822.05882352941182</v>
      </c>
      <c r="AB21" s="146">
        <v>742.8331466965285</v>
      </c>
      <c r="AC21" s="146">
        <v>703.65201900237525</v>
      </c>
      <c r="AD21" s="146">
        <v>3196.09375</v>
      </c>
      <c r="AE21" s="146">
        <v>3119.2993630573251</v>
      </c>
      <c r="AF21" s="146">
        <v>3084.3192868719611</v>
      </c>
      <c r="AG21" s="145">
        <v>620</v>
      </c>
      <c r="AH21" s="177">
        <v>3</v>
      </c>
      <c r="AI21" s="177">
        <v>1</v>
      </c>
      <c r="AJ21" s="177">
        <v>615</v>
      </c>
      <c r="AK21" s="146">
        <v>9190.9575216627236</v>
      </c>
      <c r="AL21" s="146">
        <v>4768.8930506867291</v>
      </c>
      <c r="AM21" s="146">
        <v>23128.485948658963</v>
      </c>
      <c r="AN21" s="146">
        <v>3508.695652173913</v>
      </c>
      <c r="AO21" s="146">
        <v>3049.5575221238942</v>
      </c>
      <c r="AP21" s="146">
        <v>3044.1361916771752</v>
      </c>
      <c r="AQ21" s="146">
        <v>16190.624999999996</v>
      </c>
      <c r="AR21" s="146">
        <v>14541.496598639458</v>
      </c>
      <c r="AS21" s="146">
        <v>14547.244094488189</v>
      </c>
      <c r="AT21" s="145">
        <v>625</v>
      </c>
      <c r="AU21" s="177">
        <v>13</v>
      </c>
      <c r="AV21" s="177">
        <v>6</v>
      </c>
      <c r="AW21" s="177">
        <v>581</v>
      </c>
      <c r="AX21" s="146">
        <v>2410.7011613500276</v>
      </c>
      <c r="AY21" s="146">
        <v>1075.222327468681</v>
      </c>
      <c r="AZ21" s="146">
        <v>4301.8010630300796</v>
      </c>
      <c r="BA21" s="146">
        <v>659.45945945945948</v>
      </c>
      <c r="BB21" s="146">
        <v>550.35919540229884</v>
      </c>
      <c r="BC21" s="146">
        <v>537.26851851851859</v>
      </c>
      <c r="BD21" s="146">
        <v>3599.9999999999995</v>
      </c>
      <c r="BE21" s="146">
        <v>3665.5254777070068</v>
      </c>
      <c r="BF21" s="146">
        <v>3664.6271510516249</v>
      </c>
      <c r="BG21" s="145">
        <v>612</v>
      </c>
      <c r="BH21" s="177">
        <v>92</v>
      </c>
      <c r="BI21" s="177">
        <v>106</v>
      </c>
      <c r="BJ21" s="177">
        <v>83</v>
      </c>
      <c r="BK21" s="148">
        <v>82</v>
      </c>
      <c r="BL21" s="145">
        <v>1283</v>
      </c>
      <c r="BM21" s="151">
        <v>11</v>
      </c>
      <c r="BN21" s="177">
        <v>14</v>
      </c>
      <c r="BO21" s="177">
        <v>3.2314189189189197</v>
      </c>
      <c r="BP21" s="177">
        <v>0.73750000000000016</v>
      </c>
      <c r="BQ21" s="177">
        <v>2.4939189189189181</v>
      </c>
      <c r="BR21" s="145">
        <v>1204</v>
      </c>
      <c r="BS21" s="177">
        <v>4</v>
      </c>
      <c r="BT21" s="177">
        <v>23</v>
      </c>
      <c r="BU21" s="177">
        <v>4.1617000849617662</v>
      </c>
      <c r="BV21" s="177">
        <v>0.93873746813933689</v>
      </c>
      <c r="BW21" s="148">
        <v>3.2229626168224295</v>
      </c>
      <c r="BX21" s="145">
        <v>782</v>
      </c>
      <c r="BY21" s="151">
        <v>140</v>
      </c>
      <c r="BZ21" s="177">
        <v>3.8480263603361031</v>
      </c>
      <c r="CA21" s="177">
        <v>154</v>
      </c>
      <c r="CB21" s="177">
        <v>6.4309285714285709</v>
      </c>
      <c r="CC21" s="177">
        <v>0</v>
      </c>
      <c r="CD21" s="27">
        <v>1</v>
      </c>
      <c r="CE21" s="177">
        <v>149</v>
      </c>
      <c r="CF21" s="177">
        <v>140</v>
      </c>
      <c r="CG21" s="27">
        <v>0.96753246753246758</v>
      </c>
      <c r="CH21" s="159">
        <v>154</v>
      </c>
      <c r="CI21" s="145">
        <v>778</v>
      </c>
      <c r="CJ21" s="151">
        <v>130</v>
      </c>
      <c r="CK21" s="177">
        <v>3.7787671448433238</v>
      </c>
      <c r="CL21" s="177">
        <v>151</v>
      </c>
      <c r="CM21" s="177">
        <v>6.9859527027026997</v>
      </c>
      <c r="CN21" s="177">
        <v>3</v>
      </c>
      <c r="CO21" s="27">
        <v>0.98013245033112584</v>
      </c>
      <c r="CP21" s="177">
        <v>141</v>
      </c>
      <c r="CQ21" s="177">
        <v>130</v>
      </c>
      <c r="CR21" s="27">
        <v>0.93377483443708609</v>
      </c>
      <c r="CS21" s="159">
        <v>147</v>
      </c>
      <c r="CT21" s="145">
        <v>786</v>
      </c>
      <c r="CU21" s="151">
        <v>142</v>
      </c>
      <c r="CV21" s="177">
        <v>3.8745098456837774</v>
      </c>
      <c r="CW21" s="177">
        <v>157</v>
      </c>
      <c r="CX21" s="177">
        <v>6.7744166666666654</v>
      </c>
      <c r="CY21" s="177">
        <v>1</v>
      </c>
      <c r="CZ21" s="27">
        <v>0.99363057324840764</v>
      </c>
      <c r="DA21" s="177">
        <v>148</v>
      </c>
      <c r="DB21" s="177">
        <v>142</v>
      </c>
      <c r="DC21" s="27">
        <v>0.9426751592356688</v>
      </c>
      <c r="DD21" s="159">
        <v>154</v>
      </c>
      <c r="DE21" s="145">
        <v>796</v>
      </c>
      <c r="DF21" s="151">
        <v>128</v>
      </c>
      <c r="DG21" s="177">
        <v>3.7697841812380783</v>
      </c>
      <c r="DH21" s="177">
        <v>141</v>
      </c>
      <c r="DI21" s="177">
        <v>6.1738776978417258</v>
      </c>
      <c r="DJ21" s="177">
        <v>2</v>
      </c>
      <c r="DK21" s="27">
        <v>0.98581560283687941</v>
      </c>
      <c r="DL21" s="177">
        <v>138</v>
      </c>
      <c r="DM21" s="177">
        <v>128</v>
      </c>
      <c r="DN21" s="27">
        <v>0.97872340425531912</v>
      </c>
      <c r="DO21" s="159">
        <v>139</v>
      </c>
      <c r="DP21" s="31">
        <v>84</v>
      </c>
      <c r="DQ21" s="188">
        <v>568305</v>
      </c>
      <c r="DR21" s="192">
        <v>0.85119047618999999</v>
      </c>
      <c r="DS21" s="192">
        <v>8.7272727272776098</v>
      </c>
      <c r="DT21" s="149" t="s">
        <v>213</v>
      </c>
      <c r="DU21" s="150" t="s">
        <v>245</v>
      </c>
      <c r="DV21" s="190" t="s">
        <v>246</v>
      </c>
      <c r="DW21" s="177" t="s">
        <v>247</v>
      </c>
      <c r="DX21" s="191" t="s">
        <v>217</v>
      </c>
      <c r="DY21" s="172" t="s">
        <v>250</v>
      </c>
      <c r="DZ21" s="132" t="s">
        <v>122</v>
      </c>
      <c r="EA21" s="125">
        <v>214</v>
      </c>
      <c r="EB21" s="125" t="s">
        <v>231</v>
      </c>
      <c r="EC21" s="133" t="s">
        <v>220</v>
      </c>
      <c r="ED21" s="133" t="s">
        <v>229</v>
      </c>
      <c r="EE21" s="125" t="s">
        <v>249</v>
      </c>
      <c r="EF21" s="17">
        <v>5.2108012686173124</v>
      </c>
      <c r="EG21" s="8">
        <v>5.1986712234552179</v>
      </c>
      <c r="EH21" s="17" t="s">
        <v>62</v>
      </c>
      <c r="EI21" s="8" t="s">
        <v>240</v>
      </c>
      <c r="EJ21" s="18" t="s">
        <v>241</v>
      </c>
      <c r="EK21" s="124" t="s">
        <v>225</v>
      </c>
      <c r="EL21" s="124" t="s">
        <v>226</v>
      </c>
      <c r="EM21" s="124" t="s">
        <v>227</v>
      </c>
    </row>
    <row r="22" spans="1:143" ht="15.75">
      <c r="A22" s="128" t="s">
        <v>212</v>
      </c>
      <c r="B22" s="143" t="s">
        <v>115</v>
      </c>
      <c r="C22" s="126" t="s">
        <v>41</v>
      </c>
      <c r="D22" s="144" t="s">
        <v>125</v>
      </c>
      <c r="E22" s="187" t="s">
        <v>61</v>
      </c>
      <c r="F22" s="145">
        <v>788</v>
      </c>
      <c r="G22" s="177">
        <v>1</v>
      </c>
      <c r="H22" s="177">
        <v>0</v>
      </c>
      <c r="I22" s="146">
        <v>11186.852596560373</v>
      </c>
      <c r="J22" s="146">
        <v>5139.8199562638792</v>
      </c>
      <c r="K22" s="146">
        <v>0.96060991105463789</v>
      </c>
      <c r="L22" s="147">
        <v>756</v>
      </c>
      <c r="M22" s="147">
        <v>786</v>
      </c>
      <c r="N22" s="146">
        <v>25405.403637790881</v>
      </c>
      <c r="O22" s="146">
        <v>4541.1290322580644</v>
      </c>
      <c r="P22" s="146">
        <v>3756.0906515580737</v>
      </c>
      <c r="Q22" s="146">
        <v>3866.2608695652175</v>
      </c>
      <c r="R22" s="146">
        <v>18205.4347826087</v>
      </c>
      <c r="S22" s="146">
        <v>17396.250000000004</v>
      </c>
      <c r="T22" s="146">
        <v>16866.008771929824</v>
      </c>
      <c r="U22" s="145">
        <v>796</v>
      </c>
      <c r="V22" s="177">
        <v>0</v>
      </c>
      <c r="W22" s="177">
        <v>11</v>
      </c>
      <c r="X22" s="146">
        <v>2932.471087193795</v>
      </c>
      <c r="Y22" s="146">
        <v>947.39936819133629</v>
      </c>
      <c r="Z22" s="146">
        <v>4441.2362549844001</v>
      </c>
      <c r="AA22" s="146">
        <v>1358.8709677419356</v>
      </c>
      <c r="AB22" s="146">
        <v>1052.3622047244094</v>
      </c>
      <c r="AC22" s="146">
        <v>946.45852749301025</v>
      </c>
      <c r="AD22" s="146">
        <v>3838.6752136752139</v>
      </c>
      <c r="AE22" s="146">
        <v>3866.6587789872219</v>
      </c>
      <c r="AF22" s="146">
        <v>3844.8770491803275</v>
      </c>
      <c r="AG22" s="145">
        <v>795</v>
      </c>
      <c r="AH22" s="177">
        <v>3</v>
      </c>
      <c r="AI22" s="177">
        <v>0</v>
      </c>
      <c r="AJ22" s="177">
        <v>790</v>
      </c>
      <c r="AK22" s="146">
        <v>12180.608689012086</v>
      </c>
      <c r="AL22" s="146">
        <v>6042.5167948376202</v>
      </c>
      <c r="AM22" s="146">
        <v>30199.261250989199</v>
      </c>
      <c r="AN22" s="146">
        <v>4505.1724137931042</v>
      </c>
      <c r="AO22" s="146">
        <v>3902.0338983050847</v>
      </c>
      <c r="AP22" s="146">
        <v>4053.5545023696686</v>
      </c>
      <c r="AQ22" s="146">
        <v>20243.18181818182</v>
      </c>
      <c r="AR22" s="146">
        <v>19711.616161616163</v>
      </c>
      <c r="AS22" s="146">
        <v>19077.23076923077</v>
      </c>
      <c r="AT22" s="145">
        <v>792</v>
      </c>
      <c r="AU22" s="177">
        <v>4</v>
      </c>
      <c r="AV22" s="177">
        <v>1</v>
      </c>
      <c r="AW22" s="177">
        <v>779</v>
      </c>
      <c r="AX22" s="146">
        <v>2916.6596941331118</v>
      </c>
      <c r="AY22" s="146">
        <v>904.6594248676455</v>
      </c>
      <c r="AZ22" s="146">
        <v>4354.6404729564638</v>
      </c>
      <c r="BA22" s="146">
        <v>1427</v>
      </c>
      <c r="BB22" s="146">
        <v>1031.3953488372094</v>
      </c>
      <c r="BC22" s="146">
        <v>846.75810473815477</v>
      </c>
      <c r="BD22" s="146">
        <v>3819.9275362318845</v>
      </c>
      <c r="BE22" s="146">
        <v>4187.6111817026685</v>
      </c>
      <c r="BF22" s="146">
        <v>4236.5764447695692</v>
      </c>
      <c r="BG22" s="145">
        <v>737</v>
      </c>
      <c r="BH22" s="177">
        <v>30</v>
      </c>
      <c r="BI22" s="177">
        <v>46</v>
      </c>
      <c r="BJ22" s="177">
        <v>35</v>
      </c>
      <c r="BK22" s="148">
        <v>39</v>
      </c>
      <c r="BL22" s="145">
        <v>1607</v>
      </c>
      <c r="BM22" s="151">
        <v>2</v>
      </c>
      <c r="BN22" s="177">
        <v>6</v>
      </c>
      <c r="BO22" s="177">
        <v>2.123571607254533</v>
      </c>
      <c r="BP22" s="177">
        <v>0.28790306441525942</v>
      </c>
      <c r="BQ22" s="177">
        <v>1.8356685428392738</v>
      </c>
      <c r="BR22" s="145">
        <v>1564</v>
      </c>
      <c r="BS22" s="177">
        <v>6</v>
      </c>
      <c r="BT22" s="177">
        <v>22</v>
      </c>
      <c r="BU22" s="177">
        <v>3.0674498697916657</v>
      </c>
      <c r="BV22" s="177">
        <v>0.33197005208333336</v>
      </c>
      <c r="BW22" s="148">
        <v>2.7354798177083341</v>
      </c>
      <c r="BX22" s="145">
        <v>793</v>
      </c>
      <c r="BY22" s="151">
        <v>178</v>
      </c>
      <c r="BZ22" s="177">
        <v>3.8279188127082011</v>
      </c>
      <c r="CA22" s="177">
        <v>199</v>
      </c>
      <c r="CB22" s="177">
        <v>5.0980251256281424</v>
      </c>
      <c r="CC22" s="177">
        <v>0</v>
      </c>
      <c r="CD22" s="27">
        <v>1</v>
      </c>
      <c r="CE22" s="177">
        <v>192</v>
      </c>
      <c r="CF22" s="177">
        <v>178</v>
      </c>
      <c r="CG22" s="27">
        <v>0.96482412060301503</v>
      </c>
      <c r="CH22" s="159">
        <v>197</v>
      </c>
      <c r="CI22" s="145">
        <v>796</v>
      </c>
      <c r="CJ22" s="151">
        <v>175</v>
      </c>
      <c r="CK22" s="177">
        <v>3.7901041867832341</v>
      </c>
      <c r="CL22" s="177">
        <v>193</v>
      </c>
      <c r="CM22" s="177">
        <v>5.5604166666666659</v>
      </c>
      <c r="CN22" s="177">
        <v>1</v>
      </c>
      <c r="CO22" s="27">
        <v>0.99481865284974091</v>
      </c>
      <c r="CP22" s="177">
        <v>181</v>
      </c>
      <c r="CQ22" s="177">
        <v>175</v>
      </c>
      <c r="CR22" s="27">
        <v>0.93782383419689119</v>
      </c>
      <c r="CS22" s="159">
        <v>192</v>
      </c>
      <c r="CT22" s="145">
        <v>811</v>
      </c>
      <c r="CU22" s="151">
        <v>193</v>
      </c>
      <c r="CV22" s="177">
        <v>3.8789216104675743</v>
      </c>
      <c r="CW22" s="177">
        <v>207</v>
      </c>
      <c r="CX22" s="177">
        <v>5.347606796116505</v>
      </c>
      <c r="CY22" s="177">
        <v>1</v>
      </c>
      <c r="CZ22" s="27">
        <v>0.99516908212560384</v>
      </c>
      <c r="DA22" s="177">
        <v>200</v>
      </c>
      <c r="DB22" s="177">
        <v>193</v>
      </c>
      <c r="DC22" s="27">
        <v>0.96618357487922701</v>
      </c>
      <c r="DD22" s="159">
        <v>205</v>
      </c>
      <c r="DE22" s="145">
        <v>809</v>
      </c>
      <c r="DF22" s="151">
        <v>169</v>
      </c>
      <c r="DG22" s="177">
        <v>3.7780219945278795</v>
      </c>
      <c r="DH22" s="177">
        <v>182</v>
      </c>
      <c r="DI22" s="177">
        <v>4.9388901098901101</v>
      </c>
      <c r="DJ22" s="177">
        <v>0</v>
      </c>
      <c r="DK22" s="27">
        <v>1</v>
      </c>
      <c r="DL22" s="177">
        <v>176</v>
      </c>
      <c r="DM22" s="177">
        <v>169</v>
      </c>
      <c r="DN22" s="27">
        <v>0.96703296703296704</v>
      </c>
      <c r="DO22" s="159">
        <v>182</v>
      </c>
      <c r="DP22" s="108">
        <v>76</v>
      </c>
      <c r="DQ22" s="188">
        <v>700169</v>
      </c>
      <c r="DR22" s="189">
        <v>0.90460526315699996</v>
      </c>
      <c r="DS22" s="189">
        <v>11.46181818182952</v>
      </c>
      <c r="DT22" s="149" t="s">
        <v>213</v>
      </c>
      <c r="DU22" s="150" t="s">
        <v>245</v>
      </c>
      <c r="DV22" s="190" t="s">
        <v>246</v>
      </c>
      <c r="DW22" s="177" t="s">
        <v>247</v>
      </c>
      <c r="DX22" s="191" t="s">
        <v>217</v>
      </c>
      <c r="DY22" s="172" t="s">
        <v>238</v>
      </c>
      <c r="DZ22" s="132" t="s">
        <v>119</v>
      </c>
      <c r="EA22" s="125">
        <v>214</v>
      </c>
      <c r="EB22" s="125" t="s">
        <v>219</v>
      </c>
      <c r="EC22" s="133" t="s">
        <v>220</v>
      </c>
      <c r="ED22" s="133" t="s">
        <v>221</v>
      </c>
      <c r="EE22" s="125" t="s">
        <v>249</v>
      </c>
      <c r="EF22" s="17">
        <v>3.2744774083195605</v>
      </c>
      <c r="EG22" s="8">
        <v>3.5369055399942639</v>
      </c>
      <c r="EH22" s="17" t="s">
        <v>61</v>
      </c>
      <c r="EI22" s="8" t="s">
        <v>240</v>
      </c>
      <c r="EJ22" s="18" t="s">
        <v>241</v>
      </c>
      <c r="EK22" s="124" t="s">
        <v>225</v>
      </c>
      <c r="EL22" s="124" t="s">
        <v>226</v>
      </c>
      <c r="EM22" s="124" t="s">
        <v>227</v>
      </c>
    </row>
    <row r="23" spans="1:143" ht="15.75">
      <c r="A23" s="128" t="s">
        <v>212</v>
      </c>
      <c r="B23" s="143" t="s">
        <v>115</v>
      </c>
      <c r="C23" s="126" t="s">
        <v>41</v>
      </c>
      <c r="D23" s="144" t="s">
        <v>125</v>
      </c>
      <c r="E23" s="187" t="s">
        <v>61</v>
      </c>
      <c r="F23" s="145">
        <v>753</v>
      </c>
      <c r="G23" s="177">
        <v>2</v>
      </c>
      <c r="H23" s="177">
        <v>0</v>
      </c>
      <c r="I23" s="146">
        <v>10670.077669377552</v>
      </c>
      <c r="J23" s="146">
        <v>3445.200447748497</v>
      </c>
      <c r="K23" s="146">
        <v>0.97336884154460723</v>
      </c>
      <c r="L23" s="147">
        <v>731</v>
      </c>
      <c r="M23" s="147">
        <v>750</v>
      </c>
      <c r="N23" s="146">
        <v>15578.37441741472</v>
      </c>
      <c r="O23" s="146">
        <v>5493.75</v>
      </c>
      <c r="P23" s="146">
        <v>3868.8622754491016</v>
      </c>
      <c r="Q23" s="146">
        <v>4165.9829059829062</v>
      </c>
      <c r="R23" s="146">
        <v>14375.76923076923</v>
      </c>
      <c r="S23" s="146">
        <v>13901.886792452829</v>
      </c>
      <c r="T23" s="146">
        <v>13924.355555555556</v>
      </c>
      <c r="U23" s="145">
        <v>755</v>
      </c>
      <c r="V23" s="177">
        <v>0</v>
      </c>
      <c r="W23" s="177">
        <v>11</v>
      </c>
      <c r="X23" s="146">
        <v>2304.343464828833</v>
      </c>
      <c r="Y23" s="146">
        <v>937.8717659673357</v>
      </c>
      <c r="Z23" s="146">
        <v>3724.581798945816</v>
      </c>
      <c r="AA23" s="146">
        <v>935.1351351351351</v>
      </c>
      <c r="AB23" s="146">
        <v>832.49354005167959</v>
      </c>
      <c r="AC23" s="146">
        <v>850.97580015612812</v>
      </c>
      <c r="AD23" s="146">
        <v>3396.9565217391305</v>
      </c>
      <c r="AE23" s="146">
        <v>3442.556346381969</v>
      </c>
      <c r="AF23" s="146">
        <v>3446.7848453249912</v>
      </c>
      <c r="AG23" s="145">
        <v>749</v>
      </c>
      <c r="AH23" s="177">
        <v>5</v>
      </c>
      <c r="AI23" s="177">
        <v>4</v>
      </c>
      <c r="AJ23" s="177">
        <v>739</v>
      </c>
      <c r="AK23" s="146">
        <v>13360.104650101979</v>
      </c>
      <c r="AL23" s="146">
        <v>5248.9748268924277</v>
      </c>
      <c r="AM23" s="146">
        <v>26304.857639964481</v>
      </c>
      <c r="AN23" s="146">
        <v>6312.5</v>
      </c>
      <c r="AO23" s="146">
        <v>3868.9285714285716</v>
      </c>
      <c r="AP23" s="146">
        <v>4261.5079365079364</v>
      </c>
      <c r="AQ23" s="146">
        <v>20333.333333333332</v>
      </c>
      <c r="AR23" s="146">
        <v>18037.560975609755</v>
      </c>
      <c r="AS23" s="146">
        <v>18091.44385026738</v>
      </c>
      <c r="AT23" s="145">
        <v>763</v>
      </c>
      <c r="AU23" s="177">
        <v>2</v>
      </c>
      <c r="AV23" s="177">
        <v>3</v>
      </c>
      <c r="AW23" s="177">
        <v>735</v>
      </c>
      <c r="AX23" s="146">
        <v>2280.5227300487895</v>
      </c>
      <c r="AY23" s="146">
        <v>1078.4663357928414</v>
      </c>
      <c r="AZ23" s="146">
        <v>4189.9268512862</v>
      </c>
      <c r="BA23" s="146">
        <v>771.81818181818187</v>
      </c>
      <c r="BB23" s="146">
        <v>684.6605744125327</v>
      </c>
      <c r="BC23" s="146">
        <v>713.33872271624898</v>
      </c>
      <c r="BD23" s="146">
        <v>3581.5384615384619</v>
      </c>
      <c r="BE23" s="146">
        <v>3895.975948196115</v>
      </c>
      <c r="BF23" s="146">
        <v>4035.8847736625521</v>
      </c>
      <c r="BG23" s="145">
        <v>348</v>
      </c>
      <c r="BH23" s="177">
        <v>47</v>
      </c>
      <c r="BI23" s="177">
        <v>224</v>
      </c>
      <c r="BJ23" s="177">
        <v>57</v>
      </c>
      <c r="BK23" s="148">
        <v>53</v>
      </c>
      <c r="BL23" s="145">
        <v>1542</v>
      </c>
      <c r="BM23" s="151">
        <v>6</v>
      </c>
      <c r="BN23" s="177">
        <v>9</v>
      </c>
      <c r="BO23" s="177">
        <v>2.2934937786509471</v>
      </c>
      <c r="BP23" s="177">
        <v>0.95441846758349658</v>
      </c>
      <c r="BQ23" s="177">
        <v>1.3390753110674534</v>
      </c>
      <c r="BR23" s="145">
        <v>1488</v>
      </c>
      <c r="BS23" s="177">
        <v>7</v>
      </c>
      <c r="BT23" s="177">
        <v>33</v>
      </c>
      <c r="BU23" s="177">
        <v>4.0871111878453021</v>
      </c>
      <c r="BV23" s="177">
        <v>1.2740462707182321</v>
      </c>
      <c r="BW23" s="148">
        <v>2.8130649171270732</v>
      </c>
      <c r="BX23" s="145">
        <v>823</v>
      </c>
      <c r="BY23" s="151">
        <v>184</v>
      </c>
      <c r="BZ23" s="177">
        <v>3.8866310642364827</v>
      </c>
      <c r="CA23" s="177">
        <v>192</v>
      </c>
      <c r="CB23" s="177">
        <v>5.8666223404255327</v>
      </c>
      <c r="CC23" s="177">
        <v>4</v>
      </c>
      <c r="CD23" s="27">
        <v>0.97916666666666663</v>
      </c>
      <c r="CE23" s="177">
        <v>181</v>
      </c>
      <c r="CF23" s="177">
        <v>184</v>
      </c>
      <c r="CG23" s="27">
        <v>0.94270833333333337</v>
      </c>
      <c r="CH23" s="159">
        <v>187</v>
      </c>
      <c r="CI23" s="145">
        <v>825</v>
      </c>
      <c r="CJ23" s="151">
        <v>159</v>
      </c>
      <c r="CK23" s="177">
        <v>3.8162650717310158</v>
      </c>
      <c r="CL23" s="177">
        <v>179</v>
      </c>
      <c r="CM23" s="177">
        <v>6.5202647058823535</v>
      </c>
      <c r="CN23" s="177">
        <v>9</v>
      </c>
      <c r="CO23" s="27">
        <v>0.94972067039106145</v>
      </c>
      <c r="CP23" s="177">
        <v>159</v>
      </c>
      <c r="CQ23" s="177">
        <v>159</v>
      </c>
      <c r="CR23" s="27">
        <v>0.88826815642458101</v>
      </c>
      <c r="CS23" s="159">
        <v>166</v>
      </c>
      <c r="CT23" s="145">
        <v>828</v>
      </c>
      <c r="CU23" s="151">
        <v>182</v>
      </c>
      <c r="CV23" s="177">
        <v>3.8764398347644904</v>
      </c>
      <c r="CW23" s="177">
        <v>196</v>
      </c>
      <c r="CX23" s="177">
        <v>6.2059585492227978</v>
      </c>
      <c r="CY23" s="177">
        <v>3</v>
      </c>
      <c r="CZ23" s="27">
        <v>0.98469387755102045</v>
      </c>
      <c r="DA23" s="177">
        <v>179</v>
      </c>
      <c r="DB23" s="177">
        <v>182</v>
      </c>
      <c r="DC23" s="27">
        <v>0.91326530612244894</v>
      </c>
      <c r="DD23" s="159">
        <v>191</v>
      </c>
      <c r="DE23" s="145">
        <v>851</v>
      </c>
      <c r="DF23" s="151">
        <v>163</v>
      </c>
      <c r="DG23" s="177">
        <v>3.8029239944547242</v>
      </c>
      <c r="DH23" s="177">
        <v>178</v>
      </c>
      <c r="DI23" s="177">
        <v>5.8789712643678165</v>
      </c>
      <c r="DJ23" s="177">
        <v>4</v>
      </c>
      <c r="DK23" s="27">
        <v>0.97752808988764039</v>
      </c>
      <c r="DL23" s="177">
        <v>166</v>
      </c>
      <c r="DM23" s="177">
        <v>163</v>
      </c>
      <c r="DN23" s="27">
        <v>0.93258426966292129</v>
      </c>
      <c r="DO23" s="159">
        <v>172</v>
      </c>
      <c r="DP23" s="31">
        <v>76</v>
      </c>
      <c r="DQ23" s="188">
        <v>700169</v>
      </c>
      <c r="DR23" s="192">
        <v>0.90460526315699996</v>
      </c>
      <c r="DS23" s="192">
        <v>10.952727272738105</v>
      </c>
      <c r="DT23" s="149" t="s">
        <v>213</v>
      </c>
      <c r="DU23" s="150" t="s">
        <v>245</v>
      </c>
      <c r="DV23" s="190" t="s">
        <v>246</v>
      </c>
      <c r="DW23" s="177" t="s">
        <v>247</v>
      </c>
      <c r="DX23" s="191" t="s">
        <v>217</v>
      </c>
      <c r="DY23" s="172" t="s">
        <v>238</v>
      </c>
      <c r="DZ23" s="132" t="s">
        <v>120</v>
      </c>
      <c r="EA23" s="24">
        <v>214</v>
      </c>
      <c r="EB23" s="24" t="s">
        <v>228</v>
      </c>
      <c r="EC23" s="133" t="s">
        <v>220</v>
      </c>
      <c r="ED23" s="133" t="s">
        <v>237</v>
      </c>
      <c r="EE23" s="125" t="s">
        <v>249</v>
      </c>
      <c r="EF23" s="17">
        <v>3.5157604288349389</v>
      </c>
      <c r="EG23" s="8">
        <v>4.8999843846883202</v>
      </c>
      <c r="EH23" s="17" t="s">
        <v>61</v>
      </c>
      <c r="EI23" s="8" t="s">
        <v>240</v>
      </c>
      <c r="EJ23" s="18" t="s">
        <v>241</v>
      </c>
      <c r="EK23" s="124" t="s">
        <v>225</v>
      </c>
      <c r="EL23" s="124" t="s">
        <v>226</v>
      </c>
      <c r="EM23" s="124" t="s">
        <v>227</v>
      </c>
    </row>
    <row r="24" spans="1:143" ht="15.75">
      <c r="A24" s="128" t="s">
        <v>212</v>
      </c>
      <c r="B24" s="143" t="s">
        <v>115</v>
      </c>
      <c r="C24" s="126" t="s">
        <v>41</v>
      </c>
      <c r="D24" s="144" t="s">
        <v>125</v>
      </c>
      <c r="E24" s="187" t="s">
        <v>61</v>
      </c>
      <c r="F24" s="17">
        <v>761</v>
      </c>
      <c r="G24" s="8">
        <v>1</v>
      </c>
      <c r="H24" s="8">
        <v>0</v>
      </c>
      <c r="I24" s="20">
        <v>8456.9164871865596</v>
      </c>
      <c r="J24" s="20">
        <v>3785.804730003033</v>
      </c>
      <c r="K24" s="20">
        <v>0.92763157894736847</v>
      </c>
      <c r="L24" s="21">
        <v>705</v>
      </c>
      <c r="M24" s="21">
        <v>757</v>
      </c>
      <c r="N24" s="20">
        <v>20179.151026732161</v>
      </c>
      <c r="O24" s="20">
        <v>3525</v>
      </c>
      <c r="P24" s="20">
        <v>2597.6293103448274</v>
      </c>
      <c r="Q24" s="20">
        <v>2575.452488687783</v>
      </c>
      <c r="R24" s="20">
        <v>13534.090909090908</v>
      </c>
      <c r="S24" s="20">
        <v>11565.437788018433</v>
      </c>
      <c r="T24" s="20">
        <v>11106.764705882355</v>
      </c>
      <c r="U24" s="17">
        <v>756</v>
      </c>
      <c r="V24" s="8">
        <v>1</v>
      </c>
      <c r="W24" s="8">
        <v>21</v>
      </c>
      <c r="X24" s="20">
        <v>2436.8052136709621</v>
      </c>
      <c r="Y24" s="20">
        <v>973.2360956459213</v>
      </c>
      <c r="Z24" s="20">
        <v>4115.3039206472558</v>
      </c>
      <c r="AA24" s="20">
        <v>975.67567567567573</v>
      </c>
      <c r="AB24" s="20">
        <v>823.86363636363637</v>
      </c>
      <c r="AC24" s="20">
        <v>833.79629629629642</v>
      </c>
      <c r="AD24" s="20">
        <v>3661.0389610389611</v>
      </c>
      <c r="AE24" s="20">
        <v>3362.8428927680798</v>
      </c>
      <c r="AF24" s="20">
        <v>3396.7345505617973</v>
      </c>
      <c r="AG24" s="17">
        <v>757</v>
      </c>
      <c r="AH24" s="8">
        <v>7</v>
      </c>
      <c r="AI24" s="8">
        <v>3</v>
      </c>
      <c r="AJ24" s="8">
        <v>746</v>
      </c>
      <c r="AK24" s="20">
        <v>9943.826957734118</v>
      </c>
      <c r="AL24" s="20">
        <v>5441.8130547320843</v>
      </c>
      <c r="AM24" s="20">
        <v>27300.330044190003</v>
      </c>
      <c r="AN24" s="20">
        <v>3581.25</v>
      </c>
      <c r="AO24" s="20">
        <v>2792.6892950391643</v>
      </c>
      <c r="AP24" s="20">
        <v>2805.5636896046854</v>
      </c>
      <c r="AQ24" s="20">
        <v>17929.166666666672</v>
      </c>
      <c r="AR24" s="20">
        <v>15827.710843373497</v>
      </c>
      <c r="AS24" s="20">
        <v>15440.000000000004</v>
      </c>
      <c r="AT24" s="17">
        <v>759</v>
      </c>
      <c r="AU24" s="8">
        <v>9</v>
      </c>
      <c r="AV24" s="8">
        <v>7</v>
      </c>
      <c r="AW24" s="8">
        <v>704</v>
      </c>
      <c r="AX24" s="20">
        <v>2727.4457354206379</v>
      </c>
      <c r="AY24" s="20">
        <v>1184.6566589003239</v>
      </c>
      <c r="AZ24" s="20">
        <v>5082.4043519665602</v>
      </c>
      <c r="BA24" s="20">
        <v>872.61904761904759</v>
      </c>
      <c r="BB24" s="20">
        <v>615.80698835274552</v>
      </c>
      <c r="BC24" s="20">
        <v>635.19091847265224</v>
      </c>
      <c r="BD24" s="20">
        <v>4121.3636363636369</v>
      </c>
      <c r="BE24" s="20">
        <v>3726.7423014586711</v>
      </c>
      <c r="BF24" s="20">
        <v>3818.1434599156119</v>
      </c>
      <c r="BG24" s="17">
        <v>699</v>
      </c>
      <c r="BH24" s="8">
        <v>49</v>
      </c>
      <c r="BI24" s="8">
        <v>244</v>
      </c>
      <c r="BJ24" s="8">
        <v>48</v>
      </c>
      <c r="BK24" s="148">
        <v>51</v>
      </c>
      <c r="BL24" s="169">
        <v>1542</v>
      </c>
      <c r="BM24" s="170">
        <v>1</v>
      </c>
      <c r="BN24" s="171">
        <v>26</v>
      </c>
      <c r="BO24" s="171">
        <v>2.6861808580858089</v>
      </c>
      <c r="BP24" s="171">
        <v>0.49009900990099026</v>
      </c>
      <c r="BQ24" s="171">
        <v>2.1960818481848179</v>
      </c>
      <c r="BR24" s="169">
        <v>1483</v>
      </c>
      <c r="BS24" s="171">
        <v>2</v>
      </c>
      <c r="BT24" s="171">
        <v>32</v>
      </c>
      <c r="BU24" s="171">
        <v>3.3347522429261556</v>
      </c>
      <c r="BV24" s="171">
        <v>0.56061490683229809</v>
      </c>
      <c r="BW24" s="23">
        <v>2.7741373360938568</v>
      </c>
      <c r="BX24" s="17">
        <v>771</v>
      </c>
      <c r="BY24" s="180">
        <v>172</v>
      </c>
      <c r="BZ24" s="8">
        <v>3.8899471204747598</v>
      </c>
      <c r="CA24" s="8">
        <v>192</v>
      </c>
      <c r="CB24" s="8">
        <v>5.8946455026454974</v>
      </c>
      <c r="CC24" s="8">
        <v>3</v>
      </c>
      <c r="CD24" s="28">
        <v>0.984375</v>
      </c>
      <c r="CE24" s="8">
        <v>180</v>
      </c>
      <c r="CF24" s="8">
        <v>172</v>
      </c>
      <c r="CG24" s="28">
        <v>0.9375</v>
      </c>
      <c r="CH24" s="160">
        <v>189</v>
      </c>
      <c r="CI24" s="17">
        <v>768</v>
      </c>
      <c r="CJ24" s="180">
        <v>151</v>
      </c>
      <c r="CK24" s="8">
        <v>3.796491263205545</v>
      </c>
      <c r="CL24" s="8">
        <v>181</v>
      </c>
      <c r="CM24" s="8">
        <v>6.5879485714285755</v>
      </c>
      <c r="CN24" s="8">
        <v>6</v>
      </c>
      <c r="CO24" s="28">
        <v>0.96685082872928174</v>
      </c>
      <c r="CP24" s="8">
        <v>165</v>
      </c>
      <c r="CQ24" s="8">
        <v>151</v>
      </c>
      <c r="CR24" s="28">
        <v>0.91160220994475138</v>
      </c>
      <c r="CS24" s="160">
        <v>172</v>
      </c>
      <c r="CT24" s="17">
        <v>783</v>
      </c>
      <c r="CU24" s="180">
        <v>179</v>
      </c>
      <c r="CV24" s="8">
        <v>3.9273684413809526</v>
      </c>
      <c r="CW24" s="8">
        <v>196</v>
      </c>
      <c r="CX24" s="8">
        <v>6.5615885416666666</v>
      </c>
      <c r="CY24" s="8">
        <v>4</v>
      </c>
      <c r="CZ24" s="28">
        <v>0.97959183673469385</v>
      </c>
      <c r="DA24" s="8">
        <v>184</v>
      </c>
      <c r="DB24" s="8">
        <v>179</v>
      </c>
      <c r="DC24" s="28">
        <v>0.93877551020408168</v>
      </c>
      <c r="DD24" s="160">
        <v>191</v>
      </c>
      <c r="DE24" s="17">
        <v>784</v>
      </c>
      <c r="DF24" s="180">
        <v>159</v>
      </c>
      <c r="DG24" s="8">
        <v>3.8115607451841322</v>
      </c>
      <c r="DH24" s="8">
        <v>178</v>
      </c>
      <c r="DI24" s="8">
        <v>6.0874367816091954</v>
      </c>
      <c r="DJ24" s="8">
        <v>4</v>
      </c>
      <c r="DK24" s="28">
        <v>0.97752808988764039</v>
      </c>
      <c r="DL24" s="8">
        <v>167</v>
      </c>
      <c r="DM24" s="8">
        <v>159</v>
      </c>
      <c r="DN24" s="28">
        <v>0.9382022471910112</v>
      </c>
      <c r="DO24" s="160">
        <v>173</v>
      </c>
      <c r="DP24" s="31">
        <v>76</v>
      </c>
      <c r="DQ24" s="188">
        <v>700169</v>
      </c>
      <c r="DR24" s="192">
        <v>0.90460526315699996</v>
      </c>
      <c r="DS24" s="192">
        <v>11.069090909101858</v>
      </c>
      <c r="DT24" s="13" t="s">
        <v>213</v>
      </c>
      <c r="DU24" s="150" t="s">
        <v>245</v>
      </c>
      <c r="DV24" s="190" t="s">
        <v>246</v>
      </c>
      <c r="DW24" s="177" t="s">
        <v>247</v>
      </c>
      <c r="DX24" s="191" t="s">
        <v>217</v>
      </c>
      <c r="DY24" s="172" t="s">
        <v>238</v>
      </c>
      <c r="DZ24" s="132" t="s">
        <v>121</v>
      </c>
      <c r="EA24" s="24">
        <v>214</v>
      </c>
      <c r="EB24" s="24" t="s">
        <v>230</v>
      </c>
      <c r="EC24" s="133" t="s">
        <v>220</v>
      </c>
      <c r="ED24" s="133" t="s">
        <v>221</v>
      </c>
      <c r="EE24" s="125" t="s">
        <v>249</v>
      </c>
      <c r="EF24" s="17">
        <v>4.5822996074987303</v>
      </c>
      <c r="EG24" s="8">
        <v>4.5634124392554876</v>
      </c>
      <c r="EH24" s="17" t="s">
        <v>61</v>
      </c>
      <c r="EI24" s="8" t="s">
        <v>240</v>
      </c>
      <c r="EJ24" s="18" t="s">
        <v>241</v>
      </c>
      <c r="EK24" s="124" t="s">
        <v>225</v>
      </c>
      <c r="EL24" s="124" t="s">
        <v>226</v>
      </c>
      <c r="EM24" s="124" t="s">
        <v>227</v>
      </c>
    </row>
    <row r="25" spans="1:143" ht="16.5" thickBot="1">
      <c r="A25" s="111" t="s">
        <v>212</v>
      </c>
      <c r="B25" s="112" t="s">
        <v>115</v>
      </c>
      <c r="C25" s="113" t="s">
        <v>41</v>
      </c>
      <c r="D25" s="161" t="s">
        <v>125</v>
      </c>
      <c r="E25" s="208" t="s">
        <v>61</v>
      </c>
      <c r="F25" s="162">
        <v>741</v>
      </c>
      <c r="G25" s="119">
        <v>1</v>
      </c>
      <c r="H25" s="119">
        <v>0</v>
      </c>
      <c r="I25" s="163">
        <v>5865.6663202243844</v>
      </c>
      <c r="J25" s="163">
        <v>2343.9462348818861</v>
      </c>
      <c r="K25" s="163">
        <v>0.90540540540540537</v>
      </c>
      <c r="L25" s="164">
        <v>670</v>
      </c>
      <c r="M25" s="164">
        <v>738</v>
      </c>
      <c r="N25" s="163">
        <v>12999.46369596488</v>
      </c>
      <c r="O25" s="163">
        <v>3035.2941176470586</v>
      </c>
      <c r="P25" s="163">
        <v>2882.7669902912626</v>
      </c>
      <c r="Q25" s="163">
        <v>2804.0712468193383</v>
      </c>
      <c r="R25" s="163">
        <v>9113.636363636364</v>
      </c>
      <c r="S25" s="163">
        <v>9728.9130434782619</v>
      </c>
      <c r="T25" s="163">
        <v>9625.6410256410254</v>
      </c>
      <c r="U25" s="162">
        <v>749</v>
      </c>
      <c r="V25" s="119">
        <v>0</v>
      </c>
      <c r="W25" s="119">
        <v>13</v>
      </c>
      <c r="X25" s="163">
        <v>2240.3723810831057</v>
      </c>
      <c r="Y25" s="163">
        <v>846.23297527761531</v>
      </c>
      <c r="Z25" s="163">
        <v>3418.8273691227041</v>
      </c>
      <c r="AA25" s="163">
        <v>928.72340425531922</v>
      </c>
      <c r="AB25" s="163">
        <v>742.8331466965285</v>
      </c>
      <c r="AC25" s="163">
        <v>703.65201900237525</v>
      </c>
      <c r="AD25" s="163">
        <v>3160.869565217391</v>
      </c>
      <c r="AE25" s="163">
        <v>3119.2993630573251</v>
      </c>
      <c r="AF25" s="163">
        <v>3084.3192868719611</v>
      </c>
      <c r="AG25" s="162">
        <v>746</v>
      </c>
      <c r="AH25" s="119">
        <v>3</v>
      </c>
      <c r="AI25" s="119">
        <v>0</v>
      </c>
      <c r="AJ25" s="119">
        <v>743</v>
      </c>
      <c r="AK25" s="163">
        <v>7813.7489881611646</v>
      </c>
      <c r="AL25" s="163">
        <v>4452.3213956219724</v>
      </c>
      <c r="AM25" s="163">
        <v>26142.632700882081</v>
      </c>
      <c r="AN25" s="163">
        <v>3274.4999999999995</v>
      </c>
      <c r="AO25" s="163">
        <v>3049.5575221238942</v>
      </c>
      <c r="AP25" s="163">
        <v>3044.1361916771752</v>
      </c>
      <c r="AQ25" s="163">
        <v>13962.500000000005</v>
      </c>
      <c r="AR25" s="163">
        <v>14541.496598639458</v>
      </c>
      <c r="AS25" s="163">
        <v>14547.244094488189</v>
      </c>
      <c r="AT25" s="162">
        <v>746</v>
      </c>
      <c r="AU25" s="119">
        <v>0</v>
      </c>
      <c r="AV25" s="119">
        <v>3</v>
      </c>
      <c r="AW25" s="119">
        <v>719</v>
      </c>
      <c r="AX25" s="163">
        <v>2404.4875527712161</v>
      </c>
      <c r="AY25" s="163">
        <v>981.66343611151945</v>
      </c>
      <c r="AZ25" s="163">
        <v>4317.0214403869359</v>
      </c>
      <c r="BA25" s="163">
        <v>848.07692307692309</v>
      </c>
      <c r="BB25" s="163">
        <v>550.35919540229884</v>
      </c>
      <c r="BC25" s="163">
        <v>537.26851851851859</v>
      </c>
      <c r="BD25" s="163">
        <v>3471.9230769230771</v>
      </c>
      <c r="BE25" s="163">
        <v>3665.5254777070068</v>
      </c>
      <c r="BF25" s="163">
        <v>3664.6271510516249</v>
      </c>
      <c r="BG25" s="162">
        <v>746</v>
      </c>
      <c r="BH25" s="119">
        <v>91</v>
      </c>
      <c r="BI25" s="119">
        <v>103</v>
      </c>
      <c r="BJ25" s="119">
        <v>83</v>
      </c>
      <c r="BK25" s="120">
        <v>82</v>
      </c>
      <c r="BL25" s="162">
        <v>1510</v>
      </c>
      <c r="BM25" s="209">
        <v>6</v>
      </c>
      <c r="BN25" s="119">
        <v>9</v>
      </c>
      <c r="BO25" s="119">
        <v>3.1214033444816049</v>
      </c>
      <c r="BP25" s="119">
        <v>0.76816856187290938</v>
      </c>
      <c r="BQ25" s="119">
        <v>2.3532347826086961</v>
      </c>
      <c r="BR25" s="162">
        <v>1466</v>
      </c>
      <c r="BS25" s="119">
        <v>0</v>
      </c>
      <c r="BT25" s="119">
        <v>19</v>
      </c>
      <c r="BU25" s="119">
        <v>4.2147843814789194</v>
      </c>
      <c r="BV25" s="119">
        <v>0.91831237042156166</v>
      </c>
      <c r="BW25" s="120">
        <v>3.2964720110573604</v>
      </c>
      <c r="BX25" s="162">
        <v>761</v>
      </c>
      <c r="BY25" s="209">
        <v>172</v>
      </c>
      <c r="BZ25" s="119">
        <v>3.8544041900437112</v>
      </c>
      <c r="CA25" s="119">
        <v>195</v>
      </c>
      <c r="CB25" s="119">
        <v>6.3024536082474221</v>
      </c>
      <c r="CC25" s="119">
        <v>1</v>
      </c>
      <c r="CD25" s="168">
        <v>0.99487179487179489</v>
      </c>
      <c r="CE25" s="119">
        <v>187</v>
      </c>
      <c r="CF25" s="119">
        <v>172</v>
      </c>
      <c r="CG25" s="168">
        <v>0.95897435897435901</v>
      </c>
      <c r="CH25" s="165">
        <v>193</v>
      </c>
      <c r="CI25" s="162">
        <v>763</v>
      </c>
      <c r="CJ25" s="209">
        <v>163</v>
      </c>
      <c r="CK25" s="119">
        <v>3.8055866190841079</v>
      </c>
      <c r="CL25" s="119">
        <v>182</v>
      </c>
      <c r="CM25" s="119">
        <v>6.6550659340659326</v>
      </c>
      <c r="CN25" s="119">
        <v>0</v>
      </c>
      <c r="CO25" s="168">
        <v>1</v>
      </c>
      <c r="CP25" s="119">
        <v>169</v>
      </c>
      <c r="CQ25" s="119">
        <v>163</v>
      </c>
      <c r="CR25" s="168">
        <v>0.9285714285714286</v>
      </c>
      <c r="CS25" s="165">
        <v>180</v>
      </c>
      <c r="CT25" s="162">
        <v>774</v>
      </c>
      <c r="CU25" s="209">
        <v>171</v>
      </c>
      <c r="CV25" s="119">
        <v>3.8684492353449529</v>
      </c>
      <c r="CW25" s="119">
        <v>192</v>
      </c>
      <c r="CX25" s="119">
        <v>6.5876125654450295</v>
      </c>
      <c r="CY25" s="119">
        <v>1</v>
      </c>
      <c r="CZ25" s="168">
        <v>0.99479166666666663</v>
      </c>
      <c r="DA25" s="119">
        <v>182</v>
      </c>
      <c r="DB25" s="119">
        <v>171</v>
      </c>
      <c r="DC25" s="168">
        <v>0.94791666666666663</v>
      </c>
      <c r="DD25" s="165">
        <v>187</v>
      </c>
      <c r="DE25" s="162">
        <v>784</v>
      </c>
      <c r="DF25" s="209">
        <v>168</v>
      </c>
      <c r="DG25" s="119">
        <v>3.8110465282617612</v>
      </c>
      <c r="DH25" s="119">
        <v>174</v>
      </c>
      <c r="DI25" s="119">
        <v>5.9068034682080945</v>
      </c>
      <c r="DJ25" s="119">
        <v>1</v>
      </c>
      <c r="DK25" s="168">
        <v>0.99425287356321834</v>
      </c>
      <c r="DL25" s="119">
        <v>171</v>
      </c>
      <c r="DM25" s="119">
        <v>168</v>
      </c>
      <c r="DN25" s="168">
        <v>0.98275862068965514</v>
      </c>
      <c r="DO25" s="165">
        <v>173</v>
      </c>
      <c r="DP25" s="167">
        <v>76</v>
      </c>
      <c r="DQ25" s="210">
        <v>700169</v>
      </c>
      <c r="DR25" s="211">
        <v>0.90460526315699996</v>
      </c>
      <c r="DS25" s="211">
        <v>10.778181818192479</v>
      </c>
      <c r="DT25" s="179" t="s">
        <v>213</v>
      </c>
      <c r="DU25" s="118" t="s">
        <v>245</v>
      </c>
      <c r="DV25" s="212" t="s">
        <v>246</v>
      </c>
      <c r="DW25" s="119" t="s">
        <v>247</v>
      </c>
      <c r="DX25" s="213" t="s">
        <v>217</v>
      </c>
      <c r="DY25" s="214" t="s">
        <v>238</v>
      </c>
      <c r="DZ25" s="121" t="s">
        <v>122</v>
      </c>
      <c r="EA25" s="122">
        <v>214</v>
      </c>
      <c r="EB25" s="122" t="s">
        <v>231</v>
      </c>
      <c r="EC25" s="123" t="s">
        <v>220</v>
      </c>
      <c r="ED25" s="123" t="s">
        <v>229</v>
      </c>
      <c r="EE25" s="122" t="s">
        <v>249</v>
      </c>
      <c r="EF25" s="114">
        <v>5.4460904234655798</v>
      </c>
      <c r="EG25" s="115">
        <v>4.8970766411286011</v>
      </c>
      <c r="EH25" s="114" t="s">
        <v>61</v>
      </c>
      <c r="EI25" s="115" t="s">
        <v>240</v>
      </c>
      <c r="EJ25" s="117" t="s">
        <v>241</v>
      </c>
      <c r="EK25" s="124" t="s">
        <v>225</v>
      </c>
      <c r="EL25" s="124" t="s">
        <v>226</v>
      </c>
      <c r="EM25" s="124" t="s">
        <v>227</v>
      </c>
    </row>
    <row r="26" spans="1:143" ht="15.75">
      <c r="A26" s="127" t="s">
        <v>212</v>
      </c>
      <c r="B26" s="135" t="s">
        <v>115</v>
      </c>
      <c r="C26" s="134" t="s">
        <v>41</v>
      </c>
      <c r="D26" s="136" t="s">
        <v>125</v>
      </c>
      <c r="E26" s="203" t="s">
        <v>63</v>
      </c>
      <c r="F26" s="137">
        <v>708</v>
      </c>
      <c r="G26" s="178">
        <v>1</v>
      </c>
      <c r="H26" s="178">
        <v>0</v>
      </c>
      <c r="I26" s="138">
        <v>9968.3536834081806</v>
      </c>
      <c r="J26" s="138">
        <v>4851.7993637748268</v>
      </c>
      <c r="K26" s="138">
        <v>0.93352192362093356</v>
      </c>
      <c r="L26" s="139">
        <v>660</v>
      </c>
      <c r="M26" s="139">
        <v>707</v>
      </c>
      <c r="N26" s="138">
        <v>24299.713696744082</v>
      </c>
      <c r="O26" s="138">
        <v>3740.625</v>
      </c>
      <c r="P26" s="138">
        <v>3756.0906515580737</v>
      </c>
      <c r="Q26" s="138">
        <v>3866.2608695652175</v>
      </c>
      <c r="R26" s="138">
        <v>16748.863636363636</v>
      </c>
      <c r="S26" s="138">
        <v>17396.250000000004</v>
      </c>
      <c r="T26" s="138">
        <v>16866.008771929824</v>
      </c>
      <c r="U26" s="137">
        <v>706</v>
      </c>
      <c r="V26" s="178">
        <v>3</v>
      </c>
      <c r="W26" s="178">
        <v>11</v>
      </c>
      <c r="X26" s="138">
        <v>2606.4023047252335</v>
      </c>
      <c r="Y26" s="138">
        <v>1046.1685438634775</v>
      </c>
      <c r="Z26" s="138">
        <v>3987.3911578147918</v>
      </c>
      <c r="AA26" s="138">
        <v>1007.6923076923076</v>
      </c>
      <c r="AB26" s="138">
        <v>1052.3622047244094</v>
      </c>
      <c r="AC26" s="138">
        <v>946.45852749301025</v>
      </c>
      <c r="AD26" s="138">
        <v>3735.161290322581</v>
      </c>
      <c r="AE26" s="138">
        <v>3866.6587789872219</v>
      </c>
      <c r="AF26" s="138">
        <v>3844.8770491803275</v>
      </c>
      <c r="AG26" s="137">
        <v>724</v>
      </c>
      <c r="AH26" s="178">
        <v>2</v>
      </c>
      <c r="AI26" s="178">
        <v>3</v>
      </c>
      <c r="AJ26" s="178">
        <v>719</v>
      </c>
      <c r="AK26" s="138">
        <v>10935.924759296722</v>
      </c>
      <c r="AL26" s="138">
        <v>5701.0522398159255</v>
      </c>
      <c r="AM26" s="138">
        <v>28095.340322772481</v>
      </c>
      <c r="AN26" s="138">
        <v>4052.0270270270275</v>
      </c>
      <c r="AO26" s="138">
        <v>3902.0338983050847</v>
      </c>
      <c r="AP26" s="138">
        <v>4053.5545023696686</v>
      </c>
      <c r="AQ26" s="138">
        <v>19183.928571428572</v>
      </c>
      <c r="AR26" s="138">
        <v>19711.616161616163</v>
      </c>
      <c r="AS26" s="138">
        <v>19077.23076923077</v>
      </c>
      <c r="AT26" s="137">
        <v>717</v>
      </c>
      <c r="AU26" s="178">
        <v>2</v>
      </c>
      <c r="AV26" s="178">
        <v>1</v>
      </c>
      <c r="AW26" s="178">
        <v>702</v>
      </c>
      <c r="AX26" s="138">
        <v>2813.9033458596118</v>
      </c>
      <c r="AY26" s="138">
        <v>1025.8495505464375</v>
      </c>
      <c r="AZ26" s="138">
        <v>4581.7341476294887</v>
      </c>
      <c r="BA26" s="138">
        <v>1256.25</v>
      </c>
      <c r="BB26" s="138">
        <v>1031.3953488372094</v>
      </c>
      <c r="BC26" s="138">
        <v>846.75810473815477</v>
      </c>
      <c r="BD26" s="138">
        <v>4003.125</v>
      </c>
      <c r="BE26" s="138">
        <v>4187.6111817026685</v>
      </c>
      <c r="BF26" s="138">
        <v>4236.5764447695692</v>
      </c>
      <c r="BG26" s="137">
        <v>718</v>
      </c>
      <c r="BH26" s="178">
        <v>34</v>
      </c>
      <c r="BI26" s="178">
        <v>43</v>
      </c>
      <c r="BJ26" s="178">
        <v>35</v>
      </c>
      <c r="BK26" s="140">
        <v>39</v>
      </c>
      <c r="BL26" s="137">
        <v>1422</v>
      </c>
      <c r="BM26" s="174">
        <v>0</v>
      </c>
      <c r="BN26" s="178">
        <v>7</v>
      </c>
      <c r="BO26" s="178">
        <v>2.0262614840989412</v>
      </c>
      <c r="BP26" s="178">
        <v>0.26738869257950537</v>
      </c>
      <c r="BQ26" s="178">
        <v>1.7588727915194349</v>
      </c>
      <c r="BR26" s="137">
        <v>1434</v>
      </c>
      <c r="BS26" s="178">
        <v>6</v>
      </c>
      <c r="BT26" s="178">
        <v>10</v>
      </c>
      <c r="BU26" s="178">
        <v>3.2581177715091711</v>
      </c>
      <c r="BV26" s="178">
        <v>0.38204795486600879</v>
      </c>
      <c r="BW26" s="140">
        <v>2.8760698166431591</v>
      </c>
      <c r="BX26" s="137">
        <v>800</v>
      </c>
      <c r="BY26" s="174">
        <v>101</v>
      </c>
      <c r="BZ26" s="178">
        <v>3.8093458224679821</v>
      </c>
      <c r="CA26" s="178">
        <v>107</v>
      </c>
      <c r="CB26" s="178">
        <v>4.9536635514018696</v>
      </c>
      <c r="CC26" s="178">
        <v>0</v>
      </c>
      <c r="CD26" s="26">
        <v>1</v>
      </c>
      <c r="CE26" s="178">
        <v>105</v>
      </c>
      <c r="CF26" s="178">
        <v>101</v>
      </c>
      <c r="CG26" s="26">
        <v>0.98130841121495327</v>
      </c>
      <c r="CH26" s="158">
        <v>107</v>
      </c>
      <c r="CI26" s="137">
        <v>805</v>
      </c>
      <c r="CJ26" s="174">
        <v>104</v>
      </c>
      <c r="CK26" s="178">
        <v>3.8250000189851829</v>
      </c>
      <c r="CL26" s="178">
        <v>110</v>
      </c>
      <c r="CM26" s="178">
        <v>5.5814403669724779</v>
      </c>
      <c r="CN26" s="178">
        <v>1</v>
      </c>
      <c r="CO26" s="26">
        <v>0.99090909090909096</v>
      </c>
      <c r="CP26" s="178">
        <v>106</v>
      </c>
      <c r="CQ26" s="178">
        <v>104</v>
      </c>
      <c r="CR26" s="26">
        <v>0.96363636363636362</v>
      </c>
      <c r="CS26" s="158">
        <v>108</v>
      </c>
      <c r="CT26" s="137">
        <v>805</v>
      </c>
      <c r="CU26" s="174">
        <v>98</v>
      </c>
      <c r="CV26" s="178">
        <v>3.8883495539137463</v>
      </c>
      <c r="CW26" s="178">
        <v>107</v>
      </c>
      <c r="CX26" s="178">
        <v>5.4723457943925231</v>
      </c>
      <c r="CY26" s="178">
        <v>0</v>
      </c>
      <c r="CZ26" s="26">
        <v>1</v>
      </c>
      <c r="DA26" s="178">
        <v>103</v>
      </c>
      <c r="DB26" s="178">
        <v>98</v>
      </c>
      <c r="DC26" s="26">
        <v>0.96261682242990654</v>
      </c>
      <c r="DD26" s="158">
        <v>106</v>
      </c>
      <c r="DE26" s="137">
        <v>798</v>
      </c>
      <c r="DF26" s="174">
        <v>100</v>
      </c>
      <c r="DG26" s="178">
        <v>3.7669724893132481</v>
      </c>
      <c r="DH26" s="178">
        <v>109</v>
      </c>
      <c r="DI26" s="178">
        <v>5.1408165137614672</v>
      </c>
      <c r="DJ26" s="178">
        <v>0</v>
      </c>
      <c r="DK26" s="26">
        <v>1</v>
      </c>
      <c r="DL26" s="178">
        <v>106</v>
      </c>
      <c r="DM26" s="178">
        <v>100</v>
      </c>
      <c r="DN26" s="26">
        <v>0.97247706422018354</v>
      </c>
      <c r="DO26" s="158">
        <v>109</v>
      </c>
      <c r="DP26" s="107">
        <v>52.75</v>
      </c>
      <c r="DQ26" s="204">
        <v>792303</v>
      </c>
      <c r="DR26" s="205">
        <v>0.94786729857800001</v>
      </c>
      <c r="DS26" s="205">
        <v>14.160000000002974</v>
      </c>
      <c r="DT26" s="141" t="s">
        <v>213</v>
      </c>
      <c r="DU26" s="142" t="s">
        <v>245</v>
      </c>
      <c r="DV26" s="206" t="s">
        <v>246</v>
      </c>
      <c r="DW26" s="178" t="s">
        <v>247</v>
      </c>
      <c r="DX26" s="207" t="s">
        <v>217</v>
      </c>
      <c r="DY26" s="173" t="s">
        <v>251</v>
      </c>
      <c r="DZ26" s="129" t="s">
        <v>119</v>
      </c>
      <c r="EA26" s="130">
        <v>214</v>
      </c>
      <c r="EB26" s="130" t="s">
        <v>219</v>
      </c>
      <c r="EC26" s="131" t="s">
        <v>220</v>
      </c>
      <c r="ED26" s="131" t="s">
        <v>221</v>
      </c>
      <c r="EE26" s="130" t="s">
        <v>249</v>
      </c>
      <c r="EF26" s="14">
        <v>3.7408322690233673</v>
      </c>
      <c r="EG26" s="15">
        <v>4.2484248430803211</v>
      </c>
      <c r="EH26" s="14" t="s">
        <v>63</v>
      </c>
      <c r="EI26" s="15" t="s">
        <v>242</v>
      </c>
      <c r="EJ26" s="16" t="s">
        <v>243</v>
      </c>
      <c r="EK26" s="124" t="s">
        <v>225</v>
      </c>
      <c r="EL26" s="124" t="s">
        <v>226</v>
      </c>
      <c r="EM26" s="124" t="s">
        <v>227</v>
      </c>
    </row>
    <row r="27" spans="1:143" ht="15.75">
      <c r="A27" s="128" t="s">
        <v>212</v>
      </c>
      <c r="B27" s="143" t="s">
        <v>115</v>
      </c>
      <c r="C27" s="126" t="s">
        <v>41</v>
      </c>
      <c r="D27" s="144" t="s">
        <v>125</v>
      </c>
      <c r="E27" s="187" t="s">
        <v>63</v>
      </c>
      <c r="F27" s="145">
        <v>675</v>
      </c>
      <c r="G27" s="177">
        <v>7</v>
      </c>
      <c r="H27" s="177">
        <v>0</v>
      </c>
      <c r="I27" s="146">
        <v>10173.053069224834</v>
      </c>
      <c r="J27" s="146">
        <v>3566.0432026306557</v>
      </c>
      <c r="K27" s="146">
        <v>0.97305389221556882</v>
      </c>
      <c r="L27" s="147">
        <v>650</v>
      </c>
      <c r="M27" s="147">
        <v>667</v>
      </c>
      <c r="N27" s="146">
        <v>15687.800965791119</v>
      </c>
      <c r="O27" s="146">
        <v>4827.7777777777774</v>
      </c>
      <c r="P27" s="146">
        <v>3868.8622754491016</v>
      </c>
      <c r="Q27" s="146">
        <v>4165.9829059829062</v>
      </c>
      <c r="R27" s="146">
        <v>14488.356164383562</v>
      </c>
      <c r="S27" s="146">
        <v>13901.886792452829</v>
      </c>
      <c r="T27" s="146">
        <v>13924.355555555556</v>
      </c>
      <c r="U27" s="145">
        <v>680</v>
      </c>
      <c r="V27" s="177">
        <v>5</v>
      </c>
      <c r="W27" s="177">
        <v>7</v>
      </c>
      <c r="X27" s="146">
        <v>2418.8889462798302</v>
      </c>
      <c r="Y27" s="146">
        <v>861.55657403887051</v>
      </c>
      <c r="Z27" s="146">
        <v>3658.0751304336081</v>
      </c>
      <c r="AA27" s="146">
        <v>1105.7142857142856</v>
      </c>
      <c r="AB27" s="146">
        <v>832.49354005167959</v>
      </c>
      <c r="AC27" s="146">
        <v>850.97580015612812</v>
      </c>
      <c r="AD27" s="146">
        <v>3399.5412844036696</v>
      </c>
      <c r="AE27" s="146">
        <v>3442.556346381969</v>
      </c>
      <c r="AF27" s="146">
        <v>3446.7848453249912</v>
      </c>
      <c r="AG27" s="145">
        <v>679</v>
      </c>
      <c r="AH27" s="177">
        <v>4</v>
      </c>
      <c r="AI27" s="177">
        <v>4</v>
      </c>
      <c r="AJ27" s="177">
        <v>671</v>
      </c>
      <c r="AK27" s="146">
        <v>11852.933868850789</v>
      </c>
      <c r="AL27" s="146">
        <v>5006.7287952844463</v>
      </c>
      <c r="AM27" s="146">
        <v>24682.872761018803</v>
      </c>
      <c r="AN27" s="146">
        <v>5523.0000000000009</v>
      </c>
      <c r="AO27" s="146">
        <v>3868.9285714285716</v>
      </c>
      <c r="AP27" s="146">
        <v>4261.5079365079364</v>
      </c>
      <c r="AQ27" s="146">
        <v>18653.125</v>
      </c>
      <c r="AR27" s="146">
        <v>18037.560975609755</v>
      </c>
      <c r="AS27" s="146">
        <v>18091.44385026738</v>
      </c>
      <c r="AT27" s="145">
        <v>681</v>
      </c>
      <c r="AU27" s="177">
        <v>7</v>
      </c>
      <c r="AV27" s="177">
        <v>7</v>
      </c>
      <c r="AW27" s="177">
        <v>658</v>
      </c>
      <c r="AX27" s="146">
        <v>2424.9667241621014</v>
      </c>
      <c r="AY27" s="146">
        <v>1008.2685336857085</v>
      </c>
      <c r="AZ27" s="146">
        <v>4292.545593124848</v>
      </c>
      <c r="BA27" s="146">
        <v>966.02564102564099</v>
      </c>
      <c r="BB27" s="146">
        <v>684.6605744125327</v>
      </c>
      <c r="BC27" s="146">
        <v>713.33872271624898</v>
      </c>
      <c r="BD27" s="146">
        <v>3679.2372881355936</v>
      </c>
      <c r="BE27" s="146">
        <v>3895.975948196115</v>
      </c>
      <c r="BF27" s="146">
        <v>4035.8847736625521</v>
      </c>
      <c r="BG27" s="145">
        <v>449</v>
      </c>
      <c r="BH27" s="177">
        <v>45</v>
      </c>
      <c r="BI27" s="177">
        <v>368</v>
      </c>
      <c r="BJ27" s="177">
        <v>57</v>
      </c>
      <c r="BK27" s="148">
        <v>53</v>
      </c>
      <c r="BL27" s="145">
        <v>1346</v>
      </c>
      <c r="BM27" s="151">
        <v>14</v>
      </c>
      <c r="BN27" s="177">
        <v>3</v>
      </c>
      <c r="BO27" s="177">
        <v>1.9777231000752444</v>
      </c>
      <c r="BP27" s="177">
        <v>0.66701053423626799</v>
      </c>
      <c r="BQ27" s="177">
        <v>1.3107125658389758</v>
      </c>
      <c r="BR27" s="145">
        <v>1365</v>
      </c>
      <c r="BS27" s="177">
        <v>1</v>
      </c>
      <c r="BT27" s="177">
        <v>14</v>
      </c>
      <c r="BU27" s="177">
        <v>3.7209859259259259</v>
      </c>
      <c r="BV27" s="177">
        <v>0.92719703703703693</v>
      </c>
      <c r="BW27" s="148">
        <v>2.7937888888888889</v>
      </c>
      <c r="BX27" s="145">
        <v>827</v>
      </c>
      <c r="BY27" s="151">
        <v>97</v>
      </c>
      <c r="BZ27" s="177">
        <v>3.7990000104904174</v>
      </c>
      <c r="CA27" s="177">
        <v>101</v>
      </c>
      <c r="CB27" s="177">
        <v>5.5091485148514865</v>
      </c>
      <c r="CC27" s="177">
        <v>0</v>
      </c>
      <c r="CD27" s="27">
        <v>1</v>
      </c>
      <c r="CE27" s="177">
        <v>98</v>
      </c>
      <c r="CF27" s="177">
        <v>97</v>
      </c>
      <c r="CG27" s="27">
        <v>0.97029702970297027</v>
      </c>
      <c r="CH27" s="159">
        <v>101</v>
      </c>
      <c r="CI27" s="145">
        <v>818</v>
      </c>
      <c r="CJ27" s="151">
        <v>97</v>
      </c>
      <c r="CK27" s="177">
        <v>3.8237623908732199</v>
      </c>
      <c r="CL27" s="177">
        <v>101</v>
      </c>
      <c r="CM27" s="177">
        <v>5.594138613861384</v>
      </c>
      <c r="CN27" s="177">
        <v>0</v>
      </c>
      <c r="CO27" s="27">
        <v>1</v>
      </c>
      <c r="CP27" s="177">
        <v>99</v>
      </c>
      <c r="CQ27" s="177">
        <v>97</v>
      </c>
      <c r="CR27" s="27">
        <v>0.98019801980198018</v>
      </c>
      <c r="CS27" s="159">
        <v>101</v>
      </c>
      <c r="CT27" s="145">
        <v>830</v>
      </c>
      <c r="CU27" s="151">
        <v>93</v>
      </c>
      <c r="CV27" s="177">
        <v>3.908510682430673</v>
      </c>
      <c r="CW27" s="177">
        <v>97</v>
      </c>
      <c r="CX27" s="177">
        <v>5.7480526315789477</v>
      </c>
      <c r="CY27" s="177">
        <v>2</v>
      </c>
      <c r="CZ27" s="27">
        <v>0.97938144329896903</v>
      </c>
      <c r="DA27" s="177">
        <v>93</v>
      </c>
      <c r="DB27" s="177">
        <v>93</v>
      </c>
      <c r="DC27" s="27">
        <v>0.95876288659793818</v>
      </c>
      <c r="DD27" s="159">
        <v>95</v>
      </c>
      <c r="DE27" s="145">
        <v>853</v>
      </c>
      <c r="DF27" s="151">
        <v>100</v>
      </c>
      <c r="DG27" s="177">
        <v>3.805882367433286</v>
      </c>
      <c r="DH27" s="177">
        <v>104</v>
      </c>
      <c r="DI27" s="177">
        <v>5.2478627450980397</v>
      </c>
      <c r="DJ27" s="177">
        <v>2</v>
      </c>
      <c r="DK27" s="27">
        <v>0.98076923076923073</v>
      </c>
      <c r="DL27" s="177">
        <v>100</v>
      </c>
      <c r="DM27" s="177">
        <v>100</v>
      </c>
      <c r="DN27" s="27">
        <v>0.96153846153846156</v>
      </c>
      <c r="DO27" s="159">
        <v>102</v>
      </c>
      <c r="DP27" s="31">
        <v>52.75</v>
      </c>
      <c r="DQ27" s="188">
        <v>792303</v>
      </c>
      <c r="DR27" s="192">
        <v>0.94786729857800001</v>
      </c>
      <c r="DS27" s="192">
        <v>13.500000000002835</v>
      </c>
      <c r="DT27" s="149" t="s">
        <v>213</v>
      </c>
      <c r="DU27" s="150" t="s">
        <v>245</v>
      </c>
      <c r="DV27" s="190" t="s">
        <v>246</v>
      </c>
      <c r="DW27" s="177" t="s">
        <v>247</v>
      </c>
      <c r="DX27" s="191" t="s">
        <v>217</v>
      </c>
      <c r="DY27" s="172" t="s">
        <v>251</v>
      </c>
      <c r="DZ27" s="132" t="s">
        <v>120</v>
      </c>
      <c r="EA27" s="24">
        <v>214</v>
      </c>
      <c r="EB27" s="24" t="s">
        <v>228</v>
      </c>
      <c r="EC27" s="133" t="s">
        <v>220</v>
      </c>
      <c r="ED27" s="133" t="s">
        <v>237</v>
      </c>
      <c r="EE27" s="125" t="s">
        <v>249</v>
      </c>
      <c r="EF27" s="17">
        <v>3.6846213151790477</v>
      </c>
      <c r="EG27" s="8">
        <v>4.2476401311509751</v>
      </c>
      <c r="EH27" s="17" t="s">
        <v>63</v>
      </c>
      <c r="EI27" s="8" t="s">
        <v>242</v>
      </c>
      <c r="EJ27" s="18" t="s">
        <v>243</v>
      </c>
      <c r="EK27" s="124" t="s">
        <v>225</v>
      </c>
      <c r="EL27" s="124" t="s">
        <v>226</v>
      </c>
      <c r="EM27" s="124" t="s">
        <v>227</v>
      </c>
    </row>
    <row r="28" spans="1:143" ht="15.75">
      <c r="A28" s="128" t="s">
        <v>212</v>
      </c>
      <c r="B28" s="143" t="s">
        <v>115</v>
      </c>
      <c r="C28" s="126" t="s">
        <v>41</v>
      </c>
      <c r="D28" s="144" t="s">
        <v>125</v>
      </c>
      <c r="E28" s="187" t="s">
        <v>63</v>
      </c>
      <c r="F28" s="17">
        <v>683</v>
      </c>
      <c r="G28" s="8">
        <v>1</v>
      </c>
      <c r="H28" s="8">
        <v>0</v>
      </c>
      <c r="I28" s="20">
        <v>9054.5654835145397</v>
      </c>
      <c r="J28" s="20">
        <v>3808.9400290767453</v>
      </c>
      <c r="K28" s="20">
        <v>0.95454545454545459</v>
      </c>
      <c r="L28" s="21">
        <v>651</v>
      </c>
      <c r="M28" s="21">
        <v>677</v>
      </c>
      <c r="N28" s="20">
        <v>22142.519729100801</v>
      </c>
      <c r="O28" s="20">
        <v>4190.322580645161</v>
      </c>
      <c r="P28" s="20">
        <v>2597.6293103448274</v>
      </c>
      <c r="Q28" s="20">
        <v>2575.452488687783</v>
      </c>
      <c r="R28" s="20">
        <v>14005.26315789474</v>
      </c>
      <c r="S28" s="20">
        <v>11565.437788018433</v>
      </c>
      <c r="T28" s="20">
        <v>11106.764705882355</v>
      </c>
      <c r="U28" s="17">
        <v>683</v>
      </c>
      <c r="V28" s="8">
        <v>1</v>
      </c>
      <c r="W28" s="8">
        <v>14</v>
      </c>
      <c r="X28" s="20">
        <v>2448.0078721254959</v>
      </c>
      <c r="Y28" s="20">
        <v>944.01813844621938</v>
      </c>
      <c r="Z28" s="20">
        <v>4123.8487369771601</v>
      </c>
      <c r="AA28" s="20">
        <v>1167.741935483871</v>
      </c>
      <c r="AB28" s="20">
        <v>823.86363636363637</v>
      </c>
      <c r="AC28" s="20">
        <v>833.79629629629642</v>
      </c>
      <c r="AD28" s="20">
        <v>3641.3793103448279</v>
      </c>
      <c r="AE28" s="20">
        <v>3362.8428927680798</v>
      </c>
      <c r="AF28" s="20">
        <v>3396.7345505617973</v>
      </c>
      <c r="AG28" s="17">
        <v>689</v>
      </c>
      <c r="AH28" s="8">
        <v>1</v>
      </c>
      <c r="AI28" s="8">
        <v>4</v>
      </c>
      <c r="AJ28" s="8">
        <v>683</v>
      </c>
      <c r="AK28" s="20">
        <v>10187.337001986794</v>
      </c>
      <c r="AL28" s="20">
        <v>5068.141072617902</v>
      </c>
      <c r="AM28" s="20">
        <v>25567.453903809041</v>
      </c>
      <c r="AN28" s="20">
        <v>3783.8709677419356</v>
      </c>
      <c r="AO28" s="20">
        <v>2792.6892950391643</v>
      </c>
      <c r="AP28" s="20">
        <v>2805.5636896046854</v>
      </c>
      <c r="AQ28" s="20">
        <v>17220.000000000004</v>
      </c>
      <c r="AR28" s="20">
        <v>15827.710843373497</v>
      </c>
      <c r="AS28" s="20">
        <v>15440.000000000004</v>
      </c>
      <c r="AT28" s="17">
        <v>690</v>
      </c>
      <c r="AU28" s="8">
        <v>4</v>
      </c>
      <c r="AV28" s="8">
        <v>4</v>
      </c>
      <c r="AW28" s="8">
        <v>664</v>
      </c>
      <c r="AX28" s="20">
        <v>2792.55807986942</v>
      </c>
      <c r="AY28" s="20">
        <v>1057.5335139866759</v>
      </c>
      <c r="AZ28" s="20">
        <v>4741.2275087484804</v>
      </c>
      <c r="BA28" s="20">
        <v>1238.8888888888889</v>
      </c>
      <c r="BB28" s="20">
        <v>615.80698835274552</v>
      </c>
      <c r="BC28" s="20">
        <v>635.19091847265224</v>
      </c>
      <c r="BD28" s="20">
        <v>4035.3658536585372</v>
      </c>
      <c r="BE28" s="20">
        <v>3726.7423014586711</v>
      </c>
      <c r="BF28" s="20">
        <v>3818.1434599156119</v>
      </c>
      <c r="BG28" s="17">
        <v>637</v>
      </c>
      <c r="BH28" s="8">
        <v>49</v>
      </c>
      <c r="BI28" s="8">
        <v>203</v>
      </c>
      <c r="BJ28" s="8">
        <v>48</v>
      </c>
      <c r="BK28" s="148">
        <v>51</v>
      </c>
      <c r="BL28" s="169">
        <v>1363</v>
      </c>
      <c r="BM28" s="170">
        <v>4</v>
      </c>
      <c r="BN28" s="171">
        <v>16</v>
      </c>
      <c r="BO28" s="171">
        <v>2.6108160833953833</v>
      </c>
      <c r="BP28" s="171">
        <v>0.44094713328369323</v>
      </c>
      <c r="BQ28" s="171">
        <v>2.1698689501116903</v>
      </c>
      <c r="BR28" s="169">
        <v>1373</v>
      </c>
      <c r="BS28" s="171">
        <v>0</v>
      </c>
      <c r="BT28" s="171">
        <v>39</v>
      </c>
      <c r="BU28" s="171">
        <v>3.3717203898050983</v>
      </c>
      <c r="BV28" s="171">
        <v>0.50650524737631175</v>
      </c>
      <c r="BW28" s="23">
        <v>2.8652151424287848</v>
      </c>
      <c r="BX28" s="17">
        <v>811</v>
      </c>
      <c r="BY28" s="180">
        <v>97</v>
      </c>
      <c r="BZ28" s="8">
        <v>3.9118812485496597</v>
      </c>
      <c r="CA28" s="8">
        <v>101</v>
      </c>
      <c r="CB28" s="8">
        <v>5.5107425742574261</v>
      </c>
      <c r="CC28" s="8">
        <v>0</v>
      </c>
      <c r="CD28" s="28">
        <v>1</v>
      </c>
      <c r="CE28" s="8">
        <v>100</v>
      </c>
      <c r="CF28" s="8">
        <v>97</v>
      </c>
      <c r="CG28" s="28">
        <v>0.99009900990099009</v>
      </c>
      <c r="CH28" s="160">
        <v>101</v>
      </c>
      <c r="CI28" s="17">
        <v>775</v>
      </c>
      <c r="CJ28" s="180">
        <v>91</v>
      </c>
      <c r="CK28" s="8">
        <v>3.8316327187479757</v>
      </c>
      <c r="CL28" s="8">
        <v>101</v>
      </c>
      <c r="CM28" s="8">
        <v>6.2137575757575734</v>
      </c>
      <c r="CN28" s="8">
        <v>2</v>
      </c>
      <c r="CO28" s="28">
        <v>0.98019801980198018</v>
      </c>
      <c r="CP28" s="8">
        <v>97</v>
      </c>
      <c r="CQ28" s="8">
        <v>91</v>
      </c>
      <c r="CR28" s="28">
        <v>0.96039603960396036</v>
      </c>
      <c r="CS28" s="160">
        <v>99</v>
      </c>
      <c r="CT28" s="17">
        <v>785</v>
      </c>
      <c r="CU28" s="180">
        <v>87</v>
      </c>
      <c r="CV28" s="8">
        <v>3.891666648288568</v>
      </c>
      <c r="CW28" s="8">
        <v>102</v>
      </c>
      <c r="CX28" s="8">
        <v>6.1190303030303053</v>
      </c>
      <c r="CY28" s="8">
        <v>3</v>
      </c>
      <c r="CZ28" s="28">
        <v>0.97058823529411764</v>
      </c>
      <c r="DA28" s="8">
        <v>93</v>
      </c>
      <c r="DB28" s="8">
        <v>87</v>
      </c>
      <c r="DC28" s="28">
        <v>0.91176470588235292</v>
      </c>
      <c r="DD28" s="160">
        <v>98</v>
      </c>
      <c r="DE28" s="17">
        <v>775</v>
      </c>
      <c r="DF28" s="180">
        <v>93</v>
      </c>
      <c r="DG28" s="8">
        <v>3.8250000643730164</v>
      </c>
      <c r="DH28" s="8">
        <v>102</v>
      </c>
      <c r="DI28" s="8">
        <v>5.6649901960784321</v>
      </c>
      <c r="DJ28" s="8">
        <v>0</v>
      </c>
      <c r="DK28" s="28">
        <v>1</v>
      </c>
      <c r="DL28" s="8">
        <v>98</v>
      </c>
      <c r="DM28" s="8">
        <v>93</v>
      </c>
      <c r="DN28" s="28">
        <v>0.96078431372549022</v>
      </c>
      <c r="DO28" s="160">
        <v>101</v>
      </c>
      <c r="DP28" s="31">
        <v>52.75</v>
      </c>
      <c r="DQ28" s="188">
        <v>792303</v>
      </c>
      <c r="DR28" s="192">
        <v>0.94786729857800001</v>
      </c>
      <c r="DS28" s="192">
        <v>13.660000000002869</v>
      </c>
      <c r="DT28" s="13" t="s">
        <v>213</v>
      </c>
      <c r="DU28" s="150" t="s">
        <v>245</v>
      </c>
      <c r="DV28" s="190" t="s">
        <v>246</v>
      </c>
      <c r="DW28" s="177" t="s">
        <v>247</v>
      </c>
      <c r="DX28" s="191" t="s">
        <v>217</v>
      </c>
      <c r="DY28" s="172" t="s">
        <v>251</v>
      </c>
      <c r="DZ28" s="132" t="s">
        <v>121</v>
      </c>
      <c r="EA28" s="24">
        <v>214</v>
      </c>
      <c r="EB28" s="24" t="s">
        <v>230</v>
      </c>
      <c r="EC28" s="133" t="s">
        <v>220</v>
      </c>
      <c r="ED28" s="133" t="s">
        <v>221</v>
      </c>
      <c r="EE28" s="125" t="s">
        <v>249</v>
      </c>
      <c r="EF28" s="17">
        <v>4.1872410627619239</v>
      </c>
      <c r="EG28" s="8">
        <v>4.4238786449544074</v>
      </c>
      <c r="EH28" s="17" t="s">
        <v>63</v>
      </c>
      <c r="EI28" s="8" t="s">
        <v>242</v>
      </c>
      <c r="EJ28" s="18" t="s">
        <v>243</v>
      </c>
      <c r="EK28" s="124" t="s">
        <v>225</v>
      </c>
      <c r="EL28" s="124" t="s">
        <v>226</v>
      </c>
      <c r="EM28" s="124" t="s">
        <v>227</v>
      </c>
    </row>
    <row r="29" spans="1:143" ht="15.75">
      <c r="A29" s="128" t="s">
        <v>212</v>
      </c>
      <c r="B29" s="143" t="s">
        <v>115</v>
      </c>
      <c r="C29" s="126" t="s">
        <v>41</v>
      </c>
      <c r="D29" s="144" t="s">
        <v>125</v>
      </c>
      <c r="E29" s="187" t="s">
        <v>63</v>
      </c>
      <c r="F29" s="145">
        <v>659</v>
      </c>
      <c r="G29" s="177">
        <v>11</v>
      </c>
      <c r="H29" s="177">
        <v>0</v>
      </c>
      <c r="I29" s="146">
        <v>7059.3518098024433</v>
      </c>
      <c r="J29" s="146">
        <v>2721.6405631320604</v>
      </c>
      <c r="K29" s="146">
        <v>0.94907407407407407</v>
      </c>
      <c r="L29" s="147">
        <v>615</v>
      </c>
      <c r="M29" s="147">
        <v>647</v>
      </c>
      <c r="N29" s="146">
        <v>14586.47286122464</v>
      </c>
      <c r="O29" s="146">
        <v>3554.6511627906975</v>
      </c>
      <c r="P29" s="146">
        <v>2882.7669902912626</v>
      </c>
      <c r="Q29" s="146">
        <v>2804.0712468193383</v>
      </c>
      <c r="R29" s="146">
        <v>10616.25</v>
      </c>
      <c r="S29" s="146">
        <v>9728.9130434782619</v>
      </c>
      <c r="T29" s="146">
        <v>9625.6410256410254</v>
      </c>
      <c r="U29" s="145">
        <v>661</v>
      </c>
      <c r="V29" s="177">
        <v>0</v>
      </c>
      <c r="W29" s="177">
        <v>23</v>
      </c>
      <c r="X29" s="146">
        <v>2136.9231799237505</v>
      </c>
      <c r="Y29" s="146">
        <v>872.26750633012307</v>
      </c>
      <c r="Z29" s="146">
        <v>3583.6380961588798</v>
      </c>
      <c r="AA29" s="146">
        <v>781.57894736842104</v>
      </c>
      <c r="AB29" s="146">
        <v>742.8331466965285</v>
      </c>
      <c r="AC29" s="146">
        <v>703.65201900237525</v>
      </c>
      <c r="AD29" s="146">
        <v>3123.3333333333335</v>
      </c>
      <c r="AE29" s="146">
        <v>3119.2993630573251</v>
      </c>
      <c r="AF29" s="146">
        <v>3084.3192868719611</v>
      </c>
      <c r="AG29" s="145">
        <v>664</v>
      </c>
      <c r="AH29" s="177">
        <v>15</v>
      </c>
      <c r="AI29" s="177">
        <v>1</v>
      </c>
      <c r="AJ29" s="177">
        <v>648</v>
      </c>
      <c r="AK29" s="146">
        <v>10790.533624737656</v>
      </c>
      <c r="AL29" s="146">
        <v>5446.8943163631066</v>
      </c>
      <c r="AM29" s="146">
        <v>26915.554790611441</v>
      </c>
      <c r="AN29" s="146">
        <v>3946.1538461538457</v>
      </c>
      <c r="AO29" s="146">
        <v>3049.5575221238942</v>
      </c>
      <c r="AP29" s="146">
        <v>3044.1361916771752</v>
      </c>
      <c r="AQ29" s="146">
        <v>18457.500000000004</v>
      </c>
      <c r="AR29" s="146">
        <v>14541.496598639458</v>
      </c>
      <c r="AS29" s="146">
        <v>14547.244094488189</v>
      </c>
      <c r="AT29" s="145">
        <v>661</v>
      </c>
      <c r="AU29" s="177">
        <v>3</v>
      </c>
      <c r="AV29" s="177">
        <v>13</v>
      </c>
      <c r="AW29" s="177">
        <v>620</v>
      </c>
      <c r="AX29" s="146">
        <v>2306.389507320454</v>
      </c>
      <c r="AY29" s="146">
        <v>1119.5846169353654</v>
      </c>
      <c r="AZ29" s="146">
        <v>4294.2534367173121</v>
      </c>
      <c r="BA29" s="146">
        <v>597.22222222222217</v>
      </c>
      <c r="BB29" s="146">
        <v>550.35919540229884</v>
      </c>
      <c r="BC29" s="146">
        <v>537.26851851851859</v>
      </c>
      <c r="BD29" s="146">
        <v>3625</v>
      </c>
      <c r="BE29" s="146">
        <v>3665.5254777070068</v>
      </c>
      <c r="BF29" s="146">
        <v>3664.6271510516249</v>
      </c>
      <c r="BG29" s="145">
        <v>665</v>
      </c>
      <c r="BH29" s="177">
        <v>83</v>
      </c>
      <c r="BI29" s="177">
        <v>96</v>
      </c>
      <c r="BJ29" s="177">
        <v>83</v>
      </c>
      <c r="BK29" s="148">
        <v>82</v>
      </c>
      <c r="BL29" s="145">
        <v>1313</v>
      </c>
      <c r="BM29" s="151">
        <v>32</v>
      </c>
      <c r="BN29" s="177">
        <v>6</v>
      </c>
      <c r="BO29" s="177">
        <v>2.9573356862745106</v>
      </c>
      <c r="BP29" s="177">
        <v>0.74493960784313706</v>
      </c>
      <c r="BQ29" s="177">
        <v>2.212396078431373</v>
      </c>
      <c r="BR29" s="145">
        <v>1321</v>
      </c>
      <c r="BS29" s="177">
        <v>16</v>
      </c>
      <c r="BT29" s="177">
        <v>34</v>
      </c>
      <c r="BU29" s="177">
        <v>4.0652911093627058</v>
      </c>
      <c r="BV29" s="177">
        <v>0.90512195121951222</v>
      </c>
      <c r="BW29" s="148">
        <v>3.1601691581431908</v>
      </c>
      <c r="BX29" s="145">
        <v>823</v>
      </c>
      <c r="BY29" s="151">
        <v>88</v>
      </c>
      <c r="BZ29" s="177">
        <v>3.8064516308487102</v>
      </c>
      <c r="CA29" s="177">
        <v>96</v>
      </c>
      <c r="CB29" s="177">
        <v>5.4351382978723422</v>
      </c>
      <c r="CC29" s="177">
        <v>2</v>
      </c>
      <c r="CD29" s="27">
        <v>0.97916666666666663</v>
      </c>
      <c r="CE29" s="177">
        <v>91</v>
      </c>
      <c r="CF29" s="177">
        <v>88</v>
      </c>
      <c r="CG29" s="27">
        <v>0.94791666666666663</v>
      </c>
      <c r="CH29" s="159">
        <v>93</v>
      </c>
      <c r="CI29" s="145">
        <v>804</v>
      </c>
      <c r="CJ29" s="151">
        <v>91</v>
      </c>
      <c r="CK29" s="177">
        <v>3.8187500213583312</v>
      </c>
      <c r="CL29" s="177">
        <v>97</v>
      </c>
      <c r="CM29" s="177">
        <v>6.3188854166666637</v>
      </c>
      <c r="CN29" s="177">
        <v>1</v>
      </c>
      <c r="CO29" s="27">
        <v>0.98969072164948457</v>
      </c>
      <c r="CP29" s="177">
        <v>93</v>
      </c>
      <c r="CQ29" s="177">
        <v>91</v>
      </c>
      <c r="CR29" s="27">
        <v>0.95876288659793818</v>
      </c>
      <c r="CS29" s="159">
        <v>96</v>
      </c>
      <c r="CT29" s="145">
        <v>826</v>
      </c>
      <c r="CU29" s="151">
        <v>93</v>
      </c>
      <c r="CV29" s="177">
        <v>3.9052083765467009</v>
      </c>
      <c r="CW29" s="177">
        <v>97</v>
      </c>
      <c r="CX29" s="177">
        <v>5.8299583333333347</v>
      </c>
      <c r="CY29" s="177">
        <v>1</v>
      </c>
      <c r="CZ29" s="27">
        <v>0.98969072164948457</v>
      </c>
      <c r="DA29" s="177">
        <v>93</v>
      </c>
      <c r="DB29" s="177">
        <v>93</v>
      </c>
      <c r="DC29" s="27">
        <v>0.95876288659793818</v>
      </c>
      <c r="DD29" s="159">
        <v>96</v>
      </c>
      <c r="DE29" s="145">
        <v>814</v>
      </c>
      <c r="DF29" s="151">
        <v>93</v>
      </c>
      <c r="DG29" s="177">
        <v>3.7867347099343123</v>
      </c>
      <c r="DH29" s="177">
        <v>99</v>
      </c>
      <c r="DI29" s="177">
        <v>5.6503265306122437</v>
      </c>
      <c r="DJ29" s="177">
        <v>1</v>
      </c>
      <c r="DK29" s="27">
        <v>0.98989898989898994</v>
      </c>
      <c r="DL29" s="177">
        <v>95</v>
      </c>
      <c r="DM29" s="177">
        <v>93</v>
      </c>
      <c r="DN29" s="27">
        <v>0.95959595959595956</v>
      </c>
      <c r="DO29" s="159">
        <v>98</v>
      </c>
      <c r="DP29" s="31">
        <v>52.75</v>
      </c>
      <c r="DQ29" s="188">
        <v>792303</v>
      </c>
      <c r="DR29" s="192">
        <v>0.94786729857800001</v>
      </c>
      <c r="DS29" s="192">
        <v>13.180000000002769</v>
      </c>
      <c r="DT29" s="149" t="s">
        <v>213</v>
      </c>
      <c r="DU29" s="150" t="s">
        <v>245</v>
      </c>
      <c r="DV29" s="190" t="s">
        <v>246</v>
      </c>
      <c r="DW29" s="177" t="s">
        <v>247</v>
      </c>
      <c r="DX29" s="191" t="s">
        <v>217</v>
      </c>
      <c r="DY29" s="172" t="s">
        <v>251</v>
      </c>
      <c r="DZ29" s="132" t="s">
        <v>122</v>
      </c>
      <c r="EA29" s="125">
        <v>214</v>
      </c>
      <c r="EB29" s="125" t="s">
        <v>231</v>
      </c>
      <c r="EC29" s="133" t="s">
        <v>220</v>
      </c>
      <c r="ED29" s="133" t="s">
        <v>229</v>
      </c>
      <c r="EE29" s="125" t="s">
        <v>249</v>
      </c>
      <c r="EF29" s="17">
        <v>4.6480564309541297</v>
      </c>
      <c r="EG29" s="8">
        <v>5.3336699798860998</v>
      </c>
      <c r="EH29" s="17" t="s">
        <v>63</v>
      </c>
      <c r="EI29" s="8" t="s">
        <v>242</v>
      </c>
      <c r="EJ29" s="18" t="s">
        <v>243</v>
      </c>
      <c r="EK29" s="124" t="s">
        <v>225</v>
      </c>
      <c r="EL29" s="124" t="s">
        <v>226</v>
      </c>
      <c r="EM29" s="124" t="s">
        <v>227</v>
      </c>
    </row>
    <row r="30" spans="1:143" ht="15.75">
      <c r="A30" s="128" t="s">
        <v>212</v>
      </c>
      <c r="B30" s="143" t="s">
        <v>115</v>
      </c>
      <c r="C30" s="126" t="s">
        <v>41</v>
      </c>
      <c r="D30" s="144" t="s">
        <v>125</v>
      </c>
      <c r="E30" s="187" t="s">
        <v>65</v>
      </c>
      <c r="F30" s="145">
        <v>416</v>
      </c>
      <c r="G30" s="177">
        <v>0</v>
      </c>
      <c r="H30" s="177">
        <v>0</v>
      </c>
      <c r="I30" s="146">
        <v>10736.059558886285</v>
      </c>
      <c r="J30" s="146">
        <v>4747.2447239741359</v>
      </c>
      <c r="K30" s="146">
        <v>0.96634615384615385</v>
      </c>
      <c r="L30" s="147">
        <v>402</v>
      </c>
      <c r="M30" s="147">
        <v>415</v>
      </c>
      <c r="N30" s="146">
        <v>24504.69844459472</v>
      </c>
      <c r="O30" s="146">
        <v>4775</v>
      </c>
      <c r="P30" s="146">
        <v>3756.0906515580737</v>
      </c>
      <c r="Q30" s="146">
        <v>3866.2608695652175</v>
      </c>
      <c r="R30" s="146">
        <v>17215.384615384617</v>
      </c>
      <c r="S30" s="146">
        <v>17396.250000000004</v>
      </c>
      <c r="T30" s="146">
        <v>16866.008771929824</v>
      </c>
      <c r="U30" s="145">
        <v>413</v>
      </c>
      <c r="V30" s="177">
        <v>0</v>
      </c>
      <c r="W30" s="177">
        <v>9</v>
      </c>
      <c r="X30" s="146">
        <v>2742.7243508611004</v>
      </c>
      <c r="Y30" s="146">
        <v>1035.0562718449469</v>
      </c>
      <c r="Z30" s="146">
        <v>4044.4622458546078</v>
      </c>
      <c r="AA30" s="146">
        <v>1228.9473684210527</v>
      </c>
      <c r="AB30" s="146">
        <v>1052.3622047244094</v>
      </c>
      <c r="AC30" s="146">
        <v>946.45852749301025</v>
      </c>
      <c r="AD30" s="146">
        <v>3905.4945054945056</v>
      </c>
      <c r="AE30" s="146">
        <v>3866.6587789872219</v>
      </c>
      <c r="AF30" s="146">
        <v>3844.8770491803275</v>
      </c>
      <c r="AG30" s="145">
        <v>424</v>
      </c>
      <c r="AH30" s="177">
        <v>1</v>
      </c>
      <c r="AI30" s="177">
        <v>1</v>
      </c>
      <c r="AJ30" s="177">
        <v>420</v>
      </c>
      <c r="AK30" s="146">
        <v>11171.438339664437</v>
      </c>
      <c r="AL30" s="146">
        <v>5514.6644876658638</v>
      </c>
      <c r="AM30" s="146">
        <v>26617.473071397919</v>
      </c>
      <c r="AN30" s="146">
        <v>4104.545454545454</v>
      </c>
      <c r="AO30" s="146">
        <v>3902.0338983050847</v>
      </c>
      <c r="AP30" s="146">
        <v>4053.5545023696686</v>
      </c>
      <c r="AQ30" s="146">
        <v>18623.076923076922</v>
      </c>
      <c r="AR30" s="146">
        <v>19711.616161616163</v>
      </c>
      <c r="AS30" s="146">
        <v>19077.23076923077</v>
      </c>
      <c r="AT30" s="145">
        <v>423</v>
      </c>
      <c r="AU30" s="177">
        <v>1</v>
      </c>
      <c r="AV30" s="177">
        <v>1</v>
      </c>
      <c r="AW30" s="177">
        <v>416</v>
      </c>
      <c r="AX30" s="146">
        <v>2935.6150098600879</v>
      </c>
      <c r="AY30" s="146">
        <v>1086.5510842482945</v>
      </c>
      <c r="AZ30" s="146">
        <v>4704.9768965836483</v>
      </c>
      <c r="BA30" s="146">
        <v>1354.4117647058824</v>
      </c>
      <c r="BB30" s="146">
        <v>1031.3953488372094</v>
      </c>
      <c r="BC30" s="146">
        <v>846.75810473815477</v>
      </c>
      <c r="BD30" s="146">
        <v>4223.0263157894733</v>
      </c>
      <c r="BE30" s="146">
        <v>4187.6111817026685</v>
      </c>
      <c r="BF30" s="146">
        <v>4236.5764447695692</v>
      </c>
      <c r="BG30" s="145">
        <v>435</v>
      </c>
      <c r="BH30" s="177">
        <v>39</v>
      </c>
      <c r="BI30" s="177">
        <v>46</v>
      </c>
      <c r="BJ30" s="177">
        <v>35</v>
      </c>
      <c r="BK30" s="148">
        <v>39</v>
      </c>
      <c r="BL30" s="145">
        <v>838</v>
      </c>
      <c r="BM30" s="151">
        <v>0</v>
      </c>
      <c r="BN30" s="177">
        <v>3</v>
      </c>
      <c r="BO30" s="177">
        <v>2.1040574850299407</v>
      </c>
      <c r="BP30" s="177">
        <v>0.30339640718562877</v>
      </c>
      <c r="BQ30" s="177">
        <v>1.8006610778443106</v>
      </c>
      <c r="BR30" s="145">
        <v>835</v>
      </c>
      <c r="BS30" s="177">
        <v>2</v>
      </c>
      <c r="BT30" s="177">
        <v>7</v>
      </c>
      <c r="BU30" s="177">
        <v>2.9452179176755457</v>
      </c>
      <c r="BV30" s="177">
        <v>0.32931476997578701</v>
      </c>
      <c r="BW30" s="148">
        <v>2.615903147699759</v>
      </c>
      <c r="BX30" s="145">
        <v>841</v>
      </c>
      <c r="BY30" s="151">
        <v>56</v>
      </c>
      <c r="BZ30" s="177">
        <v>3.803389856370829</v>
      </c>
      <c r="CA30" s="177">
        <v>60</v>
      </c>
      <c r="CB30" s="177">
        <v>5.0534406779661012</v>
      </c>
      <c r="CC30" s="177">
        <v>1</v>
      </c>
      <c r="CD30" s="27">
        <v>0.98333333333333328</v>
      </c>
      <c r="CE30" s="177">
        <v>58</v>
      </c>
      <c r="CF30" s="177">
        <v>56</v>
      </c>
      <c r="CG30" s="27">
        <v>0.96666666666666667</v>
      </c>
      <c r="CH30" s="159">
        <v>59</v>
      </c>
      <c r="CI30" s="145">
        <v>799</v>
      </c>
      <c r="CJ30" s="151">
        <v>50</v>
      </c>
      <c r="CK30" s="177">
        <v>3.7625000093664442</v>
      </c>
      <c r="CL30" s="177">
        <v>57</v>
      </c>
      <c r="CM30" s="177">
        <v>5.918482142857143</v>
      </c>
      <c r="CN30" s="177">
        <v>1</v>
      </c>
      <c r="CO30" s="27">
        <v>0.98245614035087714</v>
      </c>
      <c r="CP30" s="177">
        <v>54</v>
      </c>
      <c r="CQ30" s="177">
        <v>50</v>
      </c>
      <c r="CR30" s="27">
        <v>0.94736842105263153</v>
      </c>
      <c r="CS30" s="159">
        <v>56</v>
      </c>
      <c r="CT30" s="145">
        <v>807</v>
      </c>
      <c r="CU30" s="151">
        <v>55</v>
      </c>
      <c r="CV30" s="177">
        <v>3.869491560984466</v>
      </c>
      <c r="CW30" s="177">
        <v>60</v>
      </c>
      <c r="CX30" s="177">
        <v>6.0315499999999984</v>
      </c>
      <c r="CY30" s="177">
        <v>0</v>
      </c>
      <c r="CZ30" s="27">
        <v>1</v>
      </c>
      <c r="DA30" s="177">
        <v>56</v>
      </c>
      <c r="DB30" s="177">
        <v>55</v>
      </c>
      <c r="DC30" s="27">
        <v>0.93333333333333335</v>
      </c>
      <c r="DD30" s="159">
        <v>59</v>
      </c>
      <c r="DE30" s="145">
        <v>820</v>
      </c>
      <c r="DF30" s="151">
        <v>55</v>
      </c>
      <c r="DG30" s="177">
        <v>3.7833333690961202</v>
      </c>
      <c r="DH30" s="177">
        <v>60</v>
      </c>
      <c r="DI30" s="177">
        <v>5.1692333333333336</v>
      </c>
      <c r="DJ30" s="177">
        <v>0</v>
      </c>
      <c r="DK30" s="27">
        <v>1</v>
      </c>
      <c r="DL30" s="177">
        <v>59</v>
      </c>
      <c r="DM30" s="177">
        <v>55</v>
      </c>
      <c r="DN30" s="27">
        <v>0.98333333333333328</v>
      </c>
      <c r="DO30" s="159">
        <v>60</v>
      </c>
      <c r="DP30" s="108">
        <v>44.75</v>
      </c>
      <c r="DQ30" s="188">
        <v>682004</v>
      </c>
      <c r="DR30" s="189">
        <v>0.9273743016749999</v>
      </c>
      <c r="DS30" s="189">
        <v>10.024096385552738</v>
      </c>
      <c r="DT30" s="149" t="s">
        <v>213</v>
      </c>
      <c r="DU30" s="150" t="s">
        <v>245</v>
      </c>
      <c r="DV30" s="190" t="s">
        <v>246</v>
      </c>
      <c r="DW30" s="177" t="s">
        <v>247</v>
      </c>
      <c r="DX30" s="191" t="s">
        <v>217</v>
      </c>
      <c r="DY30" s="172" t="s">
        <v>250</v>
      </c>
      <c r="DZ30" s="132" t="s">
        <v>119</v>
      </c>
      <c r="EA30" s="125">
        <v>214</v>
      </c>
      <c r="EB30" s="125" t="s">
        <v>219</v>
      </c>
      <c r="EC30" s="133" t="s">
        <v>220</v>
      </c>
      <c r="ED30" s="133" t="s">
        <v>221</v>
      </c>
      <c r="EE30" s="125" t="s">
        <v>249</v>
      </c>
      <c r="EF30" s="17">
        <v>3.2762620202623882</v>
      </c>
      <c r="EG30" s="8">
        <v>3.8580560147329335</v>
      </c>
      <c r="EH30" s="17" t="s">
        <v>65</v>
      </c>
      <c r="EI30" s="8" t="s">
        <v>244</v>
      </c>
      <c r="EJ30" s="18" t="s">
        <v>224</v>
      </c>
      <c r="EK30" s="124" t="s">
        <v>225</v>
      </c>
      <c r="EL30" s="124" t="s">
        <v>226</v>
      </c>
      <c r="EM30" s="124" t="s">
        <v>227</v>
      </c>
    </row>
    <row r="31" spans="1:143" ht="15.75">
      <c r="A31" s="128" t="s">
        <v>212</v>
      </c>
      <c r="B31" s="143" t="s">
        <v>115</v>
      </c>
      <c r="C31" s="126" t="s">
        <v>41</v>
      </c>
      <c r="D31" s="144" t="s">
        <v>125</v>
      </c>
      <c r="E31" s="187" t="s">
        <v>65</v>
      </c>
      <c r="F31" s="145">
        <v>413</v>
      </c>
      <c r="G31" s="177">
        <v>0</v>
      </c>
      <c r="H31" s="177">
        <v>0</v>
      </c>
      <c r="I31" s="146">
        <v>8835.9514875589703</v>
      </c>
      <c r="J31" s="146">
        <v>3531.3413939961479</v>
      </c>
      <c r="K31" s="146">
        <v>0.95399515738498786</v>
      </c>
      <c r="L31" s="147">
        <v>394</v>
      </c>
      <c r="M31" s="147">
        <v>413</v>
      </c>
      <c r="N31" s="146">
        <v>18507.686814828401</v>
      </c>
      <c r="O31" s="146">
        <v>4027.9411764705887</v>
      </c>
      <c r="P31" s="146">
        <v>3868.8622754491016</v>
      </c>
      <c r="Q31" s="146">
        <v>4165.9829059829062</v>
      </c>
      <c r="R31" s="146">
        <v>13269.642857142857</v>
      </c>
      <c r="S31" s="146">
        <v>13901.886792452829</v>
      </c>
      <c r="T31" s="146">
        <v>13924.355555555556</v>
      </c>
      <c r="U31" s="145">
        <v>412</v>
      </c>
      <c r="V31" s="177">
        <v>1</v>
      </c>
      <c r="W31" s="177">
        <v>17</v>
      </c>
      <c r="X31" s="146">
        <v>2227.773592336674</v>
      </c>
      <c r="Y31" s="146">
        <v>992.31590038296406</v>
      </c>
      <c r="Z31" s="146">
        <v>3692.693824135064</v>
      </c>
      <c r="AA31" s="146">
        <v>711.66666666666663</v>
      </c>
      <c r="AB31" s="146">
        <v>832.49354005167959</v>
      </c>
      <c r="AC31" s="146">
        <v>850.97580015612812</v>
      </c>
      <c r="AD31" s="146">
        <v>3390.8163265306125</v>
      </c>
      <c r="AE31" s="146">
        <v>3442.556346381969</v>
      </c>
      <c r="AF31" s="146">
        <v>3446.7848453249912</v>
      </c>
      <c r="AG31" s="145">
        <v>416</v>
      </c>
      <c r="AH31" s="177">
        <v>6</v>
      </c>
      <c r="AI31" s="177">
        <v>0</v>
      </c>
      <c r="AJ31" s="177">
        <v>409</v>
      </c>
      <c r="AK31" s="146">
        <v>9969.2169428031866</v>
      </c>
      <c r="AL31" s="146">
        <v>4944.1441517260291</v>
      </c>
      <c r="AM31" s="146">
        <v>24720.391183981923</v>
      </c>
      <c r="AN31" s="146">
        <v>3916.6666666666665</v>
      </c>
      <c r="AO31" s="146">
        <v>3868.9285714285716</v>
      </c>
      <c r="AP31" s="146">
        <v>4261.5079365079364</v>
      </c>
      <c r="AQ31" s="146">
        <v>16950</v>
      </c>
      <c r="AR31" s="146">
        <v>18037.560975609755</v>
      </c>
      <c r="AS31" s="146">
        <v>18091.44385026738</v>
      </c>
      <c r="AT31" s="145">
        <v>417</v>
      </c>
      <c r="AU31" s="177">
        <v>6</v>
      </c>
      <c r="AV31" s="177">
        <v>2</v>
      </c>
      <c r="AW31" s="177">
        <v>386</v>
      </c>
      <c r="AX31" s="146">
        <v>2305.8324646267702</v>
      </c>
      <c r="AY31" s="146">
        <v>1177.2189217439018</v>
      </c>
      <c r="AZ31" s="146">
        <v>4345.4584489910321</v>
      </c>
      <c r="BA31" s="146">
        <v>585.86956521739125</v>
      </c>
      <c r="BB31" s="146">
        <v>684.6605744125327</v>
      </c>
      <c r="BC31" s="146">
        <v>713.33872271624898</v>
      </c>
      <c r="BD31" s="146">
        <v>3685.1190476190477</v>
      </c>
      <c r="BE31" s="146">
        <v>3895.975948196115</v>
      </c>
      <c r="BF31" s="146">
        <v>4035.8847736625521</v>
      </c>
      <c r="BG31" s="145">
        <v>114</v>
      </c>
      <c r="BH31" s="177">
        <v>84</v>
      </c>
      <c r="BI31" s="177">
        <v>372</v>
      </c>
      <c r="BJ31" s="177">
        <v>57</v>
      </c>
      <c r="BK31" s="148">
        <v>53</v>
      </c>
      <c r="BL31" s="145">
        <v>825</v>
      </c>
      <c r="BM31" s="151">
        <v>3</v>
      </c>
      <c r="BN31" s="177">
        <v>6</v>
      </c>
      <c r="BO31" s="177">
        <v>2.3902230392156856</v>
      </c>
      <c r="BP31" s="177">
        <v>0.84709558823529429</v>
      </c>
      <c r="BQ31" s="177">
        <v>1.5431274509803925</v>
      </c>
      <c r="BR31" s="145">
        <v>833</v>
      </c>
      <c r="BS31" s="177">
        <v>3</v>
      </c>
      <c r="BT31" s="177">
        <v>11</v>
      </c>
      <c r="BU31" s="177">
        <v>4.1687032967032973</v>
      </c>
      <c r="BV31" s="177">
        <v>1.1205775335775341</v>
      </c>
      <c r="BW31" s="148">
        <v>3.0481257631257632</v>
      </c>
      <c r="BX31" s="145">
        <v>804</v>
      </c>
      <c r="BY31" s="151">
        <v>49</v>
      </c>
      <c r="BZ31" s="177">
        <v>3.7750000082529507</v>
      </c>
      <c r="CA31" s="177">
        <v>52</v>
      </c>
      <c r="CB31" s="177">
        <v>5.7678461538461523</v>
      </c>
      <c r="CC31" s="177">
        <v>0</v>
      </c>
      <c r="CD31" s="27">
        <v>1</v>
      </c>
      <c r="CE31" s="177">
        <v>51</v>
      </c>
      <c r="CF31" s="177">
        <v>49</v>
      </c>
      <c r="CG31" s="27">
        <v>0.98076923076923073</v>
      </c>
      <c r="CH31" s="159">
        <v>52</v>
      </c>
      <c r="CI31" s="145">
        <v>785</v>
      </c>
      <c r="CJ31" s="151">
        <v>50</v>
      </c>
      <c r="CK31" s="177">
        <v>3.8090909351002087</v>
      </c>
      <c r="CL31" s="177">
        <v>56</v>
      </c>
      <c r="CM31" s="177">
        <v>6.6431272727272717</v>
      </c>
      <c r="CN31" s="177">
        <v>1</v>
      </c>
      <c r="CO31" s="27">
        <v>0.9821428571428571</v>
      </c>
      <c r="CP31" s="177">
        <v>52</v>
      </c>
      <c r="CQ31" s="177">
        <v>50</v>
      </c>
      <c r="CR31" s="27">
        <v>0.9285714285714286</v>
      </c>
      <c r="CS31" s="159">
        <v>55</v>
      </c>
      <c r="CT31" s="145">
        <v>800</v>
      </c>
      <c r="CU31" s="151">
        <v>52</v>
      </c>
      <c r="CV31" s="177">
        <v>3.8722222646077475</v>
      </c>
      <c r="CW31" s="177">
        <v>54</v>
      </c>
      <c r="CX31" s="177">
        <v>6.567314814814817</v>
      </c>
      <c r="CY31" s="177">
        <v>0</v>
      </c>
      <c r="CZ31" s="27">
        <v>1</v>
      </c>
      <c r="DA31" s="177">
        <v>53</v>
      </c>
      <c r="DB31" s="177">
        <v>52</v>
      </c>
      <c r="DC31" s="27">
        <v>0.98148148148148151</v>
      </c>
      <c r="DD31" s="159">
        <v>54</v>
      </c>
      <c r="DE31" s="145">
        <v>818</v>
      </c>
      <c r="DF31" s="151">
        <v>54</v>
      </c>
      <c r="DG31" s="177">
        <v>3.7927272796630858</v>
      </c>
      <c r="DH31" s="177">
        <v>56</v>
      </c>
      <c r="DI31" s="177">
        <v>6.0840000000000005</v>
      </c>
      <c r="DJ31" s="177">
        <v>1</v>
      </c>
      <c r="DK31" s="27">
        <v>0.9821428571428571</v>
      </c>
      <c r="DL31" s="177">
        <v>53</v>
      </c>
      <c r="DM31" s="177">
        <v>54</v>
      </c>
      <c r="DN31" s="27">
        <v>0.9464285714285714</v>
      </c>
      <c r="DO31" s="159">
        <v>55</v>
      </c>
      <c r="DP31" s="31">
        <v>44.75</v>
      </c>
      <c r="DQ31" s="188">
        <v>682004</v>
      </c>
      <c r="DR31" s="192">
        <v>0.9273743016749999</v>
      </c>
      <c r="DS31" s="192">
        <v>9.951807228926155</v>
      </c>
      <c r="DT31" s="149" t="s">
        <v>213</v>
      </c>
      <c r="DU31" s="150" t="s">
        <v>245</v>
      </c>
      <c r="DV31" s="190" t="s">
        <v>246</v>
      </c>
      <c r="DW31" s="177" t="s">
        <v>247</v>
      </c>
      <c r="DX31" s="191" t="s">
        <v>217</v>
      </c>
      <c r="DY31" s="172" t="s">
        <v>250</v>
      </c>
      <c r="DZ31" s="132" t="s">
        <v>120</v>
      </c>
      <c r="EA31" s="24">
        <v>214</v>
      </c>
      <c r="EB31" s="24" t="s">
        <v>228</v>
      </c>
      <c r="EC31" s="133" t="s">
        <v>220</v>
      </c>
      <c r="ED31" s="133" t="s">
        <v>229</v>
      </c>
      <c r="EE31" s="125" t="s">
        <v>249</v>
      </c>
      <c r="EF31" s="17">
        <v>5.0450217666117965</v>
      </c>
      <c r="EG31" s="8">
        <v>5.6165460296047547</v>
      </c>
      <c r="EH31" s="17" t="s">
        <v>65</v>
      </c>
      <c r="EI31" s="8" t="s">
        <v>244</v>
      </c>
      <c r="EJ31" s="18" t="s">
        <v>224</v>
      </c>
      <c r="EK31" s="124" t="s">
        <v>225</v>
      </c>
      <c r="EL31" s="124" t="s">
        <v>226</v>
      </c>
      <c r="EM31" s="124" t="s">
        <v>227</v>
      </c>
    </row>
    <row r="32" spans="1:143" ht="15.75">
      <c r="A32" s="128" t="s">
        <v>212</v>
      </c>
      <c r="B32" s="143" t="s">
        <v>115</v>
      </c>
      <c r="C32" s="126" t="s">
        <v>41</v>
      </c>
      <c r="D32" s="144" t="s">
        <v>125</v>
      </c>
      <c r="E32" s="187" t="s">
        <v>65</v>
      </c>
      <c r="F32" s="17">
        <v>403</v>
      </c>
      <c r="G32" s="8">
        <v>6</v>
      </c>
      <c r="H32" s="8">
        <v>1</v>
      </c>
      <c r="I32" s="20">
        <v>5077.9534987343986</v>
      </c>
      <c r="J32" s="20">
        <v>1965.6317776698413</v>
      </c>
      <c r="K32" s="20">
        <v>0.85606060606060608</v>
      </c>
      <c r="L32" s="21">
        <v>339</v>
      </c>
      <c r="M32" s="21">
        <v>392</v>
      </c>
      <c r="N32" s="20">
        <v>14031.9959289012</v>
      </c>
      <c r="O32" s="20">
        <v>2478</v>
      </c>
      <c r="P32" s="20">
        <v>2597.6293103448274</v>
      </c>
      <c r="Q32" s="20">
        <v>2575.452488687783</v>
      </c>
      <c r="R32" s="20">
        <v>7236.0000000000009</v>
      </c>
      <c r="S32" s="20">
        <v>11565.437788018433</v>
      </c>
      <c r="T32" s="20">
        <v>11106.764705882355</v>
      </c>
      <c r="U32" s="17">
        <v>402</v>
      </c>
      <c r="V32" s="8">
        <v>2</v>
      </c>
      <c r="W32" s="8">
        <v>28</v>
      </c>
      <c r="X32" s="20">
        <v>2087.8324643987862</v>
      </c>
      <c r="Y32" s="20">
        <v>844.5203978263188</v>
      </c>
      <c r="Z32" s="20">
        <v>3874.822964634744</v>
      </c>
      <c r="AA32" s="20">
        <v>871.42857142857144</v>
      </c>
      <c r="AB32" s="20">
        <v>823.86363636363637</v>
      </c>
      <c r="AC32" s="20">
        <v>833.79629629629642</v>
      </c>
      <c r="AD32" s="20">
        <v>3219.2307692307695</v>
      </c>
      <c r="AE32" s="20">
        <v>3362.8428927680798</v>
      </c>
      <c r="AF32" s="20">
        <v>3396.7345505617973</v>
      </c>
      <c r="AG32" s="17">
        <v>405</v>
      </c>
      <c r="AH32" s="8">
        <v>4</v>
      </c>
      <c r="AI32" s="8">
        <v>2</v>
      </c>
      <c r="AJ32" s="8">
        <v>398</v>
      </c>
      <c r="AK32" s="20">
        <v>8031.9745387532084</v>
      </c>
      <c r="AL32" s="20">
        <v>4168.7029192745786</v>
      </c>
      <c r="AM32" s="20">
        <v>22176.089640296799</v>
      </c>
      <c r="AN32" s="20">
        <v>3059.375</v>
      </c>
      <c r="AO32" s="20">
        <v>2792.6892950391643</v>
      </c>
      <c r="AP32" s="20">
        <v>2805.5636896046854</v>
      </c>
      <c r="AQ32" s="20">
        <v>14055.000000000002</v>
      </c>
      <c r="AR32" s="20">
        <v>15827.710843373497</v>
      </c>
      <c r="AS32" s="20">
        <v>15440.000000000004</v>
      </c>
      <c r="AT32" s="17">
        <v>402</v>
      </c>
      <c r="AU32" s="8">
        <v>7</v>
      </c>
      <c r="AV32" s="8">
        <v>0</v>
      </c>
      <c r="AW32" s="8">
        <v>380</v>
      </c>
      <c r="AX32" s="20">
        <v>2089.7319253426172</v>
      </c>
      <c r="AY32" s="20">
        <v>972.12151519939323</v>
      </c>
      <c r="AZ32" s="20">
        <v>4386.3649544762002</v>
      </c>
      <c r="BA32" s="20">
        <v>705.35714285714278</v>
      </c>
      <c r="BB32" s="20">
        <v>615.80698835274552</v>
      </c>
      <c r="BC32" s="20">
        <v>635.19091847265224</v>
      </c>
      <c r="BD32" s="20">
        <v>3381.9444444444448</v>
      </c>
      <c r="BE32" s="20">
        <v>3726.7423014586711</v>
      </c>
      <c r="BF32" s="20">
        <v>3818.1434599156119</v>
      </c>
      <c r="BG32" s="17">
        <v>171</v>
      </c>
      <c r="BH32" s="8">
        <v>55</v>
      </c>
      <c r="BI32" s="8">
        <v>320</v>
      </c>
      <c r="BJ32" s="8">
        <v>48</v>
      </c>
      <c r="BK32" s="148">
        <v>51</v>
      </c>
      <c r="BL32" s="169">
        <v>807</v>
      </c>
      <c r="BM32" s="170">
        <v>3</v>
      </c>
      <c r="BN32" s="171">
        <v>8</v>
      </c>
      <c r="BO32" s="171">
        <v>3.3831092964824121</v>
      </c>
      <c r="BP32" s="171">
        <v>1.0712914572864323</v>
      </c>
      <c r="BQ32" s="171">
        <v>2.3118178391959794</v>
      </c>
      <c r="BR32" s="169">
        <v>803</v>
      </c>
      <c r="BS32" s="171">
        <v>8</v>
      </c>
      <c r="BT32" s="171">
        <v>22</v>
      </c>
      <c r="BU32" s="171">
        <v>3.9170595084087969</v>
      </c>
      <c r="BV32" s="171">
        <v>1.1246804657179821</v>
      </c>
      <c r="BW32" s="23">
        <v>2.7923790426908144</v>
      </c>
      <c r="BX32" s="17">
        <v>808</v>
      </c>
      <c r="BY32" s="180">
        <v>48</v>
      </c>
      <c r="BZ32" s="8">
        <v>3.8692308389223538</v>
      </c>
      <c r="CA32" s="8">
        <v>52</v>
      </c>
      <c r="CB32" s="8">
        <v>6.1406538461538469</v>
      </c>
      <c r="CC32" s="8">
        <v>0</v>
      </c>
      <c r="CD32" s="28">
        <v>1</v>
      </c>
      <c r="CE32" s="8">
        <v>51</v>
      </c>
      <c r="CF32" s="8">
        <v>48</v>
      </c>
      <c r="CG32" s="28">
        <v>0.98076923076923073</v>
      </c>
      <c r="CH32" s="160">
        <v>52</v>
      </c>
      <c r="CI32" s="17">
        <v>764</v>
      </c>
      <c r="CJ32" s="180">
        <v>48</v>
      </c>
      <c r="CK32" s="8">
        <v>3.8203704312995628</v>
      </c>
      <c r="CL32" s="8">
        <v>55</v>
      </c>
      <c r="CM32" s="8">
        <v>6.5212592592592609</v>
      </c>
      <c r="CN32" s="8">
        <v>1</v>
      </c>
      <c r="CO32" s="28">
        <v>0.98181818181818181</v>
      </c>
      <c r="CP32" s="8">
        <v>50</v>
      </c>
      <c r="CQ32" s="8">
        <v>48</v>
      </c>
      <c r="CR32" s="28">
        <v>0.90909090909090906</v>
      </c>
      <c r="CS32" s="160">
        <v>54</v>
      </c>
      <c r="CT32" s="17">
        <v>785</v>
      </c>
      <c r="CU32" s="180">
        <v>48</v>
      </c>
      <c r="CV32" s="8">
        <v>3.9326923031073351</v>
      </c>
      <c r="CW32" s="8">
        <v>52</v>
      </c>
      <c r="CX32" s="8">
        <v>6.3126153846153832</v>
      </c>
      <c r="CY32" s="8">
        <v>0</v>
      </c>
      <c r="CZ32" s="28">
        <v>1</v>
      </c>
      <c r="DA32" s="8">
        <v>50</v>
      </c>
      <c r="DB32" s="8">
        <v>48</v>
      </c>
      <c r="DC32" s="28">
        <v>0.96153846153846156</v>
      </c>
      <c r="DD32" s="160">
        <v>52</v>
      </c>
      <c r="DE32" s="17">
        <v>783</v>
      </c>
      <c r="DF32" s="180">
        <v>44</v>
      </c>
      <c r="DG32" s="8">
        <v>3.7901961382697609</v>
      </c>
      <c r="DH32" s="8">
        <v>53</v>
      </c>
      <c r="DI32" s="8">
        <v>6.2439038461538452</v>
      </c>
      <c r="DJ32" s="8">
        <v>1</v>
      </c>
      <c r="DK32" s="28">
        <v>0.98113207547169812</v>
      </c>
      <c r="DL32" s="8">
        <v>48</v>
      </c>
      <c r="DM32" s="8">
        <v>44</v>
      </c>
      <c r="DN32" s="28">
        <v>0.90566037735849059</v>
      </c>
      <c r="DO32" s="160">
        <v>51</v>
      </c>
      <c r="DP32" s="31">
        <v>44.75</v>
      </c>
      <c r="DQ32" s="188">
        <v>682004</v>
      </c>
      <c r="DR32" s="192">
        <v>0.9273743016749999</v>
      </c>
      <c r="DS32" s="192">
        <v>9.7108433735042148</v>
      </c>
      <c r="DT32" s="13" t="s">
        <v>213</v>
      </c>
      <c r="DU32" s="150" t="s">
        <v>245</v>
      </c>
      <c r="DV32" s="190" t="s">
        <v>246</v>
      </c>
      <c r="DW32" s="177" t="s">
        <v>247</v>
      </c>
      <c r="DX32" s="191" t="s">
        <v>217</v>
      </c>
      <c r="DY32" s="172" t="s">
        <v>250</v>
      </c>
      <c r="DZ32" s="132" t="s">
        <v>121</v>
      </c>
      <c r="EA32" s="24">
        <v>214</v>
      </c>
      <c r="EB32" s="24" t="s">
        <v>230</v>
      </c>
      <c r="EC32" s="133" t="s">
        <v>220</v>
      </c>
      <c r="ED32" s="133" t="s">
        <v>229</v>
      </c>
      <c r="EE32" s="125" t="s">
        <v>249</v>
      </c>
      <c r="EF32" s="17">
        <v>6.8962160689067602</v>
      </c>
      <c r="EG32" s="8">
        <v>5.3841778466950601</v>
      </c>
      <c r="EH32" s="17" t="s">
        <v>65</v>
      </c>
      <c r="EI32" s="8" t="s">
        <v>244</v>
      </c>
      <c r="EJ32" s="18" t="s">
        <v>224</v>
      </c>
      <c r="EK32" s="124" t="s">
        <v>225</v>
      </c>
      <c r="EL32" s="124" t="s">
        <v>226</v>
      </c>
      <c r="EM32" s="124" t="s">
        <v>227</v>
      </c>
    </row>
    <row r="33" spans="1:143" ht="16.5" thickBot="1">
      <c r="A33" s="111" t="s">
        <v>212</v>
      </c>
      <c r="B33" s="112" t="s">
        <v>115</v>
      </c>
      <c r="C33" s="113" t="s">
        <v>41</v>
      </c>
      <c r="D33" s="161" t="s">
        <v>125</v>
      </c>
      <c r="E33" s="208" t="s">
        <v>65</v>
      </c>
      <c r="F33" s="162">
        <v>407</v>
      </c>
      <c r="G33" s="119">
        <v>2</v>
      </c>
      <c r="H33" s="119">
        <v>1</v>
      </c>
      <c r="I33" s="163">
        <v>6306.0480050023698</v>
      </c>
      <c r="J33" s="163">
        <v>2435.5192688693169</v>
      </c>
      <c r="K33" s="163">
        <v>0.9133663366336634</v>
      </c>
      <c r="L33" s="164">
        <v>369</v>
      </c>
      <c r="M33" s="164">
        <v>404</v>
      </c>
      <c r="N33" s="163">
        <v>11931.967140432562</v>
      </c>
      <c r="O33" s="163">
        <v>3126.5625000000005</v>
      </c>
      <c r="P33" s="163">
        <v>2882.7669902912626</v>
      </c>
      <c r="Q33" s="163">
        <v>2804.0712468193383</v>
      </c>
      <c r="R33" s="163">
        <v>9798</v>
      </c>
      <c r="S33" s="163">
        <v>9728.9130434782619</v>
      </c>
      <c r="T33" s="163">
        <v>9625.6410256410254</v>
      </c>
      <c r="U33" s="162">
        <v>412</v>
      </c>
      <c r="V33" s="119">
        <v>1</v>
      </c>
      <c r="W33" s="119">
        <v>34</v>
      </c>
      <c r="X33" s="163">
        <v>1918.3610798637349</v>
      </c>
      <c r="Y33" s="163">
        <v>875.35467242047628</v>
      </c>
      <c r="Z33" s="163">
        <v>3500.2518500562478</v>
      </c>
      <c r="AA33" s="163">
        <v>734.45945945945948</v>
      </c>
      <c r="AB33" s="163">
        <v>742.8331466965285</v>
      </c>
      <c r="AC33" s="163">
        <v>703.65201900237525</v>
      </c>
      <c r="AD33" s="163">
        <v>3053</v>
      </c>
      <c r="AE33" s="163">
        <v>3119.2993630573251</v>
      </c>
      <c r="AF33" s="163">
        <v>3084.3192868719611</v>
      </c>
      <c r="AG33" s="162">
        <v>412</v>
      </c>
      <c r="AH33" s="119">
        <v>1</v>
      </c>
      <c r="AI33" s="119">
        <v>0</v>
      </c>
      <c r="AJ33" s="119">
        <v>409</v>
      </c>
      <c r="AK33" s="163">
        <v>8884.2464596071823</v>
      </c>
      <c r="AL33" s="163">
        <v>4603.431960063177</v>
      </c>
      <c r="AM33" s="163">
        <v>23472.332154732001</v>
      </c>
      <c r="AN33" s="163">
        <v>3318.75</v>
      </c>
      <c r="AO33" s="163">
        <v>3049.5575221238942</v>
      </c>
      <c r="AP33" s="163">
        <v>3044.1361916771752</v>
      </c>
      <c r="AQ33" s="163">
        <v>15271.875000000004</v>
      </c>
      <c r="AR33" s="163">
        <v>14541.496598639458</v>
      </c>
      <c r="AS33" s="163">
        <v>14547.244094488189</v>
      </c>
      <c r="AT33" s="162">
        <v>414</v>
      </c>
      <c r="AU33" s="119">
        <v>6</v>
      </c>
      <c r="AV33" s="119">
        <v>6</v>
      </c>
      <c r="AW33" s="119">
        <v>362</v>
      </c>
      <c r="AX33" s="163">
        <v>2058.6028980303445</v>
      </c>
      <c r="AY33" s="163">
        <v>1172.9808114669554</v>
      </c>
      <c r="AZ33" s="163">
        <v>4316.6456048712007</v>
      </c>
      <c r="BA33" s="163">
        <v>412.00000000000006</v>
      </c>
      <c r="BB33" s="163">
        <v>550.35919540229884</v>
      </c>
      <c r="BC33" s="163">
        <v>537.26851851851859</v>
      </c>
      <c r="BD33" s="163">
        <v>3592.3076923076924</v>
      </c>
      <c r="BE33" s="163">
        <v>3665.5254777070068</v>
      </c>
      <c r="BF33" s="163">
        <v>3664.6271510516249</v>
      </c>
      <c r="BG33" s="162">
        <v>403</v>
      </c>
      <c r="BH33" s="119">
        <v>92</v>
      </c>
      <c r="BI33" s="119">
        <v>106</v>
      </c>
      <c r="BJ33" s="119">
        <v>83</v>
      </c>
      <c r="BK33" s="120">
        <v>82</v>
      </c>
      <c r="BL33" s="162">
        <v>819</v>
      </c>
      <c r="BM33" s="209">
        <v>2</v>
      </c>
      <c r="BN33" s="119">
        <v>14</v>
      </c>
      <c r="BO33" s="119">
        <v>3.1816998754670003</v>
      </c>
      <c r="BP33" s="119">
        <v>0.76569489414694913</v>
      </c>
      <c r="BQ33" s="119">
        <v>2.4160049813200501</v>
      </c>
      <c r="BR33" s="162">
        <v>821</v>
      </c>
      <c r="BS33" s="119">
        <v>8</v>
      </c>
      <c r="BT33" s="119">
        <v>30</v>
      </c>
      <c r="BU33" s="119">
        <v>4.2550817369093252</v>
      </c>
      <c r="BV33" s="119">
        <v>0.91727458492975733</v>
      </c>
      <c r="BW33" s="120">
        <v>3.337807151979566</v>
      </c>
      <c r="BX33" s="162">
        <v>819</v>
      </c>
      <c r="BY33" s="209">
        <v>51</v>
      </c>
      <c r="BZ33" s="119">
        <v>3.7962963183720908</v>
      </c>
      <c r="CA33" s="119">
        <v>54</v>
      </c>
      <c r="CB33" s="119">
        <v>5.9378148148148169</v>
      </c>
      <c r="CC33" s="119">
        <v>0</v>
      </c>
      <c r="CD33" s="168">
        <v>1</v>
      </c>
      <c r="CE33" s="119">
        <v>51</v>
      </c>
      <c r="CF33" s="119">
        <v>51</v>
      </c>
      <c r="CG33" s="168">
        <v>0.94444444444444442</v>
      </c>
      <c r="CH33" s="165">
        <v>54</v>
      </c>
      <c r="CI33" s="162">
        <v>767</v>
      </c>
      <c r="CJ33" s="209">
        <v>47</v>
      </c>
      <c r="CK33" s="119">
        <v>3.7962264294894235</v>
      </c>
      <c r="CL33" s="119">
        <v>53</v>
      </c>
      <c r="CM33" s="119">
        <v>6.5081698113207569</v>
      </c>
      <c r="CN33" s="119">
        <v>0</v>
      </c>
      <c r="CO33" s="168">
        <v>1</v>
      </c>
      <c r="CP33" s="119">
        <v>51</v>
      </c>
      <c r="CQ33" s="119">
        <v>47</v>
      </c>
      <c r="CR33" s="168">
        <v>0.96226415094339623</v>
      </c>
      <c r="CS33" s="165">
        <v>53</v>
      </c>
      <c r="CT33" s="162">
        <v>797</v>
      </c>
      <c r="CU33" s="209">
        <v>51</v>
      </c>
      <c r="CV33" s="119">
        <v>3.9019231200218201</v>
      </c>
      <c r="CW33" s="119">
        <v>53</v>
      </c>
      <c r="CX33" s="119">
        <v>5.9665961538461545</v>
      </c>
      <c r="CY33" s="119">
        <v>1</v>
      </c>
      <c r="CZ33" s="168">
        <v>0.98113207547169812</v>
      </c>
      <c r="DA33" s="119">
        <v>51</v>
      </c>
      <c r="DB33" s="119">
        <v>51</v>
      </c>
      <c r="DC33" s="168">
        <v>0.96226415094339623</v>
      </c>
      <c r="DD33" s="165">
        <v>52</v>
      </c>
      <c r="DE33" s="162">
        <v>780</v>
      </c>
      <c r="DF33" s="209">
        <v>45</v>
      </c>
      <c r="DG33" s="119">
        <v>3.7693877658065484</v>
      </c>
      <c r="DH33" s="119">
        <v>50</v>
      </c>
      <c r="DI33" s="119">
        <v>6.1723673469387759</v>
      </c>
      <c r="DJ33" s="119">
        <v>1</v>
      </c>
      <c r="DK33" s="168">
        <v>0.98</v>
      </c>
      <c r="DL33" s="119">
        <v>47</v>
      </c>
      <c r="DM33" s="119">
        <v>45</v>
      </c>
      <c r="DN33" s="168">
        <v>0.94</v>
      </c>
      <c r="DO33" s="165">
        <v>49</v>
      </c>
      <c r="DP33" s="167">
        <v>44.75</v>
      </c>
      <c r="DQ33" s="210">
        <v>682004</v>
      </c>
      <c r="DR33" s="211">
        <v>0.9273743016749999</v>
      </c>
      <c r="DS33" s="211">
        <v>9.8072289156729919</v>
      </c>
      <c r="DT33" s="179" t="s">
        <v>213</v>
      </c>
      <c r="DU33" s="118" t="s">
        <v>245</v>
      </c>
      <c r="DV33" s="212" t="s">
        <v>246</v>
      </c>
      <c r="DW33" s="119" t="s">
        <v>247</v>
      </c>
      <c r="DX33" s="213" t="s">
        <v>217</v>
      </c>
      <c r="DY33" s="214" t="s">
        <v>250</v>
      </c>
      <c r="DZ33" s="121" t="s">
        <v>122</v>
      </c>
      <c r="EA33" s="122">
        <v>214</v>
      </c>
      <c r="EB33" s="122" t="s">
        <v>231</v>
      </c>
      <c r="EC33" s="123" t="s">
        <v>220</v>
      </c>
      <c r="ED33" s="123" t="s">
        <v>229</v>
      </c>
      <c r="EE33" s="122" t="s">
        <v>249</v>
      </c>
      <c r="EF33" s="114">
        <v>5.258410725605283</v>
      </c>
      <c r="EG33" s="115">
        <v>5.9504477578459438</v>
      </c>
      <c r="EH33" s="114" t="s">
        <v>65</v>
      </c>
      <c r="EI33" s="115" t="s">
        <v>244</v>
      </c>
      <c r="EJ33" s="117" t="s">
        <v>224</v>
      </c>
      <c r="EK33" s="124" t="s">
        <v>225</v>
      </c>
      <c r="EL33" s="124" t="s">
        <v>226</v>
      </c>
      <c r="EM33" s="124" t="s">
        <v>227</v>
      </c>
    </row>
    <row r="34" spans="1:143">
      <c r="A34" s="181"/>
      <c r="B34" s="181"/>
      <c r="C34" s="181"/>
      <c r="D34" s="18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0"/>
      <c r="Y34" s="20"/>
      <c r="Z34" s="20"/>
      <c r="AA34" s="20"/>
      <c r="AB34" s="20"/>
      <c r="AC34" s="20"/>
      <c r="AD34" s="20"/>
      <c r="AE34" s="20"/>
      <c r="AF34" s="8"/>
      <c r="AG34" s="8"/>
      <c r="AH34" s="8"/>
      <c r="AI34" s="8"/>
      <c r="AJ34" s="8"/>
      <c r="AK34" s="20"/>
      <c r="AL34" s="20"/>
      <c r="AM34" s="20"/>
      <c r="AN34" s="20"/>
      <c r="AO34" s="20"/>
      <c r="AP34" s="20"/>
      <c r="AQ34" s="20"/>
      <c r="AR34" s="20"/>
      <c r="AS34" s="8"/>
      <c r="AT34" s="8"/>
      <c r="AU34" s="8"/>
      <c r="AV34" s="8"/>
      <c r="AW34" s="8"/>
      <c r="AX34" s="20"/>
      <c r="AY34" s="20"/>
      <c r="AZ34" s="20"/>
      <c r="BA34" s="20"/>
      <c r="BB34" s="20"/>
      <c r="BC34" s="20"/>
      <c r="BD34" s="20"/>
      <c r="BE34" s="20"/>
      <c r="BF34" s="8"/>
      <c r="BG34" s="8"/>
      <c r="BH34" s="8"/>
      <c r="BI34" s="8"/>
      <c r="BJ34" s="8"/>
      <c r="BK34" s="8"/>
      <c r="BL34" s="8"/>
      <c r="BM34" s="11"/>
      <c r="BN34" s="11"/>
      <c r="BO34" s="8"/>
      <c r="BP34" s="8"/>
      <c r="BQ34" s="9"/>
      <c r="BR34" s="9"/>
      <c r="BS34" s="9"/>
      <c r="BT34" s="9"/>
      <c r="BV34" s="152"/>
      <c r="BW34" s="8"/>
      <c r="BX34" s="155"/>
      <c r="BY34" s="8"/>
      <c r="BZ34" s="155"/>
      <c r="CA34" s="155"/>
      <c r="CC34" s="152"/>
      <c r="CD34" s="8"/>
      <c r="CE34" s="155"/>
      <c r="CF34" s="8"/>
      <c r="CG34" s="8"/>
      <c r="CH34" s="155"/>
      <c r="CI34" s="155"/>
      <c r="CJ34" s="8"/>
      <c r="CK34" s="155"/>
      <c r="CL34" s="155"/>
      <c r="CN34" s="152"/>
      <c r="CO34" s="8"/>
      <c r="CP34" s="155"/>
      <c r="CQ34" s="8"/>
      <c r="CR34" s="8"/>
      <c r="CS34" s="155"/>
      <c r="CT34" s="155"/>
      <c r="CU34" s="8"/>
      <c r="CV34" s="155"/>
      <c r="CW34" s="155"/>
      <c r="CY34" s="152"/>
      <c r="CZ34" s="8"/>
      <c r="DA34" s="155"/>
      <c r="DB34" s="8"/>
      <c r="DC34" s="8"/>
      <c r="DD34" s="155"/>
      <c r="DE34" s="155"/>
      <c r="DF34" s="8"/>
      <c r="DG34" s="155"/>
      <c r="DH34" s="155"/>
      <c r="DJ34" s="152"/>
      <c r="DK34" s="8"/>
      <c r="DL34" s="155"/>
      <c r="DM34" s="8"/>
      <c r="DN34" s="8"/>
      <c r="DO34" s="155"/>
      <c r="DP34" s="176"/>
    </row>
    <row r="35" spans="1:143">
      <c r="A35" s="181"/>
      <c r="B35" s="181"/>
      <c r="C35" s="181"/>
      <c r="D35" s="18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0"/>
      <c r="Y35" s="20"/>
      <c r="Z35" s="20"/>
      <c r="AA35" s="20"/>
      <c r="AB35" s="20"/>
      <c r="AC35" s="20"/>
      <c r="AD35" s="20"/>
      <c r="AE35" s="20"/>
      <c r="AF35" s="8"/>
      <c r="AG35" s="8"/>
      <c r="AH35" s="8"/>
      <c r="AI35" s="8"/>
      <c r="AJ35" s="8"/>
      <c r="AK35" s="20"/>
      <c r="AL35" s="20"/>
      <c r="AM35" s="20"/>
      <c r="AN35" s="20"/>
      <c r="AO35" s="20"/>
      <c r="AP35" s="20"/>
      <c r="AQ35" s="20"/>
      <c r="AR35" s="20"/>
      <c r="AS35" s="8"/>
      <c r="AT35" s="8"/>
      <c r="AU35" s="8"/>
      <c r="AV35" s="8"/>
      <c r="AW35" s="8"/>
      <c r="AX35" s="20"/>
      <c r="AY35" s="20"/>
      <c r="AZ35" s="20"/>
      <c r="BA35" s="20"/>
      <c r="BB35" s="20"/>
      <c r="BC35" s="20"/>
      <c r="BD35" s="20"/>
      <c r="BE35" s="20"/>
      <c r="BF35" s="8"/>
      <c r="BG35" s="8"/>
      <c r="BH35" s="8"/>
      <c r="BI35" s="8"/>
      <c r="BJ35" s="8"/>
      <c r="BK35" s="8"/>
      <c r="BL35" s="8"/>
      <c r="BM35" s="11"/>
      <c r="BN35" s="11"/>
      <c r="BO35" s="8"/>
      <c r="BP35" s="8"/>
      <c r="BQ35" s="9"/>
      <c r="BR35" s="9"/>
      <c r="BS35" s="9"/>
      <c r="BT35" s="9"/>
      <c r="BV35" s="152"/>
      <c r="BW35" s="8"/>
      <c r="BX35" s="155"/>
      <c r="BY35" s="8"/>
      <c r="BZ35" s="155"/>
      <c r="CA35" s="155"/>
      <c r="CC35" s="152"/>
      <c r="CD35" s="8"/>
      <c r="CE35" s="155"/>
      <c r="CF35" s="8"/>
      <c r="CG35" s="8"/>
      <c r="CH35" s="155"/>
      <c r="CI35" s="155"/>
      <c r="CJ35" s="8"/>
      <c r="CK35" s="155"/>
      <c r="CL35" s="155"/>
      <c r="CN35" s="152"/>
      <c r="CO35" s="8"/>
      <c r="CP35" s="155"/>
      <c r="CQ35" s="8"/>
      <c r="CR35" s="8"/>
      <c r="CS35" s="155"/>
      <c r="CT35" s="155"/>
      <c r="CU35" s="8"/>
      <c r="CV35" s="155"/>
      <c r="CW35" s="155"/>
      <c r="CY35" s="152"/>
      <c r="CZ35" s="8"/>
      <c r="DA35" s="155"/>
      <c r="DB35" s="8"/>
      <c r="DC35" s="8"/>
      <c r="DD35" s="155"/>
      <c r="DE35" s="155"/>
      <c r="DF35" s="8"/>
      <c r="DG35" s="155"/>
      <c r="DH35" s="155"/>
      <c r="DJ35" s="152"/>
      <c r="DK35" s="8"/>
      <c r="DL35" s="155"/>
      <c r="DM35" s="8"/>
      <c r="DN35" s="8"/>
      <c r="DO35" s="155"/>
      <c r="DP35" s="176"/>
    </row>
    <row r="36" spans="1:143">
      <c r="A36" s="181"/>
      <c r="B36" s="181"/>
      <c r="C36" s="181"/>
      <c r="D36" s="181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0"/>
      <c r="Y36" s="20"/>
      <c r="Z36" s="20"/>
      <c r="AA36" s="20"/>
      <c r="AB36" s="20"/>
      <c r="AC36" s="20"/>
      <c r="AD36" s="20"/>
      <c r="AE36" s="20"/>
      <c r="AF36" s="8"/>
      <c r="AG36" s="8"/>
      <c r="AH36" s="8"/>
      <c r="AI36" s="8"/>
      <c r="AJ36" s="8"/>
      <c r="AK36" s="20"/>
      <c r="AL36" s="20"/>
      <c r="AM36" s="20"/>
      <c r="AN36" s="20"/>
      <c r="AO36" s="20"/>
      <c r="AP36" s="20"/>
      <c r="AQ36" s="20"/>
      <c r="AR36" s="20"/>
      <c r="AS36" s="8"/>
      <c r="AT36" s="8"/>
      <c r="AU36" s="8"/>
      <c r="AV36" s="8"/>
      <c r="AW36" s="8"/>
      <c r="AX36" s="20"/>
      <c r="AY36" s="20"/>
      <c r="AZ36" s="20"/>
      <c r="BA36" s="20"/>
      <c r="BB36" s="20"/>
      <c r="BC36" s="20"/>
      <c r="BD36" s="20"/>
      <c r="BE36" s="20"/>
      <c r="BF36" s="8"/>
      <c r="BG36" s="8"/>
      <c r="BH36" s="8"/>
      <c r="BI36" s="8"/>
      <c r="BJ36" s="8"/>
      <c r="BK36" s="8"/>
      <c r="BL36" s="8"/>
      <c r="BM36" s="11"/>
      <c r="BN36" s="11"/>
      <c r="BO36" s="8"/>
      <c r="BP36" s="8"/>
      <c r="BQ36" s="9"/>
      <c r="BR36" s="9"/>
      <c r="BS36" s="9"/>
      <c r="BT36" s="9"/>
      <c r="BV36" s="152"/>
      <c r="BW36" s="8"/>
      <c r="BX36" s="155"/>
      <c r="BY36" s="8"/>
      <c r="BZ36" s="155"/>
      <c r="CA36" s="155"/>
      <c r="CC36" s="152"/>
      <c r="CD36" s="8"/>
      <c r="CE36" s="155"/>
      <c r="CF36" s="8"/>
      <c r="CG36" s="8"/>
      <c r="CH36" s="155"/>
      <c r="CI36" s="155"/>
      <c r="CJ36" s="8"/>
      <c r="CK36" s="155"/>
      <c r="CL36" s="155"/>
      <c r="CN36" s="152"/>
      <c r="CO36" s="8"/>
      <c r="CP36" s="155"/>
      <c r="CQ36" s="8"/>
      <c r="CR36" s="8"/>
      <c r="CS36" s="155"/>
      <c r="CT36" s="155"/>
      <c r="CU36" s="8"/>
      <c r="CV36" s="155"/>
      <c r="CW36" s="155"/>
      <c r="CY36" s="152"/>
      <c r="CZ36" s="8"/>
      <c r="DA36" s="155"/>
      <c r="DB36" s="8"/>
      <c r="DC36" s="8"/>
      <c r="DD36" s="155"/>
      <c r="DE36" s="155"/>
      <c r="DF36" s="8"/>
      <c r="DG36" s="155"/>
      <c r="DH36" s="155"/>
      <c r="DJ36" s="152"/>
      <c r="DK36" s="8"/>
      <c r="DL36" s="155"/>
      <c r="DM36" s="8"/>
      <c r="DN36" s="8"/>
      <c r="DO36" s="155"/>
      <c r="DP36" s="176"/>
    </row>
    <row r="37" spans="1:143">
      <c r="A37" s="181"/>
      <c r="B37" s="181"/>
      <c r="C37" s="181"/>
      <c r="D37" s="18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0"/>
      <c r="Y37" s="20"/>
      <c r="Z37" s="20"/>
      <c r="AA37" s="20"/>
      <c r="AB37" s="20"/>
      <c r="AC37" s="20"/>
      <c r="AD37" s="20"/>
      <c r="AE37" s="20"/>
      <c r="AF37" s="8"/>
      <c r="AG37" s="8"/>
      <c r="AH37" s="8"/>
      <c r="AI37" s="8"/>
      <c r="AJ37" s="8"/>
      <c r="AK37" s="20"/>
      <c r="AL37" s="20"/>
      <c r="AM37" s="20"/>
      <c r="AN37" s="20"/>
      <c r="AO37" s="20"/>
      <c r="AP37" s="20"/>
      <c r="AQ37" s="20"/>
      <c r="AR37" s="20"/>
      <c r="AS37" s="8"/>
      <c r="AT37" s="8"/>
      <c r="AU37" s="8"/>
      <c r="AV37" s="8"/>
      <c r="AW37" s="8"/>
      <c r="AX37" s="20"/>
      <c r="AY37" s="20"/>
      <c r="AZ37" s="20"/>
      <c r="BA37" s="20"/>
      <c r="BB37" s="20"/>
      <c r="BC37" s="20"/>
      <c r="BD37" s="20"/>
      <c r="BE37" s="20"/>
      <c r="BF37" s="8"/>
      <c r="BG37" s="8"/>
      <c r="BH37" s="8"/>
      <c r="BI37" s="8"/>
      <c r="BJ37" s="8"/>
      <c r="BK37" s="8"/>
      <c r="BL37" s="8"/>
      <c r="BM37" s="11"/>
      <c r="BN37" s="11"/>
      <c r="BO37" s="8"/>
      <c r="BP37" s="8"/>
      <c r="BQ37" s="9"/>
      <c r="BR37" s="9"/>
      <c r="BS37" s="9"/>
      <c r="BT37" s="9"/>
      <c r="BV37" s="152"/>
      <c r="BW37" s="8"/>
      <c r="BX37" s="155"/>
      <c r="BY37" s="8"/>
      <c r="BZ37" s="155"/>
      <c r="CA37" s="155"/>
      <c r="CC37" s="152"/>
      <c r="CD37" s="8"/>
      <c r="CE37" s="155"/>
      <c r="CF37" s="8"/>
      <c r="CG37" s="8"/>
      <c r="CH37" s="155"/>
      <c r="CI37" s="155"/>
      <c r="CJ37" s="8"/>
      <c r="CK37" s="155"/>
      <c r="CL37" s="155"/>
      <c r="CN37" s="152"/>
      <c r="CO37" s="8"/>
      <c r="CP37" s="155"/>
      <c r="CQ37" s="8"/>
      <c r="CR37" s="8"/>
      <c r="CS37" s="155"/>
      <c r="CT37" s="155"/>
      <c r="CU37" s="8"/>
      <c r="CV37" s="155"/>
      <c r="CW37" s="155"/>
      <c r="CY37" s="152"/>
      <c r="CZ37" s="8"/>
      <c r="DA37" s="155"/>
      <c r="DB37" s="8"/>
      <c r="DC37" s="8"/>
      <c r="DD37" s="155"/>
      <c r="DE37" s="155"/>
      <c r="DF37" s="8"/>
      <c r="DG37" s="155"/>
      <c r="DH37" s="155"/>
      <c r="DJ37" s="152"/>
      <c r="DK37" s="8"/>
      <c r="DL37" s="155"/>
      <c r="DM37" s="8"/>
      <c r="DN37" s="8"/>
      <c r="DO37" s="155"/>
      <c r="DP37" s="176"/>
    </row>
    <row r="38" spans="1:143">
      <c r="A38" s="181"/>
      <c r="B38" s="181"/>
      <c r="C38" s="181"/>
      <c r="D38" s="181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0"/>
      <c r="Y38" s="20"/>
      <c r="Z38" s="20"/>
      <c r="AA38" s="20"/>
      <c r="AB38" s="20"/>
      <c r="AC38" s="20"/>
      <c r="AD38" s="20"/>
      <c r="AE38" s="20"/>
      <c r="AF38" s="8"/>
      <c r="AG38" s="8"/>
      <c r="AH38" s="8"/>
      <c r="AI38" s="8"/>
      <c r="AJ38" s="8"/>
      <c r="AK38" s="20"/>
      <c r="AL38" s="20"/>
      <c r="AM38" s="20"/>
      <c r="AN38" s="20"/>
      <c r="AO38" s="20"/>
      <c r="AP38" s="20"/>
      <c r="AQ38" s="20"/>
      <c r="AR38" s="20"/>
      <c r="AS38" s="8"/>
      <c r="AT38" s="8"/>
      <c r="AU38" s="8"/>
      <c r="AV38" s="8"/>
      <c r="AW38" s="8"/>
      <c r="AX38" s="20"/>
      <c r="AY38" s="20"/>
      <c r="AZ38" s="20"/>
      <c r="BA38" s="20"/>
      <c r="BB38" s="20"/>
      <c r="BC38" s="20"/>
      <c r="BD38" s="20"/>
      <c r="BE38" s="20"/>
      <c r="BF38" s="8"/>
      <c r="BG38" s="8"/>
      <c r="BH38" s="8"/>
      <c r="BI38" s="8"/>
      <c r="BJ38" s="8"/>
      <c r="BK38" s="8"/>
      <c r="BL38" s="8"/>
      <c r="BM38" s="11"/>
      <c r="BN38" s="11"/>
      <c r="BO38" s="8"/>
      <c r="BP38" s="8"/>
      <c r="BQ38" s="8"/>
      <c r="BR38" s="8"/>
      <c r="BS38" s="8"/>
      <c r="BT38" s="8"/>
      <c r="BV38" s="152"/>
      <c r="BW38" s="8"/>
      <c r="BX38" s="154"/>
      <c r="BY38" s="8"/>
      <c r="BZ38" s="154"/>
      <c r="CA38" s="154"/>
      <c r="CC38" s="152"/>
      <c r="CD38" s="8"/>
      <c r="CE38" s="154"/>
      <c r="CF38" s="8"/>
      <c r="CG38" s="8"/>
      <c r="CH38" s="154"/>
      <c r="CI38" s="154"/>
      <c r="CJ38" s="8"/>
      <c r="CK38" s="154"/>
      <c r="CL38" s="154"/>
      <c r="CN38" s="152"/>
      <c r="CO38" s="8"/>
      <c r="CP38" s="154"/>
      <c r="CQ38" s="8"/>
      <c r="CR38" s="8"/>
      <c r="CS38" s="154"/>
      <c r="CT38" s="154"/>
      <c r="CU38" s="8"/>
      <c r="CV38" s="154"/>
      <c r="CW38" s="154"/>
      <c r="CY38" s="152"/>
      <c r="CZ38" s="8"/>
      <c r="DA38" s="154"/>
      <c r="DB38" s="8"/>
      <c r="DC38" s="8"/>
      <c r="DD38" s="154"/>
      <c r="DE38" s="154"/>
      <c r="DF38" s="8"/>
      <c r="DG38" s="154"/>
      <c r="DH38" s="154"/>
      <c r="DJ38" s="152"/>
      <c r="DK38" s="8"/>
      <c r="DL38" s="154"/>
      <c r="DM38" s="8"/>
      <c r="DN38" s="8"/>
      <c r="DO38" s="154"/>
      <c r="DP38" s="21"/>
    </row>
    <row r="39" spans="1:143">
      <c r="A39" s="181"/>
      <c r="B39" s="181"/>
      <c r="C39" s="181"/>
      <c r="D39" s="181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0"/>
      <c r="Y39" s="20"/>
      <c r="Z39" s="20"/>
      <c r="AA39" s="20"/>
      <c r="AB39" s="20"/>
      <c r="AC39" s="20"/>
      <c r="AD39" s="20"/>
      <c r="AE39" s="20"/>
      <c r="AF39" s="8"/>
      <c r="AG39" s="8"/>
      <c r="AH39" s="8"/>
      <c r="AI39" s="8"/>
      <c r="AJ39" s="8"/>
      <c r="AK39" s="20"/>
      <c r="AL39" s="20"/>
      <c r="AM39" s="20"/>
      <c r="AN39" s="20"/>
      <c r="AO39" s="20"/>
      <c r="AP39" s="20"/>
      <c r="AQ39" s="20"/>
      <c r="AR39" s="20"/>
      <c r="AS39" s="8"/>
      <c r="AT39" s="8"/>
      <c r="AU39" s="8"/>
      <c r="AV39" s="8"/>
      <c r="AW39" s="8"/>
      <c r="AX39" s="20"/>
      <c r="AY39" s="20"/>
      <c r="AZ39" s="20"/>
      <c r="BA39" s="20"/>
      <c r="BB39" s="20"/>
      <c r="BC39" s="20"/>
      <c r="BD39" s="20"/>
      <c r="BE39" s="20"/>
      <c r="BF39" s="8"/>
      <c r="BG39" s="8"/>
      <c r="BH39" s="8"/>
      <c r="BI39" s="8"/>
      <c r="BJ39" s="8"/>
      <c r="BK39" s="8"/>
      <c r="BL39" s="8"/>
      <c r="BM39" s="11"/>
      <c r="BN39" s="11"/>
      <c r="BO39" s="8"/>
      <c r="BP39" s="8"/>
      <c r="BQ39" s="8"/>
      <c r="BR39" s="8"/>
      <c r="BS39" s="8"/>
      <c r="BT39" s="8"/>
      <c r="BV39" s="152"/>
      <c r="BW39" s="8"/>
      <c r="BX39" s="154"/>
      <c r="BY39" s="8"/>
      <c r="BZ39" s="154"/>
      <c r="CA39" s="154"/>
      <c r="CC39" s="152"/>
      <c r="CD39" s="8"/>
      <c r="CE39" s="154"/>
      <c r="CF39" s="8"/>
      <c r="CG39" s="8"/>
      <c r="CH39" s="154"/>
      <c r="CI39" s="154"/>
      <c r="CJ39" s="8"/>
      <c r="CK39" s="154"/>
      <c r="CL39" s="154"/>
      <c r="CN39" s="152"/>
      <c r="CO39" s="8"/>
      <c r="CP39" s="154"/>
      <c r="CQ39" s="8"/>
      <c r="CR39" s="8"/>
      <c r="CS39" s="154"/>
      <c r="CT39" s="154"/>
      <c r="CU39" s="8"/>
      <c r="CV39" s="154"/>
      <c r="CW39" s="154"/>
      <c r="CY39" s="152"/>
      <c r="CZ39" s="8"/>
      <c r="DA39" s="154"/>
      <c r="DB39" s="8"/>
      <c r="DC39" s="8"/>
      <c r="DD39" s="154"/>
      <c r="DE39" s="154"/>
      <c r="DF39" s="8"/>
      <c r="DG39" s="154"/>
      <c r="DH39" s="154"/>
      <c r="DJ39" s="152"/>
      <c r="DK39" s="8"/>
      <c r="DL39" s="154"/>
      <c r="DM39" s="8"/>
      <c r="DN39" s="8"/>
      <c r="DO39" s="154"/>
      <c r="DP39" s="21"/>
    </row>
    <row r="40" spans="1:143">
      <c r="A40" s="181"/>
      <c r="B40" s="181"/>
      <c r="C40" s="181"/>
      <c r="D40" s="18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0"/>
      <c r="Y40" s="20"/>
      <c r="Z40" s="20"/>
      <c r="AA40" s="20"/>
      <c r="AB40" s="20"/>
      <c r="AC40" s="20"/>
      <c r="AD40" s="20"/>
      <c r="AE40" s="20"/>
      <c r="AF40" s="8"/>
      <c r="AG40" s="8"/>
      <c r="AH40" s="8"/>
      <c r="AI40" s="8"/>
      <c r="AJ40" s="8"/>
      <c r="AK40" s="20"/>
      <c r="AL40" s="20"/>
      <c r="AM40" s="20"/>
      <c r="AN40" s="20"/>
      <c r="AO40" s="20"/>
      <c r="AP40" s="20"/>
      <c r="AQ40" s="20"/>
      <c r="AR40" s="20"/>
      <c r="AS40" s="8"/>
      <c r="AT40" s="8"/>
      <c r="AU40" s="8"/>
      <c r="AV40" s="8"/>
      <c r="AW40" s="8"/>
      <c r="AX40" s="20"/>
      <c r="AY40" s="20"/>
      <c r="AZ40" s="20"/>
      <c r="BA40" s="20"/>
      <c r="BB40" s="20"/>
      <c r="BC40" s="20"/>
      <c r="BD40" s="20"/>
      <c r="BE40" s="20"/>
      <c r="BF40" s="8"/>
      <c r="BG40" s="8"/>
      <c r="BH40" s="8"/>
      <c r="BI40" s="8"/>
      <c r="BJ40" s="8"/>
      <c r="BK40" s="8"/>
      <c r="BL40" s="8"/>
      <c r="BM40" s="11"/>
      <c r="BN40" s="11"/>
      <c r="BO40" s="8"/>
      <c r="BP40" s="8"/>
      <c r="BQ40" s="8"/>
      <c r="BR40" s="8"/>
      <c r="BS40" s="8"/>
      <c r="BT40" s="8"/>
      <c r="BV40" s="152"/>
      <c r="BW40" s="8"/>
      <c r="BX40" s="154"/>
      <c r="BY40" s="8"/>
      <c r="BZ40" s="154"/>
      <c r="CA40" s="154"/>
      <c r="CC40" s="152"/>
      <c r="CD40" s="8"/>
      <c r="CE40" s="154"/>
      <c r="CF40" s="8"/>
      <c r="CG40" s="8"/>
      <c r="CH40" s="154"/>
      <c r="CI40" s="154"/>
      <c r="CJ40" s="8"/>
      <c r="CK40" s="154"/>
      <c r="CL40" s="154"/>
      <c r="CN40" s="152"/>
      <c r="CO40" s="8"/>
      <c r="CP40" s="154"/>
      <c r="CQ40" s="8"/>
      <c r="CR40" s="8"/>
      <c r="CS40" s="154"/>
      <c r="CT40" s="154"/>
      <c r="CU40" s="8"/>
      <c r="CV40" s="154"/>
      <c r="CW40" s="154"/>
      <c r="CY40" s="152"/>
      <c r="CZ40" s="8"/>
      <c r="DA40" s="154"/>
      <c r="DB40" s="8"/>
      <c r="DC40" s="8"/>
      <c r="DD40" s="154"/>
      <c r="DE40" s="154"/>
      <c r="DF40" s="8"/>
      <c r="DG40" s="154"/>
      <c r="DH40" s="154"/>
      <c r="DJ40" s="152"/>
      <c r="DK40" s="8"/>
      <c r="DL40" s="154"/>
      <c r="DM40" s="8"/>
      <c r="DN40" s="8"/>
      <c r="DO40" s="154"/>
      <c r="DP40" s="21"/>
    </row>
    <row r="41" spans="1:143">
      <c r="A41" s="181"/>
      <c r="B41" s="181"/>
      <c r="C41" s="181"/>
      <c r="D41" s="18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0"/>
      <c r="Y41" s="20"/>
      <c r="Z41" s="20"/>
      <c r="AA41" s="20"/>
      <c r="AB41" s="20"/>
      <c r="AC41" s="20"/>
      <c r="AD41" s="20"/>
      <c r="AE41" s="20"/>
      <c r="AF41" s="8"/>
      <c r="AG41" s="8"/>
      <c r="AH41" s="8"/>
      <c r="AI41" s="8"/>
      <c r="AJ41" s="8"/>
      <c r="AK41" s="20"/>
      <c r="AL41" s="20"/>
      <c r="AM41" s="20"/>
      <c r="AN41" s="20"/>
      <c r="AO41" s="20"/>
      <c r="AP41" s="20"/>
      <c r="AQ41" s="20"/>
      <c r="AR41" s="20"/>
      <c r="AS41" s="8"/>
      <c r="AT41" s="8"/>
      <c r="AU41" s="8"/>
      <c r="AV41" s="8"/>
      <c r="AW41" s="8"/>
      <c r="AX41" s="20"/>
      <c r="AY41" s="20"/>
      <c r="AZ41" s="20"/>
      <c r="BA41" s="20"/>
      <c r="BB41" s="20"/>
      <c r="BC41" s="20"/>
      <c r="BD41" s="20"/>
      <c r="BE41" s="20"/>
      <c r="BF41" s="8"/>
      <c r="BG41" s="8"/>
      <c r="BH41" s="8"/>
      <c r="BI41" s="8"/>
      <c r="BJ41" s="8"/>
      <c r="BK41" s="8"/>
      <c r="BL41" s="8"/>
      <c r="BM41" s="11"/>
      <c r="BN41" s="11"/>
      <c r="BO41" s="8"/>
      <c r="BP41" s="8"/>
      <c r="BQ41" s="8"/>
      <c r="BR41" s="8"/>
      <c r="BS41" s="8"/>
      <c r="BT41" s="8"/>
      <c r="BV41" s="152"/>
      <c r="BW41" s="8"/>
      <c r="BX41" s="154"/>
      <c r="BY41" s="8"/>
      <c r="BZ41" s="154"/>
      <c r="CA41" s="154"/>
      <c r="CC41" s="152"/>
      <c r="CD41" s="8"/>
      <c r="CE41" s="154"/>
      <c r="CF41" s="8"/>
      <c r="CG41" s="8"/>
      <c r="CH41" s="154"/>
      <c r="CI41" s="154"/>
      <c r="CJ41" s="8"/>
      <c r="CK41" s="154"/>
      <c r="CL41" s="154"/>
      <c r="CN41" s="152"/>
      <c r="CO41" s="8"/>
      <c r="CP41" s="154"/>
      <c r="CQ41" s="8"/>
      <c r="CR41" s="8"/>
      <c r="CS41" s="154"/>
      <c r="CT41" s="154"/>
      <c r="CU41" s="8"/>
      <c r="CV41" s="154"/>
      <c r="CW41" s="154"/>
      <c r="CY41" s="152"/>
      <c r="CZ41" s="8"/>
      <c r="DA41" s="154"/>
      <c r="DB41" s="8"/>
      <c r="DC41" s="8"/>
      <c r="DD41" s="154"/>
      <c r="DE41" s="154"/>
      <c r="DF41" s="8"/>
      <c r="DG41" s="154"/>
      <c r="DH41" s="154"/>
      <c r="DJ41" s="152"/>
      <c r="DK41" s="8"/>
      <c r="DL41" s="154"/>
      <c r="DM41" s="8"/>
      <c r="DN41" s="8"/>
      <c r="DO41" s="154"/>
      <c r="DP41" s="21"/>
    </row>
    <row r="42" spans="1:143">
      <c r="A42" s="181"/>
      <c r="B42" s="181"/>
      <c r="C42" s="181"/>
      <c r="D42" s="18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0"/>
      <c r="Y42" s="20"/>
      <c r="Z42" s="20"/>
      <c r="AA42" s="20"/>
      <c r="AB42" s="20"/>
      <c r="AC42" s="20"/>
      <c r="AD42" s="20"/>
      <c r="AE42" s="20"/>
      <c r="AF42" s="8"/>
      <c r="AG42" s="8"/>
      <c r="AH42" s="8"/>
      <c r="AI42" s="8"/>
      <c r="AJ42" s="8"/>
      <c r="AK42" s="20"/>
      <c r="AL42" s="20"/>
      <c r="AM42" s="20"/>
      <c r="AN42" s="20"/>
      <c r="AO42" s="20"/>
      <c r="AP42" s="20"/>
      <c r="AQ42" s="20"/>
      <c r="AR42" s="20"/>
      <c r="AS42" s="8"/>
      <c r="AT42" s="8"/>
      <c r="AU42" s="8"/>
      <c r="AV42" s="8"/>
      <c r="AW42" s="8"/>
      <c r="AX42" s="20"/>
      <c r="AY42" s="20"/>
      <c r="AZ42" s="20"/>
      <c r="BA42" s="20"/>
      <c r="BB42" s="20"/>
      <c r="BC42" s="20"/>
      <c r="BD42" s="20"/>
      <c r="BE42" s="20"/>
      <c r="BF42" s="8"/>
      <c r="BG42" s="8"/>
      <c r="BH42" s="8"/>
      <c r="BI42" s="8"/>
      <c r="BJ42" s="8"/>
      <c r="BK42" s="8"/>
      <c r="BL42" s="8"/>
      <c r="BM42" s="11"/>
      <c r="BN42" s="11"/>
      <c r="BO42" s="8"/>
      <c r="BP42" s="8"/>
      <c r="BQ42" s="8"/>
      <c r="BR42" s="8"/>
      <c r="BS42" s="8"/>
      <c r="BT42" s="8"/>
      <c r="BV42" s="152"/>
      <c r="BW42" s="8"/>
      <c r="BX42" s="154"/>
      <c r="BY42" s="8"/>
      <c r="BZ42" s="154"/>
      <c r="CA42" s="154"/>
      <c r="CC42" s="152"/>
      <c r="CD42" s="8"/>
      <c r="CE42" s="154"/>
      <c r="CF42" s="8"/>
      <c r="CG42" s="8"/>
      <c r="CH42" s="154"/>
      <c r="CI42" s="154"/>
      <c r="CJ42" s="8"/>
      <c r="CK42" s="154"/>
      <c r="CL42" s="154"/>
      <c r="CN42" s="152"/>
      <c r="CO42" s="8"/>
      <c r="CP42" s="154"/>
      <c r="CQ42" s="8"/>
      <c r="CR42" s="8"/>
      <c r="CS42" s="154"/>
      <c r="CT42" s="154"/>
      <c r="CU42" s="8"/>
      <c r="CV42" s="154"/>
      <c r="CW42" s="154"/>
      <c r="CY42" s="152"/>
      <c r="CZ42" s="8"/>
      <c r="DA42" s="154"/>
      <c r="DB42" s="8"/>
      <c r="DC42" s="8"/>
      <c r="DD42" s="154"/>
      <c r="DE42" s="154"/>
      <c r="DF42" s="8"/>
      <c r="DG42" s="154"/>
      <c r="DH42" s="154"/>
      <c r="DJ42" s="152"/>
      <c r="DK42" s="8"/>
      <c r="DL42" s="154"/>
      <c r="DM42" s="8"/>
      <c r="DN42" s="8"/>
      <c r="DO42" s="154"/>
      <c r="DP42" s="21"/>
    </row>
    <row r="43" spans="1:143">
      <c r="A43" s="181"/>
      <c r="B43" s="181"/>
      <c r="C43" s="181"/>
      <c r="D43" s="18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0"/>
      <c r="Y43" s="20"/>
      <c r="Z43" s="20"/>
      <c r="AA43" s="20"/>
      <c r="AB43" s="20"/>
      <c r="AC43" s="20"/>
      <c r="AD43" s="20"/>
      <c r="AE43" s="20"/>
      <c r="AF43" s="8"/>
      <c r="AG43" s="8"/>
      <c r="AH43" s="8"/>
      <c r="AI43" s="8"/>
      <c r="AJ43" s="8"/>
      <c r="AK43" s="20"/>
      <c r="AL43" s="20"/>
      <c r="AM43" s="20"/>
      <c r="AN43" s="20"/>
      <c r="AO43" s="20"/>
      <c r="AP43" s="20"/>
      <c r="AQ43" s="20"/>
      <c r="AR43" s="20"/>
      <c r="AS43" s="8"/>
      <c r="AT43" s="8"/>
      <c r="AU43" s="8"/>
      <c r="AV43" s="8"/>
      <c r="AW43" s="8"/>
      <c r="AX43" s="20"/>
      <c r="AY43" s="20"/>
      <c r="AZ43" s="20"/>
      <c r="BA43" s="20"/>
      <c r="BB43" s="20"/>
      <c r="BC43" s="20"/>
      <c r="BD43" s="20"/>
      <c r="BE43" s="20"/>
      <c r="BF43" s="8"/>
      <c r="BG43" s="8"/>
      <c r="BH43" s="8"/>
      <c r="BI43" s="8"/>
      <c r="BJ43" s="8"/>
      <c r="BK43" s="8"/>
      <c r="BL43" s="8"/>
      <c r="BM43" s="11"/>
      <c r="BN43" s="11"/>
      <c r="BO43" s="8"/>
      <c r="BP43" s="8"/>
      <c r="BQ43" s="8"/>
      <c r="BR43" s="8"/>
      <c r="BS43" s="8"/>
      <c r="BT43" s="8"/>
      <c r="BV43" s="152"/>
      <c r="BW43" s="8"/>
      <c r="BX43" s="154"/>
      <c r="BY43" s="8"/>
      <c r="BZ43" s="154"/>
      <c r="CA43" s="154"/>
      <c r="CC43" s="152"/>
      <c r="CD43" s="8"/>
      <c r="CE43" s="154"/>
      <c r="CF43" s="8"/>
      <c r="CG43" s="8"/>
      <c r="CH43" s="154"/>
      <c r="CI43" s="154"/>
      <c r="CJ43" s="8"/>
      <c r="CK43" s="154"/>
      <c r="CL43" s="154"/>
      <c r="CN43" s="152"/>
      <c r="CO43" s="8"/>
      <c r="CP43" s="154"/>
      <c r="CQ43" s="8"/>
      <c r="CR43" s="8"/>
      <c r="CS43" s="154"/>
      <c r="CT43" s="154"/>
      <c r="CU43" s="8"/>
      <c r="CV43" s="154"/>
      <c r="CW43" s="154"/>
      <c r="CY43" s="152"/>
      <c r="CZ43" s="8"/>
      <c r="DA43" s="154"/>
      <c r="DB43" s="8"/>
      <c r="DC43" s="8"/>
      <c r="DD43" s="154"/>
      <c r="DE43" s="154"/>
      <c r="DF43" s="8"/>
      <c r="DG43" s="154"/>
      <c r="DH43" s="154"/>
      <c r="DJ43" s="152"/>
      <c r="DK43" s="8"/>
      <c r="DL43" s="154"/>
      <c r="DM43" s="8"/>
      <c r="DN43" s="8"/>
      <c r="DO43" s="154"/>
      <c r="DP43" s="21"/>
    </row>
    <row r="44" spans="1:143">
      <c r="A44" s="181"/>
      <c r="B44" s="181"/>
      <c r="C44" s="181"/>
      <c r="D44" s="18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0"/>
      <c r="Y44" s="20"/>
      <c r="Z44" s="20"/>
      <c r="AA44" s="20"/>
      <c r="AB44" s="20"/>
      <c r="AC44" s="20"/>
      <c r="AD44" s="20"/>
      <c r="AE44" s="20"/>
      <c r="AF44" s="8"/>
      <c r="AG44" s="8"/>
      <c r="AH44" s="8"/>
      <c r="AI44" s="8"/>
      <c r="AJ44" s="8"/>
      <c r="AK44" s="20"/>
      <c r="AL44" s="20"/>
      <c r="AM44" s="20"/>
      <c r="AN44" s="20"/>
      <c r="AO44" s="20"/>
      <c r="AP44" s="20"/>
      <c r="AQ44" s="20"/>
      <c r="AR44" s="20"/>
      <c r="AS44" s="8"/>
      <c r="AT44" s="8"/>
      <c r="AU44" s="8"/>
      <c r="AV44" s="8"/>
      <c r="AW44" s="8"/>
      <c r="AX44" s="20"/>
      <c r="AY44" s="20"/>
      <c r="AZ44" s="20"/>
      <c r="BA44" s="20"/>
      <c r="BB44" s="20"/>
      <c r="BC44" s="20"/>
      <c r="BD44" s="20"/>
      <c r="BE44" s="20"/>
      <c r="BF44" s="8"/>
      <c r="BG44" s="8"/>
      <c r="BH44" s="8"/>
      <c r="BI44" s="8"/>
      <c r="BJ44" s="8"/>
      <c r="BK44" s="8"/>
      <c r="BL44" s="8"/>
      <c r="BM44" s="11"/>
      <c r="BN44" s="11"/>
      <c r="BO44" s="8"/>
      <c r="BP44" s="8"/>
      <c r="BQ44" s="8"/>
      <c r="BR44" s="8"/>
      <c r="BS44" s="8"/>
      <c r="BT44" s="8"/>
      <c r="BV44" s="152"/>
      <c r="BW44" s="8"/>
      <c r="BX44" s="154"/>
      <c r="BY44" s="8"/>
      <c r="BZ44" s="154"/>
      <c r="CA44" s="154"/>
      <c r="CC44" s="152"/>
      <c r="CD44" s="8"/>
      <c r="CE44" s="154"/>
      <c r="CF44" s="8"/>
      <c r="CG44" s="8"/>
      <c r="CH44" s="154"/>
      <c r="CI44" s="154"/>
      <c r="CJ44" s="8"/>
      <c r="CK44" s="154"/>
      <c r="CL44" s="154"/>
      <c r="CN44" s="152"/>
      <c r="CO44" s="8"/>
      <c r="CP44" s="154"/>
      <c r="CQ44" s="8"/>
      <c r="CR44" s="8"/>
      <c r="CS44" s="154"/>
      <c r="CT44" s="154"/>
      <c r="CU44" s="8"/>
      <c r="CV44" s="154"/>
      <c r="CW44" s="154"/>
      <c r="CY44" s="152"/>
      <c r="CZ44" s="8"/>
      <c r="DA44" s="154"/>
      <c r="DB44" s="8"/>
      <c r="DC44" s="8"/>
      <c r="DD44" s="154"/>
      <c r="DE44" s="154"/>
      <c r="DF44" s="8"/>
      <c r="DG44" s="154"/>
      <c r="DH44" s="154"/>
      <c r="DJ44" s="152"/>
      <c r="DK44" s="8"/>
      <c r="DL44" s="154"/>
      <c r="DM44" s="8"/>
      <c r="DN44" s="8"/>
      <c r="DO44" s="154"/>
      <c r="DP44" s="21"/>
    </row>
    <row r="45" spans="1:143">
      <c r="A45" s="181"/>
      <c r="B45" s="181"/>
      <c r="C45" s="181"/>
      <c r="D45" s="181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0"/>
      <c r="Y45" s="20"/>
      <c r="Z45" s="20"/>
      <c r="AA45" s="20"/>
      <c r="AB45" s="20"/>
      <c r="AC45" s="20"/>
      <c r="AD45" s="20"/>
      <c r="AE45" s="20"/>
      <c r="AF45" s="8"/>
      <c r="AG45" s="8"/>
      <c r="AH45" s="8"/>
      <c r="AI45" s="8"/>
      <c r="AJ45" s="8"/>
      <c r="AK45" s="20"/>
      <c r="AL45" s="20"/>
      <c r="AM45" s="20"/>
      <c r="AN45" s="20"/>
      <c r="AO45" s="20"/>
      <c r="AP45" s="20"/>
      <c r="AQ45" s="20"/>
      <c r="AR45" s="20"/>
      <c r="AS45" s="8"/>
      <c r="AT45" s="8"/>
      <c r="AU45" s="8"/>
      <c r="AV45" s="8"/>
      <c r="AW45" s="8"/>
      <c r="AX45" s="20"/>
      <c r="AY45" s="20"/>
      <c r="AZ45" s="20"/>
      <c r="BA45" s="20"/>
      <c r="BB45" s="20"/>
      <c r="BC45" s="20"/>
      <c r="BD45" s="20"/>
      <c r="BE45" s="20"/>
      <c r="BF45" s="8"/>
      <c r="BG45" s="8"/>
      <c r="BH45" s="8"/>
      <c r="BI45" s="8"/>
      <c r="BJ45" s="8"/>
      <c r="BK45" s="8"/>
      <c r="BL45" s="8"/>
      <c r="BM45" s="11"/>
      <c r="BN45" s="11"/>
      <c r="BO45" s="8"/>
      <c r="BP45" s="8"/>
      <c r="BQ45" s="8"/>
      <c r="BR45" s="8"/>
      <c r="BS45" s="8"/>
      <c r="BT45" s="8"/>
      <c r="BV45" s="152"/>
      <c r="BW45" s="8"/>
      <c r="BX45" s="154"/>
      <c r="BY45" s="8"/>
      <c r="BZ45" s="154"/>
      <c r="CA45" s="154"/>
      <c r="CC45" s="152"/>
      <c r="CD45" s="8"/>
      <c r="CE45" s="154"/>
      <c r="CF45" s="8"/>
      <c r="CG45" s="8"/>
      <c r="CH45" s="154"/>
      <c r="CI45" s="154"/>
      <c r="CJ45" s="8"/>
      <c r="CK45" s="154"/>
      <c r="CL45" s="154"/>
      <c r="CN45" s="152"/>
      <c r="CO45" s="8"/>
      <c r="CP45" s="154"/>
      <c r="CQ45" s="8"/>
      <c r="CR45" s="8"/>
      <c r="CS45" s="154"/>
      <c r="CT45" s="154"/>
      <c r="CU45" s="8"/>
      <c r="CV45" s="154"/>
      <c r="CW45" s="154"/>
      <c r="CY45" s="152"/>
      <c r="CZ45" s="8"/>
      <c r="DA45" s="154"/>
      <c r="DB45" s="8"/>
      <c r="DC45" s="8"/>
      <c r="DD45" s="154"/>
      <c r="DE45" s="154"/>
      <c r="DF45" s="8"/>
      <c r="DG45" s="154"/>
      <c r="DH45" s="154"/>
      <c r="DJ45" s="152"/>
      <c r="DK45" s="8"/>
      <c r="DL45" s="154"/>
      <c r="DM45" s="8"/>
      <c r="DN45" s="8"/>
      <c r="DO45" s="154"/>
      <c r="DP45" s="21"/>
    </row>
    <row r="46" spans="1:143">
      <c r="A46" s="181"/>
      <c r="B46" s="181"/>
      <c r="C46" s="181"/>
      <c r="D46" s="18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0"/>
      <c r="Y46" s="20"/>
      <c r="Z46" s="20"/>
      <c r="AA46" s="20"/>
      <c r="AB46" s="20"/>
      <c r="AC46" s="20"/>
      <c r="AD46" s="20"/>
      <c r="AE46" s="20"/>
      <c r="AF46" s="8"/>
      <c r="AG46" s="8"/>
      <c r="AH46" s="8"/>
      <c r="AI46" s="8"/>
      <c r="AJ46" s="8"/>
      <c r="AK46" s="20"/>
      <c r="AL46" s="20"/>
      <c r="AM46" s="20"/>
      <c r="AN46" s="20"/>
      <c r="AO46" s="20"/>
      <c r="AP46" s="20"/>
      <c r="AQ46" s="20"/>
      <c r="AR46" s="20"/>
      <c r="AS46" s="8"/>
      <c r="AT46" s="8"/>
      <c r="AU46" s="8"/>
      <c r="AV46" s="8"/>
      <c r="AW46" s="8"/>
      <c r="AX46" s="20"/>
      <c r="AY46" s="20"/>
      <c r="AZ46" s="20"/>
      <c r="BA46" s="20"/>
      <c r="BB46" s="20"/>
      <c r="BC46" s="20"/>
      <c r="BD46" s="20"/>
      <c r="BE46" s="20"/>
      <c r="BF46" s="8"/>
      <c r="BG46" s="8"/>
      <c r="BH46" s="8"/>
      <c r="BI46" s="8"/>
      <c r="BJ46" s="8"/>
      <c r="BK46" s="8"/>
      <c r="BL46" s="8"/>
      <c r="BM46" s="11"/>
      <c r="BN46" s="11"/>
      <c r="BO46" s="8"/>
      <c r="BP46" s="8"/>
      <c r="BQ46" s="8"/>
      <c r="BR46" s="8"/>
      <c r="BS46" s="8"/>
      <c r="BT46" s="8"/>
      <c r="BV46" s="152"/>
      <c r="BW46" s="8"/>
      <c r="BX46" s="154"/>
      <c r="BY46" s="8"/>
      <c r="BZ46" s="154"/>
      <c r="CA46" s="154"/>
      <c r="CC46" s="152"/>
      <c r="CD46" s="8"/>
      <c r="CE46" s="154"/>
      <c r="CF46" s="8"/>
      <c r="CG46" s="8"/>
      <c r="CH46" s="154"/>
      <c r="CI46" s="154"/>
      <c r="CJ46" s="8"/>
      <c r="CK46" s="154"/>
      <c r="CL46" s="154"/>
      <c r="CN46" s="152"/>
      <c r="CO46" s="8"/>
      <c r="CP46" s="154"/>
      <c r="CQ46" s="8"/>
      <c r="CR46" s="8"/>
      <c r="CS46" s="154"/>
      <c r="CT46" s="154"/>
      <c r="CU46" s="8"/>
      <c r="CV46" s="154"/>
      <c r="CW46" s="154"/>
      <c r="CY46" s="152"/>
      <c r="CZ46" s="8"/>
      <c r="DA46" s="154"/>
      <c r="DB46" s="8"/>
      <c r="DC46" s="8"/>
      <c r="DD46" s="154"/>
      <c r="DE46" s="154"/>
      <c r="DF46" s="8"/>
      <c r="DG46" s="154"/>
      <c r="DH46" s="154"/>
      <c r="DJ46" s="152"/>
      <c r="DK46" s="8"/>
      <c r="DL46" s="154"/>
      <c r="DM46" s="8"/>
      <c r="DN46" s="8"/>
      <c r="DO46" s="154"/>
      <c r="DP46" s="21"/>
    </row>
    <row r="47" spans="1:143">
      <c r="A47" s="181"/>
      <c r="B47" s="181"/>
      <c r="C47" s="181"/>
      <c r="D47" s="18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0"/>
      <c r="Y47" s="20"/>
      <c r="Z47" s="20"/>
      <c r="AA47" s="20"/>
      <c r="AB47" s="20"/>
      <c r="AC47" s="20"/>
      <c r="AD47" s="20"/>
      <c r="AE47" s="20"/>
      <c r="AF47" s="8"/>
      <c r="AG47" s="8"/>
      <c r="AH47" s="8"/>
      <c r="AI47" s="8"/>
      <c r="AJ47" s="8"/>
      <c r="AK47" s="20"/>
      <c r="AL47" s="20"/>
      <c r="AM47" s="20"/>
      <c r="AN47" s="20"/>
      <c r="AO47" s="20"/>
      <c r="AP47" s="20"/>
      <c r="AQ47" s="20"/>
      <c r="AR47" s="20"/>
      <c r="AS47" s="8"/>
      <c r="AT47" s="8"/>
      <c r="AU47" s="8"/>
      <c r="AV47" s="8"/>
      <c r="AW47" s="8"/>
      <c r="AX47" s="20"/>
      <c r="AY47" s="20"/>
      <c r="AZ47" s="20"/>
      <c r="BA47" s="20"/>
      <c r="BB47" s="20"/>
      <c r="BC47" s="20"/>
      <c r="BD47" s="20"/>
      <c r="BE47" s="20"/>
      <c r="BF47" s="8"/>
      <c r="BG47" s="8"/>
      <c r="BH47" s="8"/>
      <c r="BI47" s="8"/>
      <c r="BJ47" s="8"/>
      <c r="BK47" s="8"/>
      <c r="BL47" s="8"/>
      <c r="BM47" s="11"/>
      <c r="BN47" s="11"/>
      <c r="BO47" s="8"/>
      <c r="BP47" s="8"/>
      <c r="BQ47" s="8"/>
      <c r="BR47" s="8"/>
      <c r="BS47" s="8"/>
      <c r="BT47" s="8"/>
      <c r="BV47" s="152"/>
      <c r="BW47" s="8"/>
      <c r="BX47" s="154"/>
      <c r="BY47" s="8"/>
      <c r="BZ47" s="154"/>
      <c r="CA47" s="154"/>
      <c r="CC47" s="152"/>
      <c r="CD47" s="8"/>
      <c r="CE47" s="154"/>
      <c r="CF47" s="8"/>
      <c r="CG47" s="8"/>
      <c r="CH47" s="154"/>
      <c r="CI47" s="154"/>
      <c r="CJ47" s="8"/>
      <c r="CK47" s="154"/>
      <c r="CL47" s="154"/>
      <c r="CN47" s="152"/>
      <c r="CO47" s="8"/>
      <c r="CP47" s="154"/>
      <c r="CQ47" s="8"/>
      <c r="CR47" s="8"/>
      <c r="CS47" s="154"/>
      <c r="CT47" s="154"/>
      <c r="CU47" s="8"/>
      <c r="CV47" s="154"/>
      <c r="CW47" s="154"/>
      <c r="CY47" s="152"/>
      <c r="CZ47" s="8"/>
      <c r="DA47" s="154"/>
      <c r="DB47" s="8"/>
      <c r="DC47" s="8"/>
      <c r="DD47" s="154"/>
      <c r="DE47" s="154"/>
      <c r="DF47" s="8"/>
      <c r="DG47" s="154"/>
      <c r="DH47" s="154"/>
      <c r="DJ47" s="152"/>
      <c r="DK47" s="8"/>
      <c r="DL47" s="154"/>
      <c r="DM47" s="8"/>
      <c r="DN47" s="8"/>
      <c r="DO47" s="154"/>
      <c r="DP47" s="21"/>
    </row>
    <row r="48" spans="1:143">
      <c r="A48" s="181"/>
      <c r="B48" s="181"/>
      <c r="C48" s="181"/>
      <c r="D48" s="181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0"/>
      <c r="Y48" s="20"/>
      <c r="Z48" s="20"/>
      <c r="AA48" s="20"/>
      <c r="AB48" s="20"/>
      <c r="AC48" s="20"/>
      <c r="AD48" s="20"/>
      <c r="AE48" s="20"/>
      <c r="AF48" s="8"/>
      <c r="AG48" s="8"/>
      <c r="AH48" s="8"/>
      <c r="AI48" s="8"/>
      <c r="AJ48" s="8"/>
      <c r="AK48" s="20"/>
      <c r="AL48" s="20"/>
      <c r="AM48" s="20"/>
      <c r="AN48" s="20"/>
      <c r="AO48" s="20"/>
      <c r="AP48" s="20"/>
      <c r="AQ48" s="20"/>
      <c r="AR48" s="20"/>
      <c r="AS48" s="8"/>
      <c r="AT48" s="8"/>
      <c r="AU48" s="8"/>
      <c r="AV48" s="8"/>
      <c r="AW48" s="8"/>
      <c r="AX48" s="20"/>
      <c r="AY48" s="20"/>
      <c r="AZ48" s="20"/>
      <c r="BA48" s="20"/>
      <c r="BB48" s="20"/>
      <c r="BC48" s="20"/>
      <c r="BD48" s="20"/>
      <c r="BE48" s="20"/>
      <c r="BF48" s="8"/>
      <c r="BG48" s="8"/>
      <c r="BH48" s="8"/>
      <c r="BI48" s="8"/>
      <c r="BJ48" s="8"/>
      <c r="BK48" s="8"/>
      <c r="BL48" s="8"/>
      <c r="BM48" s="11"/>
      <c r="BN48" s="11"/>
      <c r="BO48" s="8"/>
      <c r="BP48" s="8"/>
      <c r="BQ48" s="8"/>
      <c r="BR48" s="8"/>
      <c r="BS48" s="8"/>
      <c r="BT48" s="8"/>
      <c r="BV48" s="152"/>
      <c r="BW48" s="8"/>
      <c r="BX48" s="154"/>
      <c r="BY48" s="8"/>
      <c r="BZ48" s="154"/>
      <c r="CA48" s="154"/>
      <c r="CC48" s="152"/>
      <c r="CD48" s="8"/>
      <c r="CE48" s="154"/>
      <c r="CF48" s="8"/>
      <c r="CG48" s="8"/>
      <c r="CH48" s="154"/>
      <c r="CI48" s="154"/>
      <c r="CJ48" s="8"/>
      <c r="CK48" s="154"/>
      <c r="CL48" s="154"/>
      <c r="CN48" s="152"/>
      <c r="CO48" s="8"/>
      <c r="CP48" s="154"/>
      <c r="CQ48" s="8"/>
      <c r="CR48" s="8"/>
      <c r="CS48" s="154"/>
      <c r="CT48" s="154"/>
      <c r="CU48" s="8"/>
      <c r="CV48" s="154"/>
      <c r="CW48" s="154"/>
      <c r="CY48" s="152"/>
      <c r="CZ48" s="8"/>
      <c r="DA48" s="154"/>
      <c r="DB48" s="8"/>
      <c r="DC48" s="8"/>
      <c r="DD48" s="154"/>
      <c r="DE48" s="154"/>
      <c r="DF48" s="8"/>
      <c r="DG48" s="154"/>
      <c r="DH48" s="154"/>
      <c r="DJ48" s="152"/>
      <c r="DK48" s="8"/>
      <c r="DL48" s="154"/>
      <c r="DM48" s="8"/>
      <c r="DN48" s="8"/>
      <c r="DO48" s="154"/>
      <c r="DP48" s="21"/>
    </row>
    <row r="49" spans="1:135">
      <c r="A49" s="181"/>
      <c r="B49" s="181"/>
      <c r="C49" s="181"/>
      <c r="D49" s="18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0"/>
      <c r="Y49" s="20"/>
      <c r="Z49" s="20"/>
      <c r="AA49" s="20"/>
      <c r="AB49" s="20"/>
      <c r="AC49" s="20"/>
      <c r="AD49" s="20"/>
      <c r="AE49" s="20"/>
      <c r="AF49" s="8"/>
      <c r="AG49" s="8"/>
      <c r="AH49" s="8"/>
      <c r="AI49" s="8"/>
      <c r="AJ49" s="8"/>
      <c r="AK49" s="20"/>
      <c r="AL49" s="20"/>
      <c r="AM49" s="20"/>
      <c r="AN49" s="20"/>
      <c r="AO49" s="20"/>
      <c r="AP49" s="20"/>
      <c r="AQ49" s="20"/>
      <c r="AR49" s="20"/>
      <c r="AS49" s="8"/>
      <c r="AT49" s="8"/>
      <c r="AU49" s="8"/>
      <c r="AV49" s="8"/>
      <c r="AW49" s="8"/>
      <c r="AX49" s="20"/>
      <c r="AY49" s="20"/>
      <c r="AZ49" s="20"/>
      <c r="BA49" s="20"/>
      <c r="BB49" s="20"/>
      <c r="BC49" s="20"/>
      <c r="BD49" s="20"/>
      <c r="BE49" s="20"/>
      <c r="BF49" s="8"/>
      <c r="BG49" s="8"/>
      <c r="BH49" s="8"/>
      <c r="BI49" s="8"/>
      <c r="BJ49" s="8"/>
      <c r="BK49" s="8"/>
      <c r="BL49" s="8"/>
      <c r="BM49" s="11"/>
      <c r="BN49" s="11"/>
      <c r="BO49" s="8"/>
      <c r="BP49" s="8"/>
      <c r="BQ49" s="8"/>
      <c r="BR49" s="8"/>
      <c r="BS49" s="8"/>
      <c r="BT49" s="8"/>
      <c r="BV49" s="152"/>
      <c r="BW49" s="8"/>
      <c r="BX49" s="154"/>
      <c r="BY49" s="8"/>
      <c r="BZ49" s="154"/>
      <c r="CA49" s="154"/>
      <c r="CC49" s="152"/>
      <c r="CD49" s="8"/>
      <c r="CE49" s="154"/>
      <c r="CF49" s="8"/>
      <c r="CG49" s="8"/>
      <c r="CH49" s="154"/>
      <c r="CI49" s="154"/>
      <c r="CJ49" s="8"/>
      <c r="CK49" s="154"/>
      <c r="CL49" s="154"/>
      <c r="CN49" s="152"/>
      <c r="CO49" s="8"/>
      <c r="CP49" s="154"/>
      <c r="CQ49" s="8"/>
      <c r="CR49" s="8"/>
      <c r="CS49" s="154"/>
      <c r="CT49" s="154"/>
      <c r="CU49" s="8"/>
      <c r="CV49" s="154"/>
      <c r="CW49" s="154"/>
      <c r="CY49" s="152"/>
      <c r="CZ49" s="8"/>
      <c r="DA49" s="154"/>
      <c r="DB49" s="8"/>
      <c r="DC49" s="8"/>
      <c r="DD49" s="154"/>
      <c r="DE49" s="154"/>
      <c r="DF49" s="8"/>
      <c r="DG49" s="154"/>
      <c r="DH49" s="154"/>
      <c r="DJ49" s="152"/>
      <c r="DK49" s="8"/>
      <c r="DL49" s="154"/>
      <c r="DM49" s="8"/>
      <c r="DN49" s="8"/>
      <c r="DO49" s="154"/>
      <c r="DP49" s="21"/>
      <c r="DQ49" s="124"/>
      <c r="DR49" s="124"/>
      <c r="DS49" s="110"/>
      <c r="DT49" s="110"/>
      <c r="DU49" s="124"/>
      <c r="DV49" s="124"/>
      <c r="DW49" s="124"/>
      <c r="DX49" s="124"/>
      <c r="DY49" s="124"/>
      <c r="DZ49" s="124"/>
      <c r="EA49" s="124"/>
      <c r="EB49" s="124"/>
      <c r="EC49" s="124"/>
      <c r="ED49" s="124"/>
      <c r="EE49" s="124"/>
    </row>
    <row r="50" spans="1:135">
      <c r="A50" s="181"/>
      <c r="B50" s="181"/>
      <c r="C50" s="181"/>
      <c r="D50" s="181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0"/>
      <c r="Y50" s="20"/>
      <c r="Z50" s="20"/>
      <c r="AA50" s="20"/>
      <c r="AB50" s="20"/>
      <c r="AC50" s="20"/>
      <c r="AD50" s="20"/>
      <c r="AE50" s="20"/>
      <c r="AF50" s="8"/>
      <c r="AG50" s="8"/>
      <c r="AH50" s="8"/>
      <c r="AI50" s="8"/>
      <c r="AJ50" s="8"/>
      <c r="AK50" s="20"/>
      <c r="AL50" s="20"/>
      <c r="AM50" s="20"/>
      <c r="AN50" s="20"/>
      <c r="AO50" s="20"/>
      <c r="AP50" s="20"/>
      <c r="AQ50" s="20"/>
      <c r="AR50" s="20"/>
      <c r="AS50" s="8"/>
      <c r="AT50" s="8"/>
      <c r="AU50" s="8"/>
      <c r="AV50" s="8"/>
      <c r="AW50" s="8"/>
      <c r="AX50" s="20"/>
      <c r="AY50" s="20"/>
      <c r="AZ50" s="20"/>
      <c r="BA50" s="20"/>
      <c r="BB50" s="20"/>
      <c r="BC50" s="20"/>
      <c r="BD50" s="20"/>
      <c r="BE50" s="20"/>
      <c r="BF50" s="8"/>
      <c r="BG50" s="8"/>
      <c r="BH50" s="8"/>
      <c r="BI50" s="8"/>
      <c r="BJ50" s="8"/>
      <c r="BK50" s="8"/>
      <c r="BL50" s="8"/>
      <c r="BM50" s="11"/>
      <c r="BN50" s="11"/>
      <c r="BO50" s="8"/>
      <c r="BP50" s="8"/>
      <c r="BQ50" s="8"/>
      <c r="BR50" s="8"/>
      <c r="BS50" s="8"/>
      <c r="BT50" s="8"/>
      <c r="BV50" s="152"/>
      <c r="BW50" s="8"/>
      <c r="BX50" s="154"/>
      <c r="BY50" s="8"/>
      <c r="BZ50" s="154"/>
      <c r="CA50" s="154"/>
      <c r="CC50" s="152"/>
      <c r="CD50" s="8"/>
      <c r="CE50" s="154"/>
      <c r="CF50" s="8"/>
      <c r="CG50" s="8"/>
      <c r="CH50" s="154"/>
      <c r="CI50" s="154"/>
      <c r="CJ50" s="8"/>
      <c r="CK50" s="154"/>
      <c r="CL50" s="154"/>
      <c r="CN50" s="152"/>
      <c r="CO50" s="8"/>
      <c r="CP50" s="154"/>
      <c r="CQ50" s="8"/>
      <c r="CR50" s="8"/>
      <c r="CS50" s="154"/>
      <c r="CT50" s="154"/>
      <c r="CU50" s="8"/>
      <c r="CV50" s="154"/>
      <c r="CW50" s="154"/>
      <c r="CY50" s="152"/>
      <c r="CZ50" s="8"/>
      <c r="DA50" s="154"/>
      <c r="DB50" s="8"/>
      <c r="DC50" s="8"/>
      <c r="DD50" s="154"/>
      <c r="DE50" s="154"/>
      <c r="DF50" s="8"/>
      <c r="DG50" s="154"/>
      <c r="DH50" s="154"/>
      <c r="DJ50" s="152"/>
      <c r="DK50" s="8"/>
      <c r="DL50" s="154"/>
      <c r="DM50" s="8"/>
      <c r="DN50" s="8"/>
      <c r="DO50" s="154"/>
      <c r="DP50" s="21"/>
      <c r="DQ50" s="124"/>
      <c r="DR50" s="124"/>
      <c r="DS50" s="110"/>
      <c r="DT50" s="110"/>
      <c r="DU50" s="124"/>
      <c r="DV50" s="124"/>
      <c r="DW50" s="124"/>
      <c r="DX50" s="124"/>
      <c r="DY50" s="124"/>
      <c r="DZ50" s="124"/>
      <c r="EA50" s="124"/>
      <c r="EB50" s="124"/>
      <c r="EC50" s="124"/>
      <c r="ED50" s="124"/>
      <c r="EE50" s="124"/>
    </row>
    <row r="51" spans="1:135">
      <c r="A51" s="181"/>
      <c r="B51" s="181"/>
      <c r="C51" s="181"/>
      <c r="D51" s="18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0"/>
      <c r="Y51" s="20"/>
      <c r="Z51" s="20"/>
      <c r="AA51" s="20"/>
      <c r="AB51" s="20"/>
      <c r="AC51" s="20"/>
      <c r="AD51" s="20"/>
      <c r="AE51" s="20"/>
      <c r="AF51" s="8"/>
      <c r="AG51" s="8"/>
      <c r="AH51" s="8"/>
      <c r="AI51" s="8"/>
      <c r="AJ51" s="8"/>
      <c r="AK51" s="20"/>
      <c r="AL51" s="20"/>
      <c r="AM51" s="20"/>
      <c r="AN51" s="20"/>
      <c r="AO51" s="20"/>
      <c r="AP51" s="20"/>
      <c r="AQ51" s="20"/>
      <c r="AR51" s="20"/>
      <c r="AS51" s="8"/>
      <c r="AT51" s="8"/>
      <c r="AU51" s="8"/>
      <c r="AV51" s="8"/>
      <c r="AW51" s="8"/>
      <c r="AX51" s="20"/>
      <c r="AY51" s="20"/>
      <c r="AZ51" s="20"/>
      <c r="BA51" s="20"/>
      <c r="BB51" s="20"/>
      <c r="BC51" s="20"/>
      <c r="BD51" s="20"/>
      <c r="BE51" s="20"/>
      <c r="BF51" s="8"/>
      <c r="BG51" s="8"/>
      <c r="BH51" s="8"/>
      <c r="BI51" s="8"/>
      <c r="BJ51" s="8"/>
      <c r="BK51" s="8"/>
      <c r="BL51" s="8"/>
      <c r="BM51" s="11"/>
      <c r="BN51" s="11"/>
      <c r="BO51" s="8"/>
      <c r="BP51" s="8"/>
      <c r="BQ51" s="8"/>
      <c r="BR51" s="8"/>
      <c r="BS51" s="8"/>
      <c r="BT51" s="8"/>
      <c r="BV51" s="152"/>
      <c r="BW51" s="8"/>
      <c r="BX51" s="154"/>
      <c r="BY51" s="8"/>
      <c r="BZ51" s="154"/>
      <c r="CA51" s="154"/>
      <c r="CC51" s="152"/>
      <c r="CD51" s="8"/>
      <c r="CE51" s="154"/>
      <c r="CF51" s="8"/>
      <c r="CG51" s="8"/>
      <c r="CH51" s="154"/>
      <c r="CI51" s="154"/>
      <c r="CJ51" s="8"/>
      <c r="CK51" s="154"/>
      <c r="CL51" s="154"/>
      <c r="CN51" s="152"/>
      <c r="CO51" s="8"/>
      <c r="CP51" s="154"/>
      <c r="CQ51" s="8"/>
      <c r="CR51" s="8"/>
      <c r="CS51" s="154"/>
      <c r="CT51" s="154"/>
      <c r="CU51" s="8"/>
      <c r="CV51" s="154"/>
      <c r="CW51" s="154"/>
      <c r="CY51" s="152"/>
      <c r="CZ51" s="8"/>
      <c r="DA51" s="154"/>
      <c r="DB51" s="8"/>
      <c r="DC51" s="8"/>
      <c r="DD51" s="154"/>
      <c r="DE51" s="154"/>
      <c r="DF51" s="8"/>
      <c r="DG51" s="154"/>
      <c r="DH51" s="154"/>
      <c r="DJ51" s="152"/>
      <c r="DK51" s="8"/>
      <c r="DL51" s="154"/>
      <c r="DM51" s="8"/>
      <c r="DN51" s="8"/>
      <c r="DO51" s="154"/>
      <c r="DP51" s="21"/>
      <c r="DQ51" s="124"/>
      <c r="DR51" s="124"/>
      <c r="DS51" s="110"/>
      <c r="DT51" s="110"/>
      <c r="DU51" s="124"/>
      <c r="DV51" s="124"/>
      <c r="DW51" s="124"/>
      <c r="DX51" s="124"/>
      <c r="DY51" s="124"/>
      <c r="DZ51" s="124"/>
      <c r="EA51" s="124"/>
      <c r="EB51" s="124"/>
      <c r="EC51" s="124"/>
      <c r="ED51" s="124"/>
      <c r="EE51" s="124"/>
    </row>
    <row r="52" spans="1:135">
      <c r="A52" s="181"/>
      <c r="B52" s="181"/>
      <c r="C52" s="181"/>
      <c r="D52" s="181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0"/>
      <c r="Y52" s="20"/>
      <c r="Z52" s="20"/>
      <c r="AA52" s="20"/>
      <c r="AB52" s="20"/>
      <c r="AC52" s="20"/>
      <c r="AD52" s="20"/>
      <c r="AE52" s="20"/>
      <c r="AF52" s="8"/>
      <c r="AG52" s="8"/>
      <c r="AH52" s="8"/>
      <c r="AI52" s="8"/>
      <c r="AJ52" s="8"/>
      <c r="AK52" s="20"/>
      <c r="AL52" s="20"/>
      <c r="AM52" s="20"/>
      <c r="AN52" s="20"/>
      <c r="AO52" s="20"/>
      <c r="AP52" s="20"/>
      <c r="AQ52" s="20"/>
      <c r="AR52" s="20"/>
      <c r="AS52" s="8"/>
      <c r="AT52" s="8"/>
      <c r="AU52" s="8"/>
      <c r="AV52" s="8"/>
      <c r="AW52" s="8"/>
      <c r="AX52" s="20"/>
      <c r="AY52" s="20"/>
      <c r="AZ52" s="20"/>
      <c r="BA52" s="20"/>
      <c r="BB52" s="20"/>
      <c r="BC52" s="20"/>
      <c r="BD52" s="20"/>
      <c r="BE52" s="20"/>
      <c r="BF52" s="8"/>
      <c r="BG52" s="8"/>
      <c r="BH52" s="8"/>
      <c r="BI52" s="8"/>
      <c r="BJ52" s="8"/>
      <c r="BK52" s="8"/>
      <c r="BL52" s="8"/>
      <c r="BM52" s="11"/>
      <c r="BN52" s="11"/>
      <c r="BO52" s="8"/>
      <c r="BP52" s="8"/>
      <c r="BQ52" s="8"/>
      <c r="BR52" s="8"/>
      <c r="BS52" s="8"/>
      <c r="BT52" s="8"/>
      <c r="BV52" s="152"/>
      <c r="BW52" s="8"/>
      <c r="BX52" s="154"/>
      <c r="BY52" s="8"/>
      <c r="BZ52" s="154"/>
      <c r="CA52" s="154"/>
      <c r="CC52" s="152"/>
      <c r="CD52" s="8"/>
      <c r="CE52" s="154"/>
      <c r="CF52" s="8"/>
      <c r="CG52" s="8"/>
      <c r="CH52" s="154"/>
      <c r="CI52" s="154"/>
      <c r="CJ52" s="8"/>
      <c r="CK52" s="154"/>
      <c r="CL52" s="154"/>
      <c r="CN52" s="152"/>
      <c r="CO52" s="8"/>
      <c r="CP52" s="154"/>
      <c r="CQ52" s="8"/>
      <c r="CR52" s="8"/>
      <c r="CS52" s="154"/>
      <c r="CT52" s="154"/>
      <c r="CU52" s="8"/>
      <c r="CV52" s="154"/>
      <c r="CW52" s="154"/>
      <c r="CY52" s="152"/>
      <c r="CZ52" s="8"/>
      <c r="DA52" s="154"/>
      <c r="DB52" s="8"/>
      <c r="DC52" s="8"/>
      <c r="DD52" s="154"/>
      <c r="DE52" s="154"/>
      <c r="DF52" s="8"/>
      <c r="DG52" s="154"/>
      <c r="DH52" s="154"/>
      <c r="DJ52" s="152"/>
      <c r="DK52" s="8"/>
      <c r="DL52" s="154"/>
      <c r="DM52" s="8"/>
      <c r="DN52" s="8"/>
      <c r="DO52" s="154"/>
      <c r="DP52" s="21"/>
      <c r="DQ52" s="124"/>
      <c r="DR52" s="124"/>
      <c r="DS52" s="110"/>
      <c r="DT52" s="110"/>
      <c r="DU52" s="124"/>
      <c r="DV52" s="124"/>
      <c r="DW52" s="124"/>
      <c r="DX52" s="124"/>
      <c r="DY52" s="124"/>
      <c r="DZ52" s="124"/>
      <c r="EA52" s="124"/>
      <c r="EB52" s="124"/>
      <c r="EC52" s="124"/>
      <c r="ED52" s="124"/>
      <c r="EE52" s="124"/>
    </row>
    <row r="53" spans="1:135">
      <c r="A53" s="181"/>
      <c r="B53" s="181"/>
      <c r="C53" s="181"/>
      <c r="D53" s="181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0"/>
      <c r="Y53" s="20"/>
      <c r="Z53" s="20"/>
      <c r="AA53" s="20"/>
      <c r="AB53" s="20"/>
      <c r="AC53" s="20"/>
      <c r="AD53" s="20"/>
      <c r="AE53" s="20"/>
      <c r="AF53" s="8"/>
      <c r="AG53" s="8"/>
      <c r="AH53" s="8"/>
      <c r="AI53" s="8"/>
      <c r="AJ53" s="8"/>
      <c r="AK53" s="20"/>
      <c r="AL53" s="20"/>
      <c r="AM53" s="20"/>
      <c r="AN53" s="20"/>
      <c r="AO53" s="20"/>
      <c r="AP53" s="20"/>
      <c r="AQ53" s="20"/>
      <c r="AR53" s="20"/>
      <c r="AS53" s="8"/>
      <c r="AT53" s="8"/>
      <c r="AU53" s="8"/>
      <c r="AV53" s="8"/>
      <c r="AW53" s="8"/>
      <c r="AX53" s="20"/>
      <c r="AY53" s="20"/>
      <c r="AZ53" s="20"/>
      <c r="BA53" s="20"/>
      <c r="BB53" s="20"/>
      <c r="BC53" s="20"/>
      <c r="BD53" s="20"/>
      <c r="BE53" s="20"/>
      <c r="BF53" s="8"/>
      <c r="BG53" s="8"/>
      <c r="BH53" s="8"/>
      <c r="BI53" s="8"/>
      <c r="BJ53" s="8"/>
      <c r="BK53" s="8"/>
      <c r="BL53" s="8"/>
      <c r="BM53" s="11"/>
      <c r="BN53" s="11"/>
      <c r="BO53" s="8"/>
      <c r="BP53" s="8"/>
      <c r="BQ53" s="8"/>
      <c r="BR53" s="8"/>
      <c r="BS53" s="8"/>
      <c r="BT53" s="8"/>
      <c r="BV53" s="152"/>
      <c r="BW53" s="8"/>
      <c r="BX53" s="154"/>
      <c r="BY53" s="8"/>
      <c r="BZ53" s="154"/>
      <c r="CA53" s="154"/>
      <c r="CC53" s="152"/>
      <c r="CD53" s="8"/>
      <c r="CE53" s="154"/>
      <c r="CF53" s="8"/>
      <c r="CG53" s="8"/>
      <c r="CH53" s="154"/>
      <c r="CI53" s="154"/>
      <c r="CJ53" s="8"/>
      <c r="CK53" s="154"/>
      <c r="CL53" s="154"/>
      <c r="CN53" s="152"/>
      <c r="CO53" s="8"/>
      <c r="CP53" s="154"/>
      <c r="CQ53" s="8"/>
      <c r="CR53" s="8"/>
      <c r="CS53" s="154"/>
      <c r="CT53" s="154"/>
      <c r="CU53" s="8"/>
      <c r="CV53" s="154"/>
      <c r="CW53" s="154"/>
      <c r="CY53" s="152"/>
      <c r="CZ53" s="8"/>
      <c r="DA53" s="154"/>
      <c r="DB53" s="8"/>
      <c r="DC53" s="8"/>
      <c r="DD53" s="154"/>
      <c r="DE53" s="154"/>
      <c r="DF53" s="8"/>
      <c r="DG53" s="154"/>
      <c r="DH53" s="154"/>
      <c r="DJ53" s="152"/>
      <c r="DK53" s="8"/>
      <c r="DL53" s="154"/>
      <c r="DM53" s="8"/>
      <c r="DN53" s="8"/>
      <c r="DO53" s="154"/>
      <c r="DP53" s="21"/>
      <c r="DQ53" s="124"/>
      <c r="DR53" s="124"/>
      <c r="DS53" s="110"/>
      <c r="DT53" s="110"/>
      <c r="DU53" s="124"/>
      <c r="DV53" s="124"/>
      <c r="DW53" s="124"/>
      <c r="DX53" s="124"/>
      <c r="DY53" s="124"/>
      <c r="DZ53" s="124"/>
      <c r="EA53" s="124"/>
      <c r="EB53" s="124"/>
      <c r="EC53" s="124"/>
      <c r="ED53" s="124"/>
      <c r="EE53" s="124"/>
    </row>
    <row r="54" spans="1:135">
      <c r="A54" s="181"/>
      <c r="B54" s="181"/>
      <c r="C54" s="181"/>
      <c r="D54" s="18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0"/>
      <c r="Y54" s="20"/>
      <c r="Z54" s="20"/>
      <c r="AA54" s="20"/>
      <c r="AB54" s="20"/>
      <c r="AC54" s="20"/>
      <c r="AD54" s="20"/>
      <c r="AE54" s="20"/>
      <c r="AF54" s="8"/>
      <c r="AG54" s="8"/>
      <c r="AH54" s="8"/>
      <c r="AI54" s="8"/>
      <c r="AJ54" s="8"/>
      <c r="AK54" s="20"/>
      <c r="AL54" s="20"/>
      <c r="AM54" s="20"/>
      <c r="AN54" s="20"/>
      <c r="AO54" s="20"/>
      <c r="AP54" s="20"/>
      <c r="AQ54" s="20"/>
      <c r="AR54" s="20"/>
      <c r="AS54" s="8"/>
      <c r="AT54" s="8"/>
      <c r="AU54" s="8"/>
      <c r="AV54" s="8"/>
      <c r="AW54" s="8"/>
      <c r="AX54" s="20"/>
      <c r="AY54" s="20"/>
      <c r="AZ54" s="20"/>
      <c r="BA54" s="20"/>
      <c r="BB54" s="20"/>
      <c r="BC54" s="20"/>
      <c r="BD54" s="20"/>
      <c r="BE54" s="20"/>
      <c r="BF54" s="8"/>
      <c r="BG54" s="8"/>
      <c r="BH54" s="8"/>
      <c r="BI54" s="8"/>
      <c r="BJ54" s="8"/>
      <c r="BK54" s="8"/>
      <c r="BL54" s="8"/>
      <c r="BM54" s="11"/>
      <c r="BN54" s="11"/>
      <c r="BO54" s="8"/>
      <c r="BP54" s="8"/>
      <c r="BQ54" s="8"/>
      <c r="BR54" s="8"/>
      <c r="BS54" s="8"/>
      <c r="BT54" s="8"/>
      <c r="BV54" s="152"/>
      <c r="BW54" s="8"/>
      <c r="BX54" s="154"/>
      <c r="BY54" s="8"/>
      <c r="BZ54" s="154"/>
      <c r="CA54" s="154"/>
      <c r="CC54" s="152"/>
      <c r="CD54" s="8"/>
      <c r="CE54" s="154"/>
      <c r="CF54" s="8"/>
      <c r="CG54" s="8"/>
      <c r="CH54" s="154"/>
      <c r="CI54" s="154"/>
      <c r="CJ54" s="8"/>
      <c r="CK54" s="154"/>
      <c r="CL54" s="154"/>
      <c r="CN54" s="152"/>
      <c r="CO54" s="8"/>
      <c r="CP54" s="154"/>
      <c r="CQ54" s="8"/>
      <c r="CR54" s="8"/>
      <c r="CS54" s="154"/>
      <c r="CT54" s="154"/>
      <c r="CU54" s="8"/>
      <c r="CV54" s="154"/>
      <c r="CW54" s="154"/>
      <c r="CY54" s="152"/>
      <c r="CZ54" s="8"/>
      <c r="DA54" s="154"/>
      <c r="DB54" s="8"/>
      <c r="DC54" s="8"/>
      <c r="DD54" s="154"/>
      <c r="DE54" s="154"/>
      <c r="DF54" s="8"/>
      <c r="DG54" s="154"/>
      <c r="DH54" s="154"/>
      <c r="DJ54" s="152"/>
      <c r="DK54" s="8"/>
      <c r="DL54" s="154"/>
      <c r="DM54" s="8"/>
      <c r="DN54" s="8"/>
      <c r="DO54" s="154"/>
      <c r="DP54" s="21"/>
      <c r="DQ54" s="124"/>
      <c r="DR54" s="124"/>
      <c r="DS54" s="110"/>
      <c r="DT54" s="110"/>
      <c r="DU54" s="124"/>
      <c r="DV54" s="124"/>
      <c r="DW54" s="124"/>
      <c r="DX54" s="124"/>
      <c r="DY54" s="124"/>
      <c r="DZ54" s="124"/>
      <c r="EA54" s="124"/>
      <c r="EB54" s="124"/>
      <c r="EC54" s="124"/>
      <c r="ED54" s="124"/>
      <c r="EE54" s="124"/>
    </row>
    <row r="55" spans="1:135">
      <c r="A55" s="181"/>
      <c r="B55" s="181"/>
      <c r="C55" s="181"/>
      <c r="D55" s="18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0"/>
      <c r="Y55" s="20"/>
      <c r="Z55" s="20"/>
      <c r="AA55" s="20"/>
      <c r="AB55" s="20"/>
      <c r="AC55" s="20"/>
      <c r="AD55" s="20"/>
      <c r="AE55" s="20"/>
      <c r="AF55" s="8"/>
      <c r="AG55" s="8"/>
      <c r="AH55" s="8"/>
      <c r="AI55" s="8"/>
      <c r="AJ55" s="8"/>
      <c r="AK55" s="20"/>
      <c r="AL55" s="20"/>
      <c r="AM55" s="20"/>
      <c r="AN55" s="20"/>
      <c r="AO55" s="20"/>
      <c r="AP55" s="20"/>
      <c r="AQ55" s="20"/>
      <c r="AR55" s="20"/>
      <c r="AS55" s="8"/>
      <c r="AT55" s="8"/>
      <c r="AU55" s="8"/>
      <c r="AV55" s="8"/>
      <c r="AW55" s="8"/>
      <c r="AX55" s="20"/>
      <c r="AY55" s="20"/>
      <c r="AZ55" s="20"/>
      <c r="BA55" s="20"/>
      <c r="BB55" s="20"/>
      <c r="BC55" s="20"/>
      <c r="BD55" s="20"/>
      <c r="BE55" s="20"/>
      <c r="BF55" s="8"/>
      <c r="BG55" s="8"/>
      <c r="BH55" s="8"/>
      <c r="BI55" s="8"/>
      <c r="BJ55" s="8"/>
      <c r="BK55" s="8"/>
      <c r="BL55" s="8"/>
      <c r="BM55" s="11"/>
      <c r="BN55" s="11"/>
      <c r="BO55" s="8"/>
      <c r="BP55" s="8"/>
      <c r="BQ55" s="8"/>
      <c r="BR55" s="8"/>
      <c r="BS55" s="8"/>
      <c r="BT55" s="8"/>
      <c r="BV55" s="152"/>
      <c r="BW55" s="8"/>
      <c r="BX55" s="154"/>
      <c r="BY55" s="8"/>
      <c r="BZ55" s="154"/>
      <c r="CA55" s="154"/>
      <c r="CC55" s="152"/>
      <c r="CD55" s="8"/>
      <c r="CE55" s="154"/>
      <c r="CF55" s="8"/>
      <c r="CG55" s="8"/>
      <c r="CH55" s="154"/>
      <c r="CI55" s="154"/>
      <c r="CJ55" s="8"/>
      <c r="CK55" s="154"/>
      <c r="CL55" s="154"/>
      <c r="CN55" s="152"/>
      <c r="CO55" s="8"/>
      <c r="CP55" s="154"/>
      <c r="CQ55" s="8"/>
      <c r="CR55" s="8"/>
      <c r="CS55" s="154"/>
      <c r="CT55" s="154"/>
      <c r="CU55" s="8"/>
      <c r="CV55" s="154"/>
      <c r="CW55" s="154"/>
      <c r="CY55" s="152"/>
      <c r="CZ55" s="8"/>
      <c r="DA55" s="154"/>
      <c r="DB55" s="8"/>
      <c r="DC55" s="8"/>
      <c r="DD55" s="154"/>
      <c r="DE55" s="154"/>
      <c r="DF55" s="8"/>
      <c r="DG55" s="154"/>
      <c r="DH55" s="154"/>
      <c r="DJ55" s="152"/>
      <c r="DK55" s="8"/>
      <c r="DL55" s="154"/>
      <c r="DM55" s="8"/>
      <c r="DN55" s="8"/>
      <c r="DO55" s="154"/>
      <c r="DP55" s="21"/>
      <c r="DQ55" s="124"/>
      <c r="DR55" s="124"/>
      <c r="DS55" s="110"/>
      <c r="DT55" s="110"/>
      <c r="DU55" s="124"/>
      <c r="DV55" s="124"/>
      <c r="DW55" s="124"/>
      <c r="DX55" s="124"/>
      <c r="DY55" s="124"/>
      <c r="DZ55" s="124"/>
      <c r="EA55" s="124"/>
      <c r="EB55" s="124"/>
      <c r="EC55" s="124"/>
      <c r="ED55" s="124"/>
      <c r="EE55" s="124"/>
    </row>
    <row r="56" spans="1:135">
      <c r="A56" s="181"/>
      <c r="B56" s="181"/>
      <c r="C56" s="181"/>
      <c r="D56" s="18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0"/>
      <c r="Y56" s="20"/>
      <c r="Z56" s="20"/>
      <c r="AA56" s="20"/>
      <c r="AB56" s="20"/>
      <c r="AC56" s="20"/>
      <c r="AD56" s="20"/>
      <c r="AE56" s="20"/>
      <c r="AF56" s="8"/>
      <c r="AG56" s="8"/>
      <c r="AH56" s="8"/>
      <c r="AI56" s="8"/>
      <c r="AJ56" s="8"/>
      <c r="AK56" s="20"/>
      <c r="AL56" s="20"/>
      <c r="AM56" s="20"/>
      <c r="AN56" s="20"/>
      <c r="AO56" s="20"/>
      <c r="AP56" s="20"/>
      <c r="AQ56" s="20"/>
      <c r="AR56" s="20"/>
      <c r="AS56" s="8"/>
      <c r="AT56" s="8"/>
      <c r="AU56" s="8"/>
      <c r="AV56" s="8"/>
      <c r="AW56" s="8"/>
      <c r="AX56" s="20"/>
      <c r="AY56" s="20"/>
      <c r="AZ56" s="20"/>
      <c r="BA56" s="20"/>
      <c r="BB56" s="20"/>
      <c r="BC56" s="20"/>
      <c r="BD56" s="20"/>
      <c r="BE56" s="20"/>
      <c r="BF56" s="8"/>
      <c r="BG56" s="8"/>
      <c r="BH56" s="8"/>
      <c r="BI56" s="8"/>
      <c r="BJ56" s="8"/>
      <c r="BK56" s="8"/>
      <c r="BL56" s="8"/>
      <c r="BM56" s="11"/>
      <c r="BN56" s="11"/>
      <c r="BO56" s="8"/>
      <c r="BP56" s="8"/>
      <c r="BQ56" s="8"/>
      <c r="BR56" s="8"/>
      <c r="BS56" s="8"/>
      <c r="BT56" s="8"/>
      <c r="BV56" s="152"/>
      <c r="BW56" s="8"/>
      <c r="BX56" s="154"/>
      <c r="BY56" s="8"/>
      <c r="BZ56" s="154"/>
      <c r="CA56" s="154"/>
      <c r="CC56" s="152"/>
      <c r="CD56" s="8"/>
      <c r="CE56" s="154"/>
      <c r="CF56" s="8"/>
      <c r="CG56" s="8"/>
      <c r="CH56" s="154"/>
      <c r="CI56" s="154"/>
      <c r="CJ56" s="8"/>
      <c r="CK56" s="154"/>
      <c r="CL56" s="154"/>
      <c r="CN56" s="152"/>
      <c r="CO56" s="8"/>
      <c r="CP56" s="154"/>
      <c r="CQ56" s="8"/>
      <c r="CR56" s="8"/>
      <c r="CS56" s="154"/>
      <c r="CT56" s="154"/>
      <c r="CU56" s="8"/>
      <c r="CV56" s="154"/>
      <c r="CW56" s="154"/>
      <c r="CY56" s="152"/>
      <c r="CZ56" s="8"/>
      <c r="DA56" s="154"/>
      <c r="DB56" s="8"/>
      <c r="DC56" s="8"/>
      <c r="DD56" s="154"/>
      <c r="DE56" s="154"/>
      <c r="DF56" s="8"/>
      <c r="DG56" s="154"/>
      <c r="DH56" s="154"/>
      <c r="DJ56" s="152"/>
      <c r="DK56" s="8"/>
      <c r="DL56" s="154"/>
      <c r="DM56" s="8"/>
      <c r="DN56" s="8"/>
      <c r="DO56" s="154"/>
      <c r="DP56" s="21"/>
      <c r="DQ56" s="124"/>
      <c r="DR56" s="124"/>
      <c r="DS56" s="110"/>
      <c r="DT56" s="110"/>
      <c r="DU56" s="124"/>
      <c r="DV56" s="124"/>
      <c r="DW56" s="124"/>
      <c r="DX56" s="124"/>
      <c r="DY56" s="124"/>
      <c r="DZ56" s="124"/>
      <c r="EA56" s="124"/>
      <c r="EB56" s="124"/>
      <c r="EC56" s="124"/>
      <c r="ED56" s="124"/>
      <c r="EE56" s="124"/>
    </row>
    <row r="57" spans="1:135">
      <c r="A57" s="181"/>
      <c r="B57" s="181"/>
      <c r="C57" s="181"/>
      <c r="D57" s="18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0"/>
      <c r="Y57" s="20"/>
      <c r="Z57" s="20"/>
      <c r="AA57" s="20"/>
      <c r="AB57" s="20"/>
      <c r="AC57" s="20"/>
      <c r="AD57" s="20"/>
      <c r="AE57" s="20"/>
      <c r="AF57" s="8"/>
      <c r="AG57" s="8"/>
      <c r="AH57" s="8"/>
      <c r="AI57" s="8"/>
      <c r="AJ57" s="8"/>
      <c r="AK57" s="20"/>
      <c r="AL57" s="20"/>
      <c r="AM57" s="20"/>
      <c r="AN57" s="20"/>
      <c r="AO57" s="20"/>
      <c r="AP57" s="20"/>
      <c r="AQ57" s="20"/>
      <c r="AR57" s="20"/>
      <c r="AS57" s="8"/>
      <c r="AT57" s="8"/>
      <c r="AU57" s="8"/>
      <c r="AV57" s="8"/>
      <c r="AW57" s="8"/>
      <c r="AX57" s="20"/>
      <c r="AY57" s="20"/>
      <c r="AZ57" s="20"/>
      <c r="BA57" s="20"/>
      <c r="BB57" s="20"/>
      <c r="BC57" s="20"/>
      <c r="BD57" s="20"/>
      <c r="BE57" s="20"/>
      <c r="BF57" s="8"/>
      <c r="BG57" s="8"/>
      <c r="BH57" s="8"/>
      <c r="BI57" s="8"/>
      <c r="BJ57" s="8"/>
      <c r="BK57" s="8"/>
      <c r="BL57" s="8"/>
      <c r="BM57" s="11"/>
      <c r="BN57" s="11"/>
      <c r="BO57" s="8"/>
      <c r="BP57" s="8"/>
      <c r="BQ57" s="8"/>
      <c r="BR57" s="8"/>
      <c r="BS57" s="8"/>
      <c r="BT57" s="8"/>
      <c r="BV57" s="152"/>
      <c r="BW57" s="8"/>
      <c r="BX57" s="154"/>
      <c r="BY57" s="8"/>
      <c r="BZ57" s="154"/>
      <c r="CA57" s="154"/>
      <c r="CC57" s="152"/>
      <c r="CD57" s="8"/>
      <c r="CE57" s="154"/>
      <c r="CF57" s="8"/>
      <c r="CG57" s="8"/>
      <c r="CH57" s="154"/>
      <c r="CI57" s="154"/>
      <c r="CJ57" s="8"/>
      <c r="CK57" s="154"/>
      <c r="CL57" s="154"/>
      <c r="CN57" s="152"/>
      <c r="CO57" s="8"/>
      <c r="CP57" s="154"/>
      <c r="CQ57" s="8"/>
      <c r="CR57" s="8"/>
      <c r="CS57" s="154"/>
      <c r="CT57" s="154"/>
      <c r="CU57" s="8"/>
      <c r="CV57" s="154"/>
      <c r="CW57" s="154"/>
      <c r="CY57" s="152"/>
      <c r="CZ57" s="8"/>
      <c r="DA57" s="154"/>
      <c r="DB57" s="8"/>
      <c r="DC57" s="8"/>
      <c r="DD57" s="154"/>
      <c r="DE57" s="154"/>
      <c r="DF57" s="8"/>
      <c r="DG57" s="154"/>
      <c r="DH57" s="154"/>
      <c r="DJ57" s="152"/>
      <c r="DK57" s="8"/>
      <c r="DL57" s="154"/>
      <c r="DM57" s="8"/>
      <c r="DN57" s="8"/>
      <c r="DO57" s="154"/>
      <c r="DP57" s="21"/>
      <c r="DQ57" s="124"/>
      <c r="DR57" s="124"/>
      <c r="DS57" s="110"/>
      <c r="DT57" s="110"/>
      <c r="DU57" s="124"/>
      <c r="DV57" s="124"/>
      <c r="DW57" s="124"/>
      <c r="DX57" s="124"/>
      <c r="DY57" s="124"/>
      <c r="DZ57" s="124"/>
      <c r="EA57" s="124"/>
      <c r="EB57" s="124"/>
      <c r="EC57" s="124"/>
      <c r="ED57" s="124"/>
      <c r="EE57" s="124"/>
    </row>
    <row r="58" spans="1:135">
      <c r="A58" s="181"/>
      <c r="B58" s="181"/>
      <c r="C58" s="181"/>
      <c r="D58" s="18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0"/>
      <c r="Y58" s="20"/>
      <c r="Z58" s="20"/>
      <c r="AA58" s="20"/>
      <c r="AB58" s="20"/>
      <c r="AC58" s="20"/>
      <c r="AD58" s="20"/>
      <c r="AE58" s="20"/>
      <c r="AF58" s="8"/>
      <c r="AG58" s="8"/>
      <c r="AH58" s="8"/>
      <c r="AI58" s="8"/>
      <c r="AJ58" s="8"/>
      <c r="AK58" s="20"/>
      <c r="AL58" s="20"/>
      <c r="AM58" s="20"/>
      <c r="AN58" s="20"/>
      <c r="AO58" s="20"/>
      <c r="AP58" s="20"/>
      <c r="AQ58" s="20"/>
      <c r="AR58" s="20"/>
      <c r="AS58" s="8"/>
      <c r="AT58" s="8"/>
      <c r="AU58" s="8"/>
      <c r="AV58" s="8"/>
      <c r="AW58" s="8"/>
      <c r="AX58" s="20"/>
      <c r="AY58" s="20"/>
      <c r="AZ58" s="20"/>
      <c r="BA58" s="20"/>
      <c r="BB58" s="20"/>
      <c r="BC58" s="20"/>
      <c r="BD58" s="20"/>
      <c r="BE58" s="20"/>
      <c r="BF58" s="8"/>
      <c r="BG58" s="8"/>
      <c r="BH58" s="8"/>
      <c r="BI58" s="8"/>
      <c r="BJ58" s="8"/>
      <c r="BK58" s="8"/>
      <c r="BL58" s="8"/>
      <c r="BM58" s="11"/>
      <c r="BN58" s="11"/>
      <c r="BO58" s="8"/>
      <c r="BP58" s="8"/>
      <c r="BQ58" s="8"/>
      <c r="BR58" s="8"/>
      <c r="BS58" s="8"/>
      <c r="BT58" s="8"/>
      <c r="BV58" s="152"/>
      <c r="BW58" s="8"/>
      <c r="BX58" s="154"/>
      <c r="BY58" s="8"/>
      <c r="BZ58" s="154"/>
      <c r="CA58" s="154"/>
      <c r="CC58" s="152"/>
      <c r="CD58" s="8"/>
      <c r="CE58" s="154"/>
      <c r="CF58" s="8"/>
      <c r="CG58" s="8"/>
      <c r="CH58" s="154"/>
      <c r="CI58" s="154"/>
      <c r="CJ58" s="8"/>
      <c r="CK58" s="154"/>
      <c r="CL58" s="154"/>
      <c r="CN58" s="152"/>
      <c r="CO58" s="8"/>
      <c r="CP58" s="154"/>
      <c r="CQ58" s="8"/>
      <c r="CR58" s="8"/>
      <c r="CS58" s="154"/>
      <c r="CT58" s="154"/>
      <c r="CU58" s="8"/>
      <c r="CV58" s="154"/>
      <c r="CW58" s="154"/>
      <c r="CY58" s="152"/>
      <c r="CZ58" s="8"/>
      <c r="DA58" s="154"/>
      <c r="DB58" s="8"/>
      <c r="DC58" s="8"/>
      <c r="DD58" s="154"/>
      <c r="DE58" s="154"/>
      <c r="DF58" s="8"/>
      <c r="DG58" s="154"/>
      <c r="DH58" s="154"/>
      <c r="DJ58" s="152"/>
      <c r="DK58" s="8"/>
      <c r="DL58" s="154"/>
      <c r="DM58" s="8"/>
      <c r="DN58" s="8"/>
      <c r="DO58" s="154"/>
      <c r="DP58" s="21"/>
      <c r="DQ58" s="124"/>
      <c r="DR58" s="124"/>
      <c r="DS58" s="110"/>
      <c r="DT58" s="110"/>
      <c r="DU58" s="124"/>
      <c r="DV58" s="124"/>
      <c r="DW58" s="124"/>
      <c r="DX58" s="124"/>
      <c r="DY58" s="124"/>
      <c r="DZ58" s="124"/>
      <c r="EA58" s="124"/>
      <c r="EB58" s="124"/>
      <c r="EC58" s="124"/>
      <c r="ED58" s="124"/>
      <c r="EE58" s="124"/>
    </row>
    <row r="59" spans="1:135">
      <c r="A59" s="181"/>
      <c r="B59" s="181"/>
      <c r="C59" s="181"/>
      <c r="D59" s="181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0"/>
      <c r="Y59" s="20"/>
      <c r="Z59" s="20"/>
      <c r="AA59" s="20"/>
      <c r="AB59" s="20"/>
      <c r="AC59" s="20"/>
      <c r="AD59" s="20"/>
      <c r="AE59" s="20"/>
      <c r="AF59" s="8"/>
      <c r="AG59" s="8"/>
      <c r="AH59" s="8"/>
      <c r="AI59" s="8"/>
      <c r="AJ59" s="8"/>
      <c r="AK59" s="20"/>
      <c r="AL59" s="20"/>
      <c r="AM59" s="20"/>
      <c r="AN59" s="20"/>
      <c r="AO59" s="20"/>
      <c r="AP59" s="20"/>
      <c r="AQ59" s="20"/>
      <c r="AR59" s="20"/>
      <c r="AS59" s="8"/>
      <c r="AT59" s="8"/>
      <c r="AU59" s="8"/>
      <c r="AV59" s="8"/>
      <c r="AW59" s="8"/>
      <c r="AX59" s="20"/>
      <c r="AY59" s="20"/>
      <c r="AZ59" s="20"/>
      <c r="BA59" s="20"/>
      <c r="BB59" s="20"/>
      <c r="BC59" s="20"/>
      <c r="BD59" s="20"/>
      <c r="BE59" s="20"/>
      <c r="BF59" s="8"/>
      <c r="BG59" s="8"/>
      <c r="BH59" s="8"/>
      <c r="BI59" s="8"/>
      <c r="BJ59" s="8"/>
      <c r="BK59" s="8"/>
      <c r="BL59" s="8"/>
      <c r="BM59" s="11"/>
      <c r="BN59" s="11"/>
      <c r="BO59" s="8"/>
      <c r="BP59" s="8"/>
      <c r="BQ59" s="8"/>
      <c r="BR59" s="8"/>
      <c r="BS59" s="8"/>
      <c r="BT59" s="8"/>
      <c r="BV59" s="152"/>
      <c r="BW59" s="8"/>
      <c r="BX59" s="154"/>
      <c r="BY59" s="8"/>
      <c r="BZ59" s="154"/>
      <c r="CA59" s="154"/>
      <c r="CC59" s="152"/>
      <c r="CD59" s="8"/>
      <c r="CE59" s="154"/>
      <c r="CF59" s="8"/>
      <c r="CG59" s="8"/>
      <c r="CH59" s="154"/>
      <c r="CI59" s="154"/>
      <c r="CJ59" s="8"/>
      <c r="CK59" s="154"/>
      <c r="CL59" s="154"/>
      <c r="CN59" s="152"/>
      <c r="CO59" s="8"/>
      <c r="CP59" s="154"/>
      <c r="CQ59" s="8"/>
      <c r="CR59" s="8"/>
      <c r="CS59" s="154"/>
      <c r="CT59" s="154"/>
      <c r="CU59" s="8"/>
      <c r="CV59" s="154"/>
      <c r="CW59" s="154"/>
      <c r="CY59" s="152"/>
      <c r="CZ59" s="8"/>
      <c r="DA59" s="154"/>
      <c r="DB59" s="8"/>
      <c r="DC59" s="8"/>
      <c r="DD59" s="154"/>
      <c r="DE59" s="154"/>
      <c r="DF59" s="8"/>
      <c r="DG59" s="154"/>
      <c r="DH59" s="154"/>
      <c r="DJ59" s="152"/>
      <c r="DK59" s="8"/>
      <c r="DL59" s="154"/>
      <c r="DM59" s="8"/>
      <c r="DN59" s="8"/>
      <c r="DO59" s="154"/>
      <c r="DP59" s="21"/>
      <c r="DQ59" s="124"/>
      <c r="DR59" s="124"/>
      <c r="DS59" s="110"/>
      <c r="DT59" s="110"/>
      <c r="DU59" s="124"/>
      <c r="DV59" s="124"/>
      <c r="DW59" s="124"/>
      <c r="DX59" s="124"/>
      <c r="DY59" s="124"/>
      <c r="DZ59" s="124"/>
      <c r="EA59" s="124"/>
      <c r="EB59" s="124"/>
      <c r="EC59" s="124"/>
      <c r="ED59" s="124"/>
      <c r="EE59" s="124"/>
    </row>
    <row r="60" spans="1:135">
      <c r="A60" s="181"/>
      <c r="B60" s="181"/>
      <c r="C60" s="181"/>
      <c r="D60" s="181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0"/>
      <c r="Y60" s="20"/>
      <c r="Z60" s="20"/>
      <c r="AA60" s="20"/>
      <c r="AB60" s="20"/>
      <c r="AC60" s="20"/>
      <c r="AD60" s="20"/>
      <c r="AE60" s="20"/>
      <c r="AF60" s="8"/>
      <c r="AG60" s="8"/>
      <c r="AH60" s="8"/>
      <c r="AI60" s="8"/>
      <c r="AJ60" s="8"/>
      <c r="AK60" s="20"/>
      <c r="AL60" s="20"/>
      <c r="AM60" s="20"/>
      <c r="AN60" s="20"/>
      <c r="AO60" s="20"/>
      <c r="AP60" s="20"/>
      <c r="AQ60" s="20"/>
      <c r="AR60" s="20"/>
      <c r="AS60" s="8"/>
      <c r="AT60" s="8"/>
      <c r="AU60" s="8"/>
      <c r="AV60" s="8"/>
      <c r="AW60" s="8"/>
      <c r="AX60" s="20"/>
      <c r="AY60" s="20"/>
      <c r="AZ60" s="20"/>
      <c r="BA60" s="20"/>
      <c r="BB60" s="20"/>
      <c r="BC60" s="20"/>
      <c r="BD60" s="20"/>
      <c r="BE60" s="20"/>
      <c r="BF60" s="8"/>
      <c r="BG60" s="8"/>
      <c r="BH60" s="8"/>
      <c r="BI60" s="8"/>
      <c r="BJ60" s="8"/>
      <c r="BK60" s="8"/>
      <c r="BL60" s="8"/>
      <c r="BM60" s="11"/>
      <c r="BN60" s="11"/>
      <c r="BO60" s="8"/>
      <c r="BP60" s="8"/>
      <c r="BQ60" s="8"/>
      <c r="BR60" s="8"/>
      <c r="BS60" s="8"/>
      <c r="BT60" s="8"/>
      <c r="BV60" s="152"/>
      <c r="BW60" s="8"/>
      <c r="BX60" s="154"/>
      <c r="BY60" s="8"/>
      <c r="BZ60" s="154"/>
      <c r="CA60" s="154"/>
      <c r="CC60" s="152"/>
      <c r="CD60" s="8"/>
      <c r="CE60" s="154"/>
      <c r="CF60" s="8"/>
      <c r="CG60" s="8"/>
      <c r="CH60" s="154"/>
      <c r="CI60" s="154"/>
      <c r="CJ60" s="8"/>
      <c r="CK60" s="154"/>
      <c r="CL60" s="154"/>
      <c r="CN60" s="152"/>
      <c r="CO60" s="8"/>
      <c r="CP60" s="154"/>
      <c r="CQ60" s="8"/>
      <c r="CR60" s="8"/>
      <c r="CS60" s="154"/>
      <c r="CT60" s="154"/>
      <c r="CU60" s="8"/>
      <c r="CV60" s="154"/>
      <c r="CW60" s="154"/>
      <c r="CY60" s="152"/>
      <c r="CZ60" s="8"/>
      <c r="DA60" s="154"/>
      <c r="DB60" s="8"/>
      <c r="DC60" s="8"/>
      <c r="DD60" s="154"/>
      <c r="DE60" s="154"/>
      <c r="DF60" s="8"/>
      <c r="DG60" s="154"/>
      <c r="DH60" s="154"/>
      <c r="DJ60" s="152"/>
      <c r="DK60" s="8"/>
      <c r="DL60" s="154"/>
      <c r="DM60" s="8"/>
      <c r="DN60" s="8"/>
      <c r="DO60" s="154"/>
      <c r="DP60" s="21"/>
      <c r="DQ60" s="124"/>
      <c r="DR60" s="124"/>
      <c r="DS60" s="110"/>
      <c r="DT60" s="110"/>
      <c r="DU60" s="124"/>
      <c r="DV60" s="124"/>
      <c r="DW60" s="124"/>
      <c r="DX60" s="124"/>
      <c r="DY60" s="124"/>
      <c r="DZ60" s="124"/>
      <c r="EA60" s="124"/>
      <c r="EB60" s="124"/>
      <c r="EC60" s="124"/>
      <c r="ED60" s="124"/>
      <c r="EE60" s="124"/>
    </row>
    <row r="61" spans="1:135">
      <c r="A61" s="181"/>
      <c r="B61" s="181"/>
      <c r="C61" s="181"/>
      <c r="D61" s="18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0"/>
      <c r="Y61" s="20"/>
      <c r="Z61" s="20"/>
      <c r="AA61" s="20"/>
      <c r="AB61" s="20"/>
      <c r="AC61" s="20"/>
      <c r="AD61" s="20"/>
      <c r="AE61" s="20"/>
      <c r="AF61" s="8"/>
      <c r="AG61" s="8"/>
      <c r="AH61" s="8"/>
      <c r="AI61" s="8"/>
      <c r="AJ61" s="8"/>
      <c r="AK61" s="20"/>
      <c r="AL61" s="20"/>
      <c r="AM61" s="20"/>
      <c r="AN61" s="20"/>
      <c r="AO61" s="20"/>
      <c r="AP61" s="20"/>
      <c r="AQ61" s="20"/>
      <c r="AR61" s="20"/>
      <c r="AS61" s="8"/>
      <c r="AT61" s="8"/>
      <c r="AU61" s="8"/>
      <c r="AV61" s="8"/>
      <c r="AW61" s="8"/>
      <c r="AX61" s="20"/>
      <c r="AY61" s="20"/>
      <c r="AZ61" s="20"/>
      <c r="BA61" s="20"/>
      <c r="BB61" s="20"/>
      <c r="BC61" s="20"/>
      <c r="BD61" s="20"/>
      <c r="BE61" s="20"/>
      <c r="BF61" s="8"/>
      <c r="BG61" s="8"/>
      <c r="BH61" s="8"/>
      <c r="BI61" s="8"/>
      <c r="BJ61" s="8"/>
      <c r="BK61" s="8"/>
      <c r="BL61" s="8"/>
      <c r="BM61" s="11"/>
      <c r="BN61" s="11"/>
      <c r="BO61" s="8"/>
      <c r="BP61" s="8"/>
      <c r="BQ61" s="8"/>
      <c r="BR61" s="8"/>
      <c r="BS61" s="8"/>
      <c r="BT61" s="8"/>
      <c r="BV61" s="152"/>
      <c r="BW61" s="8"/>
      <c r="BX61" s="154"/>
      <c r="BY61" s="8"/>
      <c r="BZ61" s="154"/>
      <c r="CA61" s="154"/>
      <c r="CC61" s="152"/>
      <c r="CD61" s="8"/>
      <c r="CE61" s="154"/>
      <c r="CF61" s="8"/>
      <c r="CG61" s="8"/>
      <c r="CH61" s="154"/>
      <c r="CI61" s="154"/>
      <c r="CJ61" s="8"/>
      <c r="CK61" s="154"/>
      <c r="CL61" s="154"/>
      <c r="CN61" s="152"/>
      <c r="CO61" s="8"/>
      <c r="CP61" s="154"/>
      <c r="CQ61" s="8"/>
      <c r="CR61" s="8"/>
      <c r="CS61" s="154"/>
      <c r="CT61" s="154"/>
      <c r="CU61" s="8"/>
      <c r="CV61" s="154"/>
      <c r="CW61" s="154"/>
      <c r="CY61" s="152"/>
      <c r="CZ61" s="8"/>
      <c r="DA61" s="154"/>
      <c r="DB61" s="8"/>
      <c r="DC61" s="8"/>
      <c r="DD61" s="154"/>
      <c r="DE61" s="154"/>
      <c r="DF61" s="8"/>
      <c r="DG61" s="154"/>
      <c r="DH61" s="154"/>
      <c r="DJ61" s="152"/>
      <c r="DK61" s="8"/>
      <c r="DL61" s="154"/>
      <c r="DM61" s="8"/>
      <c r="DN61" s="8"/>
      <c r="DO61" s="154"/>
      <c r="DP61" s="21"/>
      <c r="DQ61" s="124"/>
      <c r="DR61" s="124"/>
      <c r="DS61" s="110"/>
      <c r="DT61" s="110"/>
      <c r="DU61" s="124"/>
      <c r="DV61" s="124"/>
      <c r="DW61" s="124"/>
      <c r="DX61" s="124"/>
      <c r="DY61" s="124"/>
      <c r="DZ61" s="124"/>
      <c r="EA61" s="124"/>
      <c r="EB61" s="124"/>
      <c r="EC61" s="124"/>
      <c r="ED61" s="124"/>
      <c r="EE61" s="124"/>
    </row>
    <row r="62" spans="1:135">
      <c r="A62" s="181"/>
      <c r="B62" s="181"/>
      <c r="C62" s="181"/>
      <c r="D62" s="18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0"/>
      <c r="Y62" s="20"/>
      <c r="Z62" s="20"/>
      <c r="AA62" s="20"/>
      <c r="AB62" s="20"/>
      <c r="AC62" s="20"/>
      <c r="AD62" s="20"/>
      <c r="AE62" s="20"/>
      <c r="AF62" s="8"/>
      <c r="AG62" s="8"/>
      <c r="AH62" s="8"/>
      <c r="AI62" s="8"/>
      <c r="AJ62" s="8"/>
      <c r="AK62" s="20"/>
      <c r="AL62" s="20"/>
      <c r="AM62" s="20"/>
      <c r="AN62" s="20"/>
      <c r="AO62" s="20"/>
      <c r="AP62" s="20"/>
      <c r="AQ62" s="20"/>
      <c r="AR62" s="20"/>
      <c r="AS62" s="8"/>
      <c r="AT62" s="8"/>
      <c r="AU62" s="8"/>
      <c r="AV62" s="8"/>
      <c r="AW62" s="8"/>
      <c r="AX62" s="20"/>
      <c r="AY62" s="20"/>
      <c r="AZ62" s="20"/>
      <c r="BA62" s="20"/>
      <c r="BB62" s="20"/>
      <c r="BC62" s="20"/>
      <c r="BD62" s="20"/>
      <c r="BE62" s="20"/>
      <c r="BF62" s="8"/>
      <c r="BG62" s="8"/>
      <c r="BH62" s="8"/>
      <c r="BI62" s="8"/>
      <c r="BJ62" s="8"/>
      <c r="BK62" s="8"/>
      <c r="BL62" s="8"/>
      <c r="BM62" s="11"/>
      <c r="BN62" s="11"/>
      <c r="BO62" s="8"/>
      <c r="BP62" s="8"/>
      <c r="BQ62" s="8"/>
      <c r="BR62" s="8"/>
      <c r="BS62" s="8"/>
      <c r="BT62" s="8"/>
      <c r="BV62" s="152"/>
      <c r="BW62" s="8"/>
      <c r="BX62" s="154"/>
      <c r="BY62" s="8"/>
      <c r="BZ62" s="154"/>
      <c r="CA62" s="154"/>
      <c r="CC62" s="152"/>
      <c r="CD62" s="8"/>
      <c r="CE62" s="154"/>
      <c r="CF62" s="8"/>
      <c r="CG62" s="8"/>
      <c r="CH62" s="154"/>
      <c r="CI62" s="154"/>
      <c r="CJ62" s="8"/>
      <c r="CK62" s="154"/>
      <c r="CL62" s="154"/>
      <c r="CN62" s="152"/>
      <c r="CO62" s="8"/>
      <c r="CP62" s="154"/>
      <c r="CQ62" s="8"/>
      <c r="CR62" s="8"/>
      <c r="CS62" s="154"/>
      <c r="CT62" s="154"/>
      <c r="CU62" s="8"/>
      <c r="CV62" s="154"/>
      <c r="CW62" s="154"/>
      <c r="CY62" s="152"/>
      <c r="CZ62" s="8"/>
      <c r="DA62" s="154"/>
      <c r="DB62" s="8"/>
      <c r="DC62" s="8"/>
      <c r="DD62" s="154"/>
      <c r="DE62" s="154"/>
      <c r="DF62" s="8"/>
      <c r="DG62" s="154"/>
      <c r="DH62" s="154"/>
      <c r="DJ62" s="152"/>
      <c r="DK62" s="8"/>
      <c r="DL62" s="154"/>
      <c r="DM62" s="8"/>
      <c r="DN62" s="8"/>
      <c r="DO62" s="154"/>
      <c r="DP62" s="21"/>
      <c r="DQ62" s="124"/>
      <c r="DR62" s="124"/>
      <c r="DS62" s="110"/>
      <c r="DT62" s="110"/>
      <c r="DU62" s="124"/>
      <c r="DV62" s="124"/>
      <c r="DW62" s="124"/>
      <c r="DX62" s="124"/>
      <c r="DY62" s="124"/>
      <c r="DZ62" s="124"/>
      <c r="EA62" s="124"/>
      <c r="EB62" s="124"/>
      <c r="EC62" s="124"/>
      <c r="ED62" s="124"/>
      <c r="EE62" s="124"/>
    </row>
    <row r="63" spans="1:135">
      <c r="A63" s="181"/>
      <c r="B63" s="181"/>
      <c r="C63" s="181"/>
      <c r="D63" s="18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0"/>
      <c r="Y63" s="20"/>
      <c r="Z63" s="20"/>
      <c r="AA63" s="20"/>
      <c r="AB63" s="20"/>
      <c r="AC63" s="20"/>
      <c r="AD63" s="20"/>
      <c r="AE63" s="20"/>
      <c r="AF63" s="8"/>
      <c r="AG63" s="8"/>
      <c r="AH63" s="8"/>
      <c r="AI63" s="8"/>
      <c r="AJ63" s="8"/>
      <c r="AK63" s="20"/>
      <c r="AL63" s="20"/>
      <c r="AM63" s="20"/>
      <c r="AN63" s="20"/>
      <c r="AO63" s="20"/>
      <c r="AP63" s="20"/>
      <c r="AQ63" s="20"/>
      <c r="AR63" s="20"/>
      <c r="AS63" s="8"/>
      <c r="AT63" s="8"/>
      <c r="AU63" s="8"/>
      <c r="AV63" s="8"/>
      <c r="AW63" s="8"/>
      <c r="AX63" s="20"/>
      <c r="AY63" s="20"/>
      <c r="AZ63" s="20"/>
      <c r="BA63" s="20"/>
      <c r="BB63" s="20"/>
      <c r="BC63" s="20"/>
      <c r="BD63" s="20"/>
      <c r="BE63" s="20"/>
      <c r="BF63" s="8"/>
      <c r="BG63" s="8"/>
      <c r="BH63" s="8"/>
      <c r="BI63" s="8"/>
      <c r="BJ63" s="8"/>
      <c r="BK63" s="8"/>
      <c r="BL63" s="8"/>
      <c r="BM63" s="11"/>
      <c r="BN63" s="11"/>
      <c r="BO63" s="8"/>
      <c r="BP63" s="8"/>
      <c r="BQ63" s="8"/>
      <c r="BR63" s="8"/>
      <c r="BS63" s="8"/>
      <c r="BT63" s="8"/>
      <c r="BV63" s="152"/>
      <c r="BW63" s="8"/>
      <c r="BX63" s="154"/>
      <c r="BY63" s="8"/>
      <c r="BZ63" s="154"/>
      <c r="CA63" s="154"/>
      <c r="CC63" s="152"/>
      <c r="CD63" s="8"/>
      <c r="CE63" s="154"/>
      <c r="CF63" s="8"/>
      <c r="CG63" s="8"/>
      <c r="CH63" s="154"/>
      <c r="CI63" s="154"/>
      <c r="CJ63" s="8"/>
      <c r="CK63" s="154"/>
      <c r="CL63" s="154"/>
      <c r="CN63" s="152"/>
      <c r="CO63" s="8"/>
      <c r="CP63" s="154"/>
      <c r="CQ63" s="8"/>
      <c r="CR63" s="8"/>
      <c r="CS63" s="154"/>
      <c r="CT63" s="154"/>
      <c r="CU63" s="8"/>
      <c r="CV63" s="154"/>
      <c r="CW63" s="154"/>
      <c r="CY63" s="152"/>
      <c r="CZ63" s="8"/>
      <c r="DA63" s="154"/>
      <c r="DB63" s="8"/>
      <c r="DC63" s="8"/>
      <c r="DD63" s="154"/>
      <c r="DE63" s="154"/>
      <c r="DF63" s="8"/>
      <c r="DG63" s="154"/>
      <c r="DH63" s="154"/>
      <c r="DJ63" s="152"/>
      <c r="DK63" s="8"/>
      <c r="DL63" s="154"/>
      <c r="DM63" s="8"/>
      <c r="DN63" s="8"/>
      <c r="DO63" s="154"/>
      <c r="DP63" s="21"/>
      <c r="DQ63" s="124"/>
      <c r="DR63" s="124"/>
      <c r="DS63" s="110"/>
      <c r="DT63" s="110"/>
      <c r="DU63" s="124"/>
      <c r="DV63" s="124"/>
      <c r="DW63" s="124"/>
      <c r="DX63" s="124"/>
      <c r="DY63" s="124"/>
      <c r="DZ63" s="124"/>
      <c r="EA63" s="124"/>
      <c r="EB63" s="124"/>
      <c r="EC63" s="124"/>
      <c r="ED63" s="124"/>
      <c r="EE63" s="124"/>
    </row>
    <row r="64" spans="1:135">
      <c r="A64" s="181"/>
      <c r="B64" s="181"/>
      <c r="C64" s="181"/>
      <c r="D64" s="18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0"/>
      <c r="Y64" s="20"/>
      <c r="Z64" s="20"/>
      <c r="AA64" s="20"/>
      <c r="AB64" s="20"/>
      <c r="AC64" s="20"/>
      <c r="AD64" s="20"/>
      <c r="AE64" s="20"/>
      <c r="AF64" s="8"/>
      <c r="AG64" s="8"/>
      <c r="AH64" s="8"/>
      <c r="AI64" s="8"/>
      <c r="AJ64" s="8"/>
      <c r="AK64" s="20"/>
      <c r="AL64" s="20"/>
      <c r="AM64" s="20"/>
      <c r="AN64" s="20"/>
      <c r="AO64" s="20"/>
      <c r="AP64" s="20"/>
      <c r="AQ64" s="20"/>
      <c r="AR64" s="20"/>
      <c r="AS64" s="8"/>
      <c r="AT64" s="8"/>
      <c r="AU64" s="8"/>
      <c r="AV64" s="8"/>
      <c r="AW64" s="8"/>
      <c r="AX64" s="20"/>
      <c r="AY64" s="20"/>
      <c r="AZ64" s="20"/>
      <c r="BA64" s="20"/>
      <c r="BB64" s="20"/>
      <c r="BC64" s="20"/>
      <c r="BD64" s="20"/>
      <c r="BE64" s="20"/>
      <c r="BF64" s="8"/>
      <c r="BG64" s="8"/>
      <c r="BH64" s="8"/>
      <c r="BI64" s="8"/>
      <c r="BJ64" s="8"/>
      <c r="BK64" s="8"/>
      <c r="BL64" s="8"/>
      <c r="BM64" s="11"/>
      <c r="BN64" s="11"/>
      <c r="BO64" s="8"/>
      <c r="BP64" s="8"/>
      <c r="BQ64" s="8"/>
      <c r="BR64" s="8"/>
      <c r="BS64" s="8"/>
      <c r="BT64" s="8"/>
      <c r="BV64" s="152"/>
      <c r="BW64" s="8"/>
      <c r="BX64" s="154"/>
      <c r="BY64" s="8"/>
      <c r="BZ64" s="154"/>
      <c r="CA64" s="154"/>
      <c r="CC64" s="152"/>
      <c r="CD64" s="8"/>
      <c r="CE64" s="154"/>
      <c r="CF64" s="8"/>
      <c r="CG64" s="8"/>
      <c r="CH64" s="154"/>
      <c r="CI64" s="154"/>
      <c r="CJ64" s="8"/>
      <c r="CK64" s="154"/>
      <c r="CL64" s="154"/>
      <c r="CN64" s="152"/>
      <c r="CO64" s="8"/>
      <c r="CP64" s="154"/>
      <c r="CQ64" s="8"/>
      <c r="CR64" s="8"/>
      <c r="CS64" s="154"/>
      <c r="CT64" s="154"/>
      <c r="CU64" s="8"/>
      <c r="CV64" s="154"/>
      <c r="CW64" s="154"/>
      <c r="CY64" s="152"/>
      <c r="CZ64" s="8"/>
      <c r="DA64" s="154"/>
      <c r="DB64" s="8"/>
      <c r="DC64" s="8"/>
      <c r="DD64" s="154"/>
      <c r="DE64" s="154"/>
      <c r="DF64" s="8"/>
      <c r="DG64" s="154"/>
      <c r="DH64" s="154"/>
      <c r="DJ64" s="152"/>
      <c r="DK64" s="8"/>
      <c r="DL64" s="154"/>
      <c r="DM64" s="8"/>
      <c r="DN64" s="8"/>
      <c r="DO64" s="154"/>
      <c r="DP64" s="21"/>
      <c r="DQ64" s="124"/>
      <c r="DR64" s="124"/>
      <c r="DS64" s="110"/>
      <c r="DT64" s="110"/>
      <c r="DU64" s="124"/>
      <c r="DV64" s="124"/>
      <c r="DW64" s="124"/>
      <c r="DX64" s="124"/>
      <c r="DY64" s="124"/>
      <c r="DZ64" s="124"/>
      <c r="EA64" s="124"/>
      <c r="EB64" s="124"/>
      <c r="EC64" s="124"/>
      <c r="ED64" s="124"/>
      <c r="EE64" s="124"/>
    </row>
    <row r="65" spans="1:135">
      <c r="A65" s="181"/>
      <c r="B65" s="181"/>
      <c r="C65" s="181"/>
      <c r="D65" s="181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0"/>
      <c r="Y65" s="20"/>
      <c r="Z65" s="20"/>
      <c r="AA65" s="20"/>
      <c r="AB65" s="20"/>
      <c r="AC65" s="20"/>
      <c r="AD65" s="20"/>
      <c r="AE65" s="20"/>
      <c r="AF65" s="8"/>
      <c r="AG65" s="8"/>
      <c r="AH65" s="8"/>
      <c r="AI65" s="8"/>
      <c r="AJ65" s="8"/>
      <c r="AK65" s="20"/>
      <c r="AL65" s="20"/>
      <c r="AM65" s="20"/>
      <c r="AN65" s="20"/>
      <c r="AO65" s="20"/>
      <c r="AP65" s="20"/>
      <c r="AQ65" s="20"/>
      <c r="AR65" s="20"/>
      <c r="AS65" s="8"/>
      <c r="AT65" s="8"/>
      <c r="AU65" s="8"/>
      <c r="AV65" s="8"/>
      <c r="AW65" s="8"/>
      <c r="AX65" s="20"/>
      <c r="AY65" s="20"/>
      <c r="AZ65" s="20"/>
      <c r="BA65" s="20"/>
      <c r="BB65" s="20"/>
      <c r="BC65" s="20"/>
      <c r="BD65" s="20"/>
      <c r="BE65" s="20"/>
      <c r="BF65" s="8"/>
      <c r="BG65" s="8"/>
      <c r="BH65" s="8"/>
      <c r="BI65" s="8"/>
      <c r="BJ65" s="8"/>
      <c r="BK65" s="8"/>
      <c r="BL65" s="8"/>
      <c r="BM65" s="11"/>
      <c r="BN65" s="11"/>
      <c r="BO65" s="8"/>
      <c r="BP65" s="8"/>
      <c r="BQ65" s="8"/>
      <c r="BR65" s="8"/>
      <c r="BS65" s="8"/>
      <c r="BT65" s="8"/>
      <c r="BV65" s="152"/>
      <c r="BW65" s="8"/>
      <c r="BX65" s="154"/>
      <c r="BY65" s="8"/>
      <c r="BZ65" s="154"/>
      <c r="CA65" s="154"/>
      <c r="CC65" s="152"/>
      <c r="CD65" s="8"/>
      <c r="CE65" s="154"/>
      <c r="CF65" s="8"/>
      <c r="CG65" s="8"/>
      <c r="CH65" s="154"/>
      <c r="CI65" s="154"/>
      <c r="CJ65" s="8"/>
      <c r="CK65" s="154"/>
      <c r="CL65" s="154"/>
      <c r="CN65" s="152"/>
      <c r="CO65" s="8"/>
      <c r="CP65" s="154"/>
      <c r="CQ65" s="8"/>
      <c r="CR65" s="8"/>
      <c r="CS65" s="154"/>
      <c r="CT65" s="154"/>
      <c r="CU65" s="8"/>
      <c r="CV65" s="154"/>
      <c r="CW65" s="154"/>
      <c r="CY65" s="152"/>
      <c r="CZ65" s="8"/>
      <c r="DA65" s="154"/>
      <c r="DB65" s="8"/>
      <c r="DC65" s="8"/>
      <c r="DD65" s="154"/>
      <c r="DE65" s="154"/>
      <c r="DF65" s="8"/>
      <c r="DG65" s="154"/>
      <c r="DH65" s="154"/>
      <c r="DJ65" s="152"/>
      <c r="DK65" s="8"/>
      <c r="DL65" s="154"/>
      <c r="DM65" s="8"/>
      <c r="DN65" s="8"/>
      <c r="DO65" s="154"/>
      <c r="DP65" s="21"/>
      <c r="DQ65" s="124"/>
      <c r="DR65" s="124"/>
      <c r="DS65" s="110"/>
      <c r="DT65" s="110"/>
      <c r="DU65" s="124"/>
      <c r="DV65" s="124"/>
      <c r="DW65" s="124"/>
      <c r="DX65" s="124"/>
      <c r="DY65" s="124"/>
      <c r="DZ65" s="124"/>
      <c r="EA65" s="124"/>
      <c r="EB65" s="124"/>
      <c r="EC65" s="124"/>
      <c r="ED65" s="124"/>
      <c r="EE65" s="124"/>
    </row>
    <row r="66" spans="1:135">
      <c r="A66" s="181"/>
      <c r="B66" s="181"/>
      <c r="C66" s="181"/>
      <c r="D66" s="18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0"/>
      <c r="Y66" s="20"/>
      <c r="Z66" s="20"/>
      <c r="AA66" s="20"/>
      <c r="AB66" s="20"/>
      <c r="AC66" s="20"/>
      <c r="AD66" s="20"/>
      <c r="AE66" s="20"/>
      <c r="AF66" s="8"/>
      <c r="AG66" s="8"/>
      <c r="AH66" s="8"/>
      <c r="AI66" s="8"/>
      <c r="AJ66" s="8"/>
      <c r="AK66" s="20"/>
      <c r="AL66" s="20"/>
      <c r="AM66" s="20"/>
      <c r="AN66" s="20"/>
      <c r="AO66" s="20"/>
      <c r="AP66" s="20"/>
      <c r="AQ66" s="20"/>
      <c r="AR66" s="20"/>
      <c r="AS66" s="8"/>
      <c r="AT66" s="8"/>
      <c r="AU66" s="8"/>
      <c r="AV66" s="8"/>
      <c r="AW66" s="8"/>
      <c r="AX66" s="20"/>
      <c r="AY66" s="20"/>
      <c r="AZ66" s="20"/>
      <c r="BA66" s="20"/>
      <c r="BB66" s="20"/>
      <c r="BC66" s="20"/>
      <c r="BD66" s="20"/>
      <c r="BE66" s="20"/>
      <c r="BF66" s="8"/>
      <c r="BG66" s="8"/>
      <c r="BH66" s="8"/>
      <c r="BI66" s="8"/>
      <c r="BJ66" s="8"/>
      <c r="BK66" s="8"/>
      <c r="BL66" s="8"/>
      <c r="BM66" s="11"/>
      <c r="BN66" s="11"/>
      <c r="BO66" s="8"/>
      <c r="BP66" s="8"/>
      <c r="BQ66" s="8"/>
      <c r="BR66" s="8"/>
      <c r="BS66" s="8"/>
      <c r="BT66" s="8"/>
      <c r="BV66" s="152"/>
      <c r="BW66" s="8"/>
      <c r="BX66" s="154"/>
      <c r="BY66" s="8"/>
      <c r="BZ66" s="154"/>
      <c r="CA66" s="154"/>
      <c r="CC66" s="152"/>
      <c r="CD66" s="8"/>
      <c r="CE66" s="154"/>
      <c r="CF66" s="8"/>
      <c r="CG66" s="8"/>
      <c r="CH66" s="154"/>
      <c r="CI66" s="154"/>
      <c r="CJ66" s="8"/>
      <c r="CK66" s="154"/>
      <c r="CL66" s="154"/>
      <c r="CN66" s="152"/>
      <c r="CO66" s="8"/>
      <c r="CP66" s="154"/>
      <c r="CQ66" s="8"/>
      <c r="CR66" s="8"/>
      <c r="CS66" s="154"/>
      <c r="CT66" s="154"/>
      <c r="CU66" s="8"/>
      <c r="CV66" s="154"/>
      <c r="CW66" s="154"/>
      <c r="CY66" s="152"/>
      <c r="CZ66" s="8"/>
      <c r="DA66" s="154"/>
      <c r="DB66" s="8"/>
      <c r="DC66" s="8"/>
      <c r="DD66" s="154"/>
      <c r="DE66" s="154"/>
      <c r="DF66" s="8"/>
      <c r="DG66" s="154"/>
      <c r="DH66" s="154"/>
      <c r="DJ66" s="152"/>
      <c r="DK66" s="8"/>
      <c r="DL66" s="154"/>
      <c r="DM66" s="8"/>
      <c r="DN66" s="8"/>
      <c r="DO66" s="154"/>
      <c r="DP66" s="21"/>
      <c r="DQ66" s="124"/>
      <c r="DR66" s="124"/>
      <c r="DS66" s="110"/>
      <c r="DT66" s="110"/>
      <c r="DU66" s="124"/>
      <c r="DV66" s="124"/>
      <c r="DW66" s="124"/>
      <c r="DX66" s="124"/>
      <c r="DY66" s="124"/>
      <c r="DZ66" s="124"/>
      <c r="EA66" s="124"/>
      <c r="EB66" s="124"/>
      <c r="EC66" s="124"/>
      <c r="ED66" s="124"/>
      <c r="EE66" s="124"/>
    </row>
    <row r="67" spans="1:135">
      <c r="A67" s="181"/>
      <c r="B67" s="181"/>
      <c r="C67" s="181"/>
      <c r="D67" s="181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0"/>
      <c r="Y67" s="20"/>
      <c r="Z67" s="20"/>
      <c r="AA67" s="20"/>
      <c r="AB67" s="20"/>
      <c r="AC67" s="20"/>
      <c r="AD67" s="20"/>
      <c r="AE67" s="20"/>
      <c r="AF67" s="8"/>
      <c r="AG67" s="8"/>
      <c r="AH67" s="8"/>
      <c r="AI67" s="8"/>
      <c r="AJ67" s="8"/>
      <c r="AK67" s="20"/>
      <c r="AL67" s="20"/>
      <c r="AM67" s="20"/>
      <c r="AN67" s="20"/>
      <c r="AO67" s="20"/>
      <c r="AP67" s="20"/>
      <c r="AQ67" s="20"/>
      <c r="AR67" s="20"/>
      <c r="AS67" s="8"/>
      <c r="AT67" s="8"/>
      <c r="AU67" s="8"/>
      <c r="AV67" s="8"/>
      <c r="AW67" s="8"/>
      <c r="AX67" s="20"/>
      <c r="AY67" s="20"/>
      <c r="AZ67" s="20"/>
      <c r="BA67" s="20"/>
      <c r="BB67" s="20"/>
      <c r="BC67" s="20"/>
      <c r="BD67" s="20"/>
      <c r="BE67" s="20"/>
      <c r="BF67" s="8"/>
      <c r="BG67" s="8"/>
      <c r="BH67" s="8"/>
      <c r="BI67" s="8"/>
      <c r="BJ67" s="8"/>
      <c r="BK67" s="8"/>
      <c r="BL67" s="8"/>
      <c r="BM67" s="11"/>
      <c r="BN67" s="11"/>
      <c r="BO67" s="8"/>
      <c r="BP67" s="8"/>
      <c r="BQ67" s="8"/>
      <c r="BR67" s="8"/>
      <c r="BS67" s="8"/>
      <c r="BT67" s="8"/>
      <c r="BV67" s="152"/>
      <c r="BW67" s="8"/>
      <c r="BX67" s="154"/>
      <c r="BY67" s="8"/>
      <c r="BZ67" s="154"/>
      <c r="CA67" s="154"/>
      <c r="CC67" s="152"/>
      <c r="CD67" s="8"/>
      <c r="CE67" s="154"/>
      <c r="CF67" s="8"/>
      <c r="CG67" s="8"/>
      <c r="CH67" s="154"/>
      <c r="CI67" s="154"/>
      <c r="CJ67" s="8"/>
      <c r="CK67" s="154"/>
      <c r="CL67" s="154"/>
      <c r="CN67" s="152"/>
      <c r="CO67" s="8"/>
      <c r="CP67" s="154"/>
      <c r="CQ67" s="8"/>
      <c r="CR67" s="8"/>
      <c r="CS67" s="154"/>
      <c r="CT67" s="154"/>
      <c r="CU67" s="8"/>
      <c r="CV67" s="154"/>
      <c r="CW67" s="154"/>
      <c r="CY67" s="152"/>
      <c r="CZ67" s="8"/>
      <c r="DA67" s="154"/>
      <c r="DB67" s="8"/>
      <c r="DC67" s="8"/>
      <c r="DD67" s="154"/>
      <c r="DE67" s="154"/>
      <c r="DF67" s="8"/>
      <c r="DG67" s="154"/>
      <c r="DH67" s="154"/>
      <c r="DJ67" s="152"/>
      <c r="DK67" s="8"/>
      <c r="DL67" s="154"/>
      <c r="DM67" s="8"/>
      <c r="DN67" s="8"/>
      <c r="DO67" s="154"/>
      <c r="DP67" s="21"/>
      <c r="DQ67" s="124"/>
      <c r="DR67" s="124"/>
      <c r="DS67" s="110"/>
      <c r="DT67" s="110"/>
      <c r="DU67" s="124"/>
      <c r="DV67" s="124"/>
      <c r="DW67" s="124"/>
      <c r="DX67" s="124"/>
      <c r="DY67" s="124"/>
      <c r="DZ67" s="124"/>
      <c r="EA67" s="124"/>
      <c r="EB67" s="124"/>
      <c r="EC67" s="124"/>
      <c r="ED67" s="124"/>
      <c r="EE67" s="124"/>
    </row>
    <row r="68" spans="1:135">
      <c r="A68" s="181"/>
      <c r="B68" s="181"/>
      <c r="C68" s="181"/>
      <c r="D68" s="18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0"/>
      <c r="Y68" s="20"/>
      <c r="Z68" s="20"/>
      <c r="AA68" s="20"/>
      <c r="AB68" s="20"/>
      <c r="AC68" s="20"/>
      <c r="AD68" s="20"/>
      <c r="AE68" s="20"/>
      <c r="AF68" s="8"/>
      <c r="AG68" s="8"/>
      <c r="AH68" s="8"/>
      <c r="AI68" s="8"/>
      <c r="AJ68" s="8"/>
      <c r="AK68" s="20"/>
      <c r="AL68" s="20"/>
      <c r="AM68" s="20"/>
      <c r="AN68" s="20"/>
      <c r="AO68" s="20"/>
      <c r="AP68" s="20"/>
      <c r="AQ68" s="20"/>
      <c r="AR68" s="20"/>
      <c r="AS68" s="8"/>
      <c r="AT68" s="8"/>
      <c r="AU68" s="8"/>
      <c r="AV68" s="8"/>
      <c r="AW68" s="8"/>
      <c r="AX68" s="20"/>
      <c r="AY68" s="20"/>
      <c r="AZ68" s="20"/>
      <c r="BA68" s="20"/>
      <c r="BB68" s="20"/>
      <c r="BC68" s="20"/>
      <c r="BD68" s="20"/>
      <c r="BE68" s="20"/>
      <c r="BF68" s="8"/>
      <c r="BG68" s="8"/>
      <c r="BH68" s="8"/>
      <c r="BI68" s="8"/>
      <c r="BJ68" s="8"/>
      <c r="BK68" s="8"/>
      <c r="BL68" s="8"/>
      <c r="BM68" s="11"/>
      <c r="BN68" s="11"/>
      <c r="BO68" s="8"/>
      <c r="BP68" s="8"/>
      <c r="BQ68" s="8"/>
      <c r="BR68" s="8"/>
      <c r="BS68" s="8"/>
      <c r="BT68" s="8"/>
      <c r="BV68" s="152"/>
      <c r="BW68" s="8"/>
      <c r="BX68" s="154"/>
      <c r="BY68" s="8"/>
      <c r="BZ68" s="154"/>
      <c r="CA68" s="154"/>
      <c r="CC68" s="152"/>
      <c r="CD68" s="8"/>
      <c r="CE68" s="154"/>
      <c r="CF68" s="8"/>
      <c r="CG68" s="8"/>
      <c r="CH68" s="154"/>
      <c r="CI68" s="154"/>
      <c r="CJ68" s="8"/>
      <c r="CK68" s="154"/>
      <c r="CL68" s="154"/>
      <c r="CN68" s="152"/>
      <c r="CO68" s="8"/>
      <c r="CP68" s="154"/>
      <c r="CQ68" s="8"/>
      <c r="CR68" s="8"/>
      <c r="CS68" s="154"/>
      <c r="CT68" s="154"/>
      <c r="CU68" s="8"/>
      <c r="CV68" s="154"/>
      <c r="CW68" s="154"/>
      <c r="CY68" s="152"/>
      <c r="CZ68" s="8"/>
      <c r="DA68" s="154"/>
      <c r="DB68" s="8"/>
      <c r="DC68" s="8"/>
      <c r="DD68" s="154"/>
      <c r="DE68" s="154"/>
      <c r="DF68" s="8"/>
      <c r="DG68" s="154"/>
      <c r="DH68" s="154"/>
      <c r="DJ68" s="152"/>
      <c r="DK68" s="8"/>
      <c r="DL68" s="154"/>
      <c r="DM68" s="8"/>
      <c r="DN68" s="8"/>
      <c r="DO68" s="154"/>
      <c r="DP68" s="21"/>
      <c r="DQ68" s="124"/>
      <c r="DR68" s="124"/>
      <c r="DS68" s="110"/>
      <c r="DT68" s="110"/>
      <c r="DU68" s="124"/>
      <c r="DV68" s="124"/>
      <c r="DW68" s="124"/>
      <c r="DX68" s="124"/>
      <c r="DY68" s="124"/>
      <c r="DZ68" s="124"/>
      <c r="EA68" s="124"/>
      <c r="EB68" s="124"/>
      <c r="EC68" s="124"/>
      <c r="ED68" s="124"/>
      <c r="EE68" s="124"/>
    </row>
    <row r="69" spans="1:135">
      <c r="A69" s="181"/>
      <c r="B69" s="181"/>
      <c r="C69" s="181"/>
      <c r="D69" s="181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0"/>
      <c r="Y69" s="20"/>
      <c r="Z69" s="20"/>
      <c r="AA69" s="20"/>
      <c r="AB69" s="20"/>
      <c r="AC69" s="20"/>
      <c r="AD69" s="20"/>
      <c r="AE69" s="20"/>
      <c r="AF69" s="8"/>
      <c r="AG69" s="8"/>
      <c r="AH69" s="8"/>
      <c r="AI69" s="8"/>
      <c r="AJ69" s="8"/>
      <c r="AK69" s="20"/>
      <c r="AL69" s="20"/>
      <c r="AM69" s="20"/>
      <c r="AN69" s="20"/>
      <c r="AO69" s="20"/>
      <c r="AP69" s="20"/>
      <c r="AQ69" s="20"/>
      <c r="AR69" s="20"/>
      <c r="AS69" s="8"/>
      <c r="AT69" s="8"/>
      <c r="AU69" s="8"/>
      <c r="AV69" s="8"/>
      <c r="AW69" s="8"/>
      <c r="AX69" s="20"/>
      <c r="AY69" s="20"/>
      <c r="AZ69" s="20"/>
      <c r="BA69" s="20"/>
      <c r="BB69" s="20"/>
      <c r="BC69" s="20"/>
      <c r="BD69" s="20"/>
      <c r="BE69" s="20"/>
      <c r="BF69" s="8"/>
      <c r="BG69" s="8"/>
      <c r="BH69" s="8"/>
      <c r="BI69" s="8"/>
      <c r="BJ69" s="8"/>
      <c r="BK69" s="8"/>
      <c r="BL69" s="8"/>
      <c r="BM69" s="11"/>
      <c r="BN69" s="11"/>
      <c r="BO69" s="8"/>
      <c r="BP69" s="8"/>
      <c r="BQ69" s="8"/>
      <c r="BR69" s="8"/>
      <c r="BS69" s="8"/>
      <c r="BT69" s="8"/>
      <c r="BV69" s="152"/>
      <c r="BW69" s="8"/>
      <c r="BX69" s="154"/>
      <c r="BY69" s="8"/>
      <c r="BZ69" s="154"/>
      <c r="CA69" s="154"/>
      <c r="CC69" s="152"/>
      <c r="CD69" s="8"/>
      <c r="CE69" s="154"/>
      <c r="CF69" s="8"/>
      <c r="CG69" s="8"/>
      <c r="CH69" s="154"/>
      <c r="CI69" s="154"/>
      <c r="CJ69" s="8"/>
      <c r="CK69" s="154"/>
      <c r="CL69" s="154"/>
      <c r="CN69" s="152"/>
      <c r="CO69" s="8"/>
      <c r="CP69" s="154"/>
      <c r="CQ69" s="8"/>
      <c r="CR69" s="8"/>
      <c r="CS69" s="154"/>
      <c r="CT69" s="154"/>
      <c r="CU69" s="8"/>
      <c r="CV69" s="154"/>
      <c r="CW69" s="154"/>
      <c r="CY69" s="152"/>
      <c r="CZ69" s="8"/>
      <c r="DA69" s="154"/>
      <c r="DB69" s="8"/>
      <c r="DC69" s="8"/>
      <c r="DD69" s="154"/>
      <c r="DE69" s="154"/>
      <c r="DF69" s="8"/>
      <c r="DG69" s="154"/>
      <c r="DH69" s="154"/>
      <c r="DJ69" s="152"/>
      <c r="DK69" s="8"/>
      <c r="DL69" s="154"/>
      <c r="DM69" s="8"/>
      <c r="DN69" s="8"/>
      <c r="DO69" s="154"/>
      <c r="DP69" s="21"/>
      <c r="DQ69" s="124"/>
      <c r="DR69" s="124"/>
      <c r="DS69" s="110"/>
      <c r="DT69" s="110"/>
      <c r="DU69" s="124"/>
      <c r="DV69" s="124"/>
      <c r="DW69" s="124"/>
      <c r="DX69" s="124"/>
      <c r="DY69" s="124"/>
      <c r="DZ69" s="124"/>
      <c r="EA69" s="124"/>
      <c r="EB69" s="124"/>
      <c r="EC69" s="124"/>
      <c r="ED69" s="124"/>
      <c r="EE69" s="124"/>
    </row>
    <row r="70" spans="1:135">
      <c r="A70" s="181"/>
      <c r="B70" s="181"/>
      <c r="C70" s="181"/>
      <c r="D70" s="18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0"/>
      <c r="Y70" s="20"/>
      <c r="Z70" s="20"/>
      <c r="AA70" s="20"/>
      <c r="AB70" s="20"/>
      <c r="AC70" s="20"/>
      <c r="AD70" s="20"/>
      <c r="AE70" s="20"/>
      <c r="AF70" s="8"/>
      <c r="AG70" s="8"/>
      <c r="AH70" s="8"/>
      <c r="AI70" s="8"/>
      <c r="AJ70" s="8"/>
      <c r="AK70" s="20"/>
      <c r="AL70" s="20"/>
      <c r="AM70" s="20"/>
      <c r="AN70" s="20"/>
      <c r="AO70" s="20"/>
      <c r="AP70" s="20"/>
      <c r="AQ70" s="20"/>
      <c r="AR70" s="20"/>
      <c r="AS70" s="8"/>
      <c r="AT70" s="8"/>
      <c r="AU70" s="8"/>
      <c r="AV70" s="8"/>
      <c r="AW70" s="8"/>
      <c r="AX70" s="20"/>
      <c r="AY70" s="20"/>
      <c r="AZ70" s="20"/>
      <c r="BA70" s="20"/>
      <c r="BB70" s="20"/>
      <c r="BC70" s="20"/>
      <c r="BD70" s="20"/>
      <c r="BE70" s="20"/>
      <c r="BF70" s="8"/>
      <c r="BG70" s="8"/>
      <c r="BH70" s="8"/>
      <c r="BI70" s="8"/>
      <c r="BJ70" s="8"/>
      <c r="BK70" s="8"/>
      <c r="BL70" s="8"/>
      <c r="BM70" s="11"/>
      <c r="BN70" s="11"/>
      <c r="BO70" s="8"/>
      <c r="BP70" s="8"/>
      <c r="BQ70" s="8"/>
      <c r="BR70" s="8"/>
      <c r="BS70" s="8"/>
      <c r="BT70" s="8"/>
      <c r="BV70" s="152"/>
      <c r="BW70" s="8"/>
      <c r="BX70" s="154"/>
      <c r="BY70" s="8"/>
      <c r="BZ70" s="154"/>
      <c r="CA70" s="154"/>
      <c r="CC70" s="152"/>
      <c r="CD70" s="8"/>
      <c r="CE70" s="154"/>
      <c r="CF70" s="8"/>
      <c r="CG70" s="8"/>
      <c r="CH70" s="154"/>
      <c r="CI70" s="154"/>
      <c r="CJ70" s="8"/>
      <c r="CK70" s="154"/>
      <c r="CL70" s="154"/>
      <c r="CN70" s="152"/>
      <c r="CO70" s="8"/>
      <c r="CP70" s="154"/>
      <c r="CQ70" s="8"/>
      <c r="CR70" s="8"/>
      <c r="CS70" s="154"/>
      <c r="CT70" s="154"/>
      <c r="CU70" s="8"/>
      <c r="CV70" s="154"/>
      <c r="CW70" s="154"/>
      <c r="CY70" s="152"/>
      <c r="CZ70" s="8"/>
      <c r="DA70" s="154"/>
      <c r="DB70" s="8"/>
      <c r="DC70" s="8"/>
      <c r="DD70" s="154"/>
      <c r="DE70" s="154"/>
      <c r="DF70" s="8"/>
      <c r="DG70" s="154"/>
      <c r="DH70" s="154"/>
      <c r="DJ70" s="152"/>
      <c r="DK70" s="8"/>
      <c r="DL70" s="154"/>
      <c r="DM70" s="8"/>
      <c r="DN70" s="8"/>
      <c r="DO70" s="154"/>
      <c r="DP70" s="21"/>
      <c r="DQ70" s="124"/>
      <c r="DR70" s="124"/>
      <c r="DS70" s="110"/>
      <c r="DT70" s="110"/>
      <c r="DU70" s="124"/>
      <c r="DV70" s="124"/>
      <c r="DW70" s="124"/>
      <c r="DX70" s="124"/>
      <c r="DY70" s="124"/>
      <c r="DZ70" s="124"/>
      <c r="EA70" s="124"/>
      <c r="EB70" s="124"/>
      <c r="EC70" s="124"/>
      <c r="ED70" s="124"/>
      <c r="EE70" s="124"/>
    </row>
    <row r="71" spans="1:135">
      <c r="A71" s="181"/>
      <c r="B71" s="181"/>
      <c r="C71" s="181"/>
      <c r="D71" s="18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0"/>
      <c r="Y71" s="20"/>
      <c r="Z71" s="20"/>
      <c r="AA71" s="20"/>
      <c r="AB71" s="20"/>
      <c r="AC71" s="20"/>
      <c r="AD71" s="20"/>
      <c r="AE71" s="20"/>
      <c r="AF71" s="8"/>
      <c r="AG71" s="8"/>
      <c r="AH71" s="8"/>
      <c r="AI71" s="8"/>
      <c r="AJ71" s="8"/>
      <c r="AK71" s="20"/>
      <c r="AL71" s="20"/>
      <c r="AM71" s="20"/>
      <c r="AN71" s="20"/>
      <c r="AO71" s="20"/>
      <c r="AP71" s="20"/>
      <c r="AQ71" s="20"/>
      <c r="AR71" s="20"/>
      <c r="AS71" s="8"/>
      <c r="AT71" s="8"/>
      <c r="AU71" s="8"/>
      <c r="AV71" s="8"/>
      <c r="AW71" s="8"/>
      <c r="AX71" s="20"/>
      <c r="AY71" s="20"/>
      <c r="AZ71" s="20"/>
      <c r="BA71" s="20"/>
      <c r="BB71" s="20"/>
      <c r="BC71" s="20"/>
      <c r="BD71" s="20"/>
      <c r="BE71" s="20"/>
      <c r="BF71" s="8"/>
      <c r="BG71" s="8"/>
      <c r="BH71" s="8"/>
      <c r="BI71" s="8"/>
      <c r="BJ71" s="8"/>
      <c r="BK71" s="8"/>
      <c r="BL71" s="8"/>
      <c r="BM71" s="11"/>
      <c r="BN71" s="11"/>
      <c r="BO71" s="8"/>
      <c r="BP71" s="8"/>
      <c r="BQ71" s="8"/>
      <c r="BR71" s="8"/>
      <c r="BS71" s="8"/>
      <c r="BT71" s="8"/>
      <c r="BV71" s="152"/>
      <c r="BW71" s="8"/>
      <c r="BX71" s="154"/>
      <c r="BY71" s="8"/>
      <c r="BZ71" s="154"/>
      <c r="CA71" s="154"/>
      <c r="CC71" s="152"/>
      <c r="CD71" s="8"/>
      <c r="CE71" s="154"/>
      <c r="CF71" s="8"/>
      <c r="CG71" s="8"/>
      <c r="CH71" s="154"/>
      <c r="CI71" s="154"/>
      <c r="CJ71" s="8"/>
      <c r="CK71" s="154"/>
      <c r="CL71" s="154"/>
      <c r="CN71" s="152"/>
      <c r="CO71" s="8"/>
      <c r="CP71" s="154"/>
      <c r="CQ71" s="8"/>
      <c r="CR71" s="8"/>
      <c r="CS71" s="154"/>
      <c r="CT71" s="154"/>
      <c r="CU71" s="8"/>
      <c r="CV71" s="154"/>
      <c r="CW71" s="154"/>
      <c r="CY71" s="152"/>
      <c r="CZ71" s="8"/>
      <c r="DA71" s="154"/>
      <c r="DB71" s="8"/>
      <c r="DC71" s="8"/>
      <c r="DD71" s="154"/>
      <c r="DE71" s="154"/>
      <c r="DF71" s="8"/>
      <c r="DG71" s="154"/>
      <c r="DH71" s="154"/>
      <c r="DJ71" s="152"/>
      <c r="DK71" s="8"/>
      <c r="DL71" s="154"/>
      <c r="DM71" s="8"/>
      <c r="DN71" s="8"/>
      <c r="DO71" s="154"/>
      <c r="DP71" s="21"/>
      <c r="DQ71" s="124"/>
      <c r="DR71" s="124"/>
      <c r="DS71" s="110"/>
      <c r="DT71" s="110"/>
      <c r="DU71" s="124"/>
      <c r="DV71" s="124"/>
      <c r="DW71" s="124"/>
      <c r="DX71" s="124"/>
      <c r="DY71" s="124"/>
      <c r="DZ71" s="124"/>
      <c r="EA71" s="124"/>
      <c r="EB71" s="124"/>
      <c r="EC71" s="124"/>
      <c r="ED71" s="124"/>
      <c r="EE71" s="124"/>
    </row>
    <row r="72" spans="1:135">
      <c r="A72" s="181"/>
      <c r="B72" s="181"/>
      <c r="C72" s="181"/>
      <c r="D72" s="18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0"/>
      <c r="Y72" s="20"/>
      <c r="Z72" s="20"/>
      <c r="AA72" s="20"/>
      <c r="AB72" s="20"/>
      <c r="AC72" s="20"/>
      <c r="AD72" s="20"/>
      <c r="AE72" s="20"/>
      <c r="AF72" s="8"/>
      <c r="AG72" s="8"/>
      <c r="AH72" s="8"/>
      <c r="AI72" s="8"/>
      <c r="AJ72" s="8"/>
      <c r="AK72" s="20"/>
      <c r="AL72" s="20"/>
      <c r="AM72" s="20"/>
      <c r="AN72" s="20"/>
      <c r="AO72" s="20"/>
      <c r="AP72" s="20"/>
      <c r="AQ72" s="20"/>
      <c r="AR72" s="20"/>
      <c r="AS72" s="8"/>
      <c r="AT72" s="8"/>
      <c r="AU72" s="8"/>
      <c r="AV72" s="8"/>
      <c r="AW72" s="8"/>
      <c r="AX72" s="20"/>
      <c r="AY72" s="20"/>
      <c r="AZ72" s="20"/>
      <c r="BA72" s="20"/>
      <c r="BB72" s="20"/>
      <c r="BC72" s="20"/>
      <c r="BD72" s="20"/>
      <c r="BE72" s="20"/>
      <c r="BF72" s="8"/>
      <c r="BG72" s="8"/>
      <c r="BH72" s="8"/>
      <c r="BI72" s="8"/>
      <c r="BJ72" s="8"/>
      <c r="BK72" s="8"/>
      <c r="BL72" s="8"/>
      <c r="BM72" s="11"/>
      <c r="BN72" s="11"/>
      <c r="BO72" s="8"/>
      <c r="BP72" s="8"/>
      <c r="BQ72" s="8"/>
      <c r="BR72" s="8"/>
      <c r="BS72" s="8"/>
      <c r="BT72" s="8"/>
      <c r="BV72" s="152"/>
      <c r="BW72" s="8"/>
      <c r="BX72" s="154"/>
      <c r="BY72" s="8"/>
      <c r="BZ72" s="154"/>
      <c r="CA72" s="154"/>
      <c r="CC72" s="152"/>
      <c r="CD72" s="8"/>
      <c r="CE72" s="154"/>
      <c r="CF72" s="8"/>
      <c r="CG72" s="8"/>
      <c r="CH72" s="154"/>
      <c r="CI72" s="154"/>
      <c r="CJ72" s="8"/>
      <c r="CK72" s="154"/>
      <c r="CL72" s="154"/>
      <c r="CN72" s="152"/>
      <c r="CO72" s="8"/>
      <c r="CP72" s="154"/>
      <c r="CQ72" s="8"/>
      <c r="CR72" s="8"/>
      <c r="CS72" s="154"/>
      <c r="CT72" s="154"/>
      <c r="CU72" s="8"/>
      <c r="CV72" s="154"/>
      <c r="CW72" s="154"/>
      <c r="CY72" s="152"/>
      <c r="CZ72" s="8"/>
      <c r="DA72" s="154"/>
      <c r="DB72" s="8"/>
      <c r="DC72" s="8"/>
      <c r="DD72" s="154"/>
      <c r="DE72" s="154"/>
      <c r="DF72" s="8"/>
      <c r="DG72" s="154"/>
      <c r="DH72" s="154"/>
      <c r="DJ72" s="152"/>
      <c r="DK72" s="8"/>
      <c r="DL72" s="154"/>
      <c r="DM72" s="8"/>
      <c r="DN72" s="8"/>
      <c r="DO72" s="154"/>
      <c r="DP72" s="21"/>
      <c r="DQ72" s="124"/>
      <c r="DR72" s="124"/>
      <c r="DS72" s="110"/>
      <c r="DT72" s="110"/>
      <c r="DU72" s="124"/>
      <c r="DV72" s="124"/>
      <c r="DW72" s="124"/>
      <c r="DX72" s="124"/>
      <c r="DY72" s="124"/>
      <c r="DZ72" s="124"/>
      <c r="EA72" s="124"/>
      <c r="EB72" s="124"/>
      <c r="EC72" s="124"/>
      <c r="ED72" s="124"/>
      <c r="EE72" s="124"/>
    </row>
    <row r="73" spans="1:135">
      <c r="A73" s="181"/>
      <c r="B73" s="181"/>
      <c r="C73" s="181"/>
      <c r="D73" s="18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0"/>
      <c r="Y73" s="20"/>
      <c r="Z73" s="20"/>
      <c r="AA73" s="20"/>
      <c r="AB73" s="20"/>
      <c r="AC73" s="20"/>
      <c r="AD73" s="20"/>
      <c r="AE73" s="20"/>
      <c r="AF73" s="8"/>
      <c r="AG73" s="8"/>
      <c r="AH73" s="8"/>
      <c r="AI73" s="8"/>
      <c r="AJ73" s="8"/>
      <c r="AK73" s="20"/>
      <c r="AL73" s="20"/>
      <c r="AM73" s="20"/>
      <c r="AN73" s="20"/>
      <c r="AO73" s="20"/>
      <c r="AP73" s="20"/>
      <c r="AQ73" s="20"/>
      <c r="AR73" s="20"/>
      <c r="AS73" s="8"/>
      <c r="AT73" s="8"/>
      <c r="AU73" s="8"/>
      <c r="AV73" s="8"/>
      <c r="AW73" s="8"/>
      <c r="AX73" s="20"/>
      <c r="AY73" s="20"/>
      <c r="AZ73" s="20"/>
      <c r="BA73" s="20"/>
      <c r="BB73" s="20"/>
      <c r="BC73" s="20"/>
      <c r="BD73" s="20"/>
      <c r="BE73" s="20"/>
      <c r="BF73" s="8"/>
      <c r="BG73" s="8"/>
      <c r="BH73" s="8"/>
      <c r="BI73" s="8"/>
      <c r="BJ73" s="8"/>
      <c r="BK73" s="8"/>
      <c r="BL73" s="8"/>
      <c r="BM73" s="11"/>
      <c r="BN73" s="11"/>
      <c r="BO73" s="8"/>
      <c r="BP73" s="8"/>
      <c r="BQ73" s="8"/>
      <c r="BR73" s="8"/>
      <c r="BS73" s="8"/>
      <c r="BT73" s="8"/>
      <c r="BV73" s="152"/>
      <c r="BW73" s="8"/>
      <c r="BX73" s="154"/>
      <c r="BY73" s="8"/>
      <c r="BZ73" s="154"/>
      <c r="CA73" s="154"/>
      <c r="CC73" s="152"/>
      <c r="CD73" s="8"/>
      <c r="CE73" s="154"/>
      <c r="CF73" s="8"/>
      <c r="CG73" s="8"/>
      <c r="CH73" s="154"/>
      <c r="CI73" s="154"/>
      <c r="CJ73" s="8"/>
      <c r="CK73" s="154"/>
      <c r="CL73" s="154"/>
      <c r="CN73" s="152"/>
      <c r="CO73" s="8"/>
      <c r="CP73" s="154"/>
      <c r="CQ73" s="8"/>
      <c r="CR73" s="8"/>
      <c r="CS73" s="154"/>
      <c r="CT73" s="154"/>
      <c r="CU73" s="8"/>
      <c r="CV73" s="154"/>
      <c r="CW73" s="154"/>
      <c r="CY73" s="152"/>
      <c r="CZ73" s="8"/>
      <c r="DA73" s="154"/>
      <c r="DB73" s="8"/>
      <c r="DC73" s="8"/>
      <c r="DD73" s="154"/>
      <c r="DE73" s="154"/>
      <c r="DF73" s="8"/>
      <c r="DG73" s="154"/>
      <c r="DH73" s="154"/>
      <c r="DJ73" s="152"/>
      <c r="DK73" s="8"/>
      <c r="DL73" s="154"/>
      <c r="DM73" s="8"/>
      <c r="DN73" s="8"/>
      <c r="DO73" s="154"/>
      <c r="DP73" s="21"/>
      <c r="DQ73" s="124"/>
      <c r="DR73" s="124"/>
      <c r="DS73" s="110"/>
      <c r="DT73" s="110"/>
      <c r="DU73" s="124"/>
      <c r="DV73" s="124"/>
      <c r="DW73" s="124"/>
      <c r="DX73" s="124"/>
      <c r="DY73" s="124"/>
      <c r="DZ73" s="124"/>
      <c r="EA73" s="124"/>
      <c r="EB73" s="124"/>
      <c r="EC73" s="124"/>
      <c r="ED73" s="124"/>
      <c r="EE73" s="124"/>
    </row>
    <row r="74" spans="1:135">
      <c r="A74" s="181"/>
      <c r="B74" s="181"/>
      <c r="C74" s="181"/>
      <c r="D74" s="181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0"/>
      <c r="Y74" s="20"/>
      <c r="Z74" s="20"/>
      <c r="AA74" s="20"/>
      <c r="AB74" s="20"/>
      <c r="AC74" s="20"/>
      <c r="AD74" s="20"/>
      <c r="AE74" s="20"/>
      <c r="AF74" s="8"/>
      <c r="AG74" s="8"/>
      <c r="AH74" s="8"/>
      <c r="AI74" s="8"/>
      <c r="AJ74" s="8"/>
      <c r="AK74" s="20"/>
      <c r="AL74" s="20"/>
      <c r="AM74" s="20"/>
      <c r="AN74" s="20"/>
      <c r="AO74" s="20"/>
      <c r="AP74" s="20"/>
      <c r="AQ74" s="20"/>
      <c r="AR74" s="20"/>
      <c r="AS74" s="8"/>
      <c r="AT74" s="8"/>
      <c r="AU74" s="8"/>
      <c r="AV74" s="8"/>
      <c r="AW74" s="8"/>
      <c r="AX74" s="20"/>
      <c r="AY74" s="20"/>
      <c r="AZ74" s="20"/>
      <c r="BA74" s="20"/>
      <c r="BB74" s="20"/>
      <c r="BC74" s="20"/>
      <c r="BD74" s="20"/>
      <c r="BE74" s="20"/>
      <c r="BF74" s="8"/>
      <c r="BG74" s="8"/>
      <c r="BH74" s="8"/>
      <c r="BI74" s="8"/>
      <c r="BJ74" s="8"/>
      <c r="BK74" s="8"/>
      <c r="BL74" s="8"/>
      <c r="BM74" s="11"/>
      <c r="BN74" s="11"/>
      <c r="BO74" s="8"/>
      <c r="BP74" s="8"/>
      <c r="BQ74" s="8"/>
      <c r="BR74" s="8"/>
      <c r="BS74" s="8"/>
      <c r="BT74" s="8"/>
      <c r="BV74" s="152"/>
      <c r="BW74" s="8"/>
      <c r="BX74" s="154"/>
      <c r="BY74" s="8"/>
      <c r="BZ74" s="154"/>
      <c r="CA74" s="154"/>
      <c r="CC74" s="152"/>
      <c r="CD74" s="8"/>
      <c r="CE74" s="154"/>
      <c r="CF74" s="8"/>
      <c r="CG74" s="8"/>
      <c r="CH74" s="154"/>
      <c r="CI74" s="154"/>
      <c r="CJ74" s="8"/>
      <c r="CK74" s="154"/>
      <c r="CL74" s="154"/>
      <c r="CN74" s="152"/>
      <c r="CO74" s="8"/>
      <c r="CP74" s="154"/>
      <c r="CQ74" s="8"/>
      <c r="CR74" s="8"/>
      <c r="CS74" s="154"/>
      <c r="CT74" s="154"/>
      <c r="CU74" s="8"/>
      <c r="CV74" s="154"/>
      <c r="CW74" s="154"/>
      <c r="CY74" s="152"/>
      <c r="CZ74" s="8"/>
      <c r="DA74" s="154"/>
      <c r="DB74" s="8"/>
      <c r="DC74" s="8"/>
      <c r="DD74" s="154"/>
      <c r="DE74" s="154"/>
      <c r="DF74" s="8"/>
      <c r="DG74" s="154"/>
      <c r="DH74" s="154"/>
      <c r="DJ74" s="152"/>
      <c r="DK74" s="8"/>
      <c r="DL74" s="154"/>
      <c r="DM74" s="8"/>
      <c r="DN74" s="8"/>
      <c r="DO74" s="154"/>
      <c r="DP74" s="21"/>
      <c r="DQ74" s="124"/>
      <c r="DR74" s="124"/>
      <c r="DS74" s="110"/>
      <c r="DT74" s="110"/>
      <c r="DU74" s="124"/>
      <c r="DV74" s="124"/>
      <c r="DW74" s="124"/>
      <c r="DX74" s="124"/>
      <c r="DY74" s="124"/>
      <c r="DZ74" s="124"/>
      <c r="EA74" s="124"/>
      <c r="EB74" s="124"/>
      <c r="EC74" s="124"/>
      <c r="ED74" s="124"/>
      <c r="EE74" s="124"/>
    </row>
    <row r="75" spans="1:135">
      <c r="A75" s="181"/>
      <c r="B75" s="181"/>
      <c r="C75" s="181"/>
      <c r="D75" s="18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0"/>
      <c r="Y75" s="20"/>
      <c r="Z75" s="20"/>
      <c r="AA75" s="20"/>
      <c r="AB75" s="20"/>
      <c r="AC75" s="20"/>
      <c r="AD75" s="20"/>
      <c r="AE75" s="20"/>
      <c r="AF75" s="8"/>
      <c r="AG75" s="8"/>
      <c r="AH75" s="8"/>
      <c r="AI75" s="8"/>
      <c r="AJ75" s="8"/>
      <c r="AK75" s="20"/>
      <c r="AL75" s="20"/>
      <c r="AM75" s="20"/>
      <c r="AN75" s="20"/>
      <c r="AO75" s="20"/>
      <c r="AP75" s="20"/>
      <c r="AQ75" s="20"/>
      <c r="AR75" s="20"/>
      <c r="AS75" s="8"/>
      <c r="AT75" s="8"/>
      <c r="AU75" s="8"/>
      <c r="AV75" s="8"/>
      <c r="AW75" s="8"/>
      <c r="AX75" s="20"/>
      <c r="AY75" s="20"/>
      <c r="AZ75" s="20"/>
      <c r="BA75" s="20"/>
      <c r="BB75" s="20"/>
      <c r="BC75" s="20"/>
      <c r="BD75" s="20"/>
      <c r="BE75" s="20"/>
      <c r="BF75" s="8"/>
      <c r="BG75" s="8"/>
      <c r="BH75" s="8"/>
      <c r="BI75" s="8"/>
      <c r="BJ75" s="8"/>
      <c r="BK75" s="8"/>
      <c r="BL75" s="8"/>
      <c r="BM75" s="11"/>
      <c r="BN75" s="11"/>
      <c r="BO75" s="8"/>
      <c r="BP75" s="8"/>
      <c r="BQ75" s="8"/>
      <c r="BR75" s="8"/>
      <c r="BS75" s="8"/>
      <c r="BT75" s="8"/>
      <c r="BV75" s="152"/>
      <c r="BW75" s="8"/>
      <c r="BX75" s="154"/>
      <c r="BY75" s="8"/>
      <c r="BZ75" s="154"/>
      <c r="CA75" s="154"/>
      <c r="CC75" s="152"/>
      <c r="CD75" s="8"/>
      <c r="CE75" s="154"/>
      <c r="CF75" s="8"/>
      <c r="CG75" s="8"/>
      <c r="CH75" s="154"/>
      <c r="CI75" s="154"/>
      <c r="CJ75" s="8"/>
      <c r="CK75" s="154"/>
      <c r="CL75" s="154"/>
      <c r="CN75" s="152"/>
      <c r="CO75" s="8"/>
      <c r="CP75" s="154"/>
      <c r="CQ75" s="8"/>
      <c r="CR75" s="8"/>
      <c r="CS75" s="154"/>
      <c r="CT75" s="154"/>
      <c r="CU75" s="8"/>
      <c r="CV75" s="154"/>
      <c r="CW75" s="154"/>
      <c r="CY75" s="152"/>
      <c r="CZ75" s="8"/>
      <c r="DA75" s="154"/>
      <c r="DB75" s="8"/>
      <c r="DC75" s="8"/>
      <c r="DD75" s="154"/>
      <c r="DE75" s="154"/>
      <c r="DF75" s="8"/>
      <c r="DG75" s="154"/>
      <c r="DH75" s="154"/>
      <c r="DJ75" s="152"/>
      <c r="DK75" s="8"/>
      <c r="DL75" s="154"/>
      <c r="DM75" s="8"/>
      <c r="DN75" s="8"/>
      <c r="DO75" s="154"/>
      <c r="DP75" s="21"/>
      <c r="DQ75" s="124"/>
      <c r="DR75" s="124"/>
      <c r="DS75" s="110"/>
      <c r="DT75" s="110"/>
      <c r="DU75" s="124"/>
      <c r="DV75" s="124"/>
      <c r="DW75" s="124"/>
      <c r="DX75" s="124"/>
      <c r="DY75" s="124"/>
      <c r="DZ75" s="124"/>
      <c r="EA75" s="124"/>
      <c r="EB75" s="124"/>
      <c r="EC75" s="124"/>
      <c r="ED75" s="124"/>
      <c r="EE75" s="124"/>
    </row>
    <row r="76" spans="1:135">
      <c r="A76" s="181"/>
      <c r="B76" s="181"/>
      <c r="C76" s="181"/>
      <c r="D76" s="18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0"/>
      <c r="Y76" s="20"/>
      <c r="Z76" s="20"/>
      <c r="AA76" s="20"/>
      <c r="AB76" s="20"/>
      <c r="AC76" s="20"/>
      <c r="AD76" s="20"/>
      <c r="AE76" s="20"/>
      <c r="AF76" s="8"/>
      <c r="AG76" s="8"/>
      <c r="AH76" s="8"/>
      <c r="AI76" s="8"/>
      <c r="AJ76" s="8"/>
      <c r="AK76" s="20"/>
      <c r="AL76" s="20"/>
      <c r="AM76" s="20"/>
      <c r="AN76" s="20"/>
      <c r="AO76" s="20"/>
      <c r="AP76" s="20"/>
      <c r="AQ76" s="20"/>
      <c r="AR76" s="20"/>
      <c r="AS76" s="8"/>
      <c r="AT76" s="8"/>
      <c r="AU76" s="8"/>
      <c r="AV76" s="8"/>
      <c r="AW76" s="8"/>
      <c r="AX76" s="20"/>
      <c r="AY76" s="20"/>
      <c r="AZ76" s="20"/>
      <c r="BA76" s="20"/>
      <c r="BB76" s="20"/>
      <c r="BC76" s="20"/>
      <c r="BD76" s="20"/>
      <c r="BE76" s="20"/>
      <c r="BF76" s="8"/>
      <c r="BG76" s="8"/>
      <c r="BH76" s="8"/>
      <c r="BI76" s="8"/>
      <c r="BJ76" s="8"/>
      <c r="BK76" s="8"/>
      <c r="BL76" s="8"/>
      <c r="BM76" s="11"/>
      <c r="BN76" s="11"/>
      <c r="BO76" s="8"/>
      <c r="BP76" s="8"/>
      <c r="BQ76" s="8"/>
      <c r="BR76" s="8"/>
      <c r="BS76" s="8"/>
      <c r="BT76" s="8"/>
      <c r="BV76" s="152"/>
      <c r="BW76" s="8"/>
      <c r="BX76" s="154"/>
      <c r="BY76" s="8"/>
      <c r="BZ76" s="154"/>
      <c r="CA76" s="154"/>
      <c r="CC76" s="152"/>
      <c r="CD76" s="8"/>
      <c r="CE76" s="154"/>
      <c r="CF76" s="8"/>
      <c r="CG76" s="8"/>
      <c r="CH76" s="154"/>
      <c r="CI76" s="154"/>
      <c r="CJ76" s="8"/>
      <c r="CK76" s="154"/>
      <c r="CL76" s="154"/>
      <c r="CN76" s="152"/>
      <c r="CO76" s="8"/>
      <c r="CP76" s="154"/>
      <c r="CQ76" s="8"/>
      <c r="CR76" s="8"/>
      <c r="CS76" s="154"/>
      <c r="CT76" s="154"/>
      <c r="CU76" s="8"/>
      <c r="CV76" s="154"/>
      <c r="CW76" s="154"/>
      <c r="CY76" s="152"/>
      <c r="CZ76" s="8"/>
      <c r="DA76" s="154"/>
      <c r="DB76" s="8"/>
      <c r="DC76" s="8"/>
      <c r="DD76" s="154"/>
      <c r="DE76" s="154"/>
      <c r="DF76" s="8"/>
      <c r="DG76" s="154"/>
      <c r="DH76" s="154"/>
      <c r="DJ76" s="152"/>
      <c r="DK76" s="8"/>
      <c r="DL76" s="154"/>
      <c r="DM76" s="8"/>
      <c r="DN76" s="8"/>
      <c r="DO76" s="154"/>
      <c r="DP76" s="21"/>
      <c r="DQ76" s="124"/>
      <c r="DR76" s="124"/>
      <c r="DS76" s="110"/>
      <c r="DT76" s="110"/>
      <c r="DU76" s="124"/>
      <c r="DV76" s="124"/>
      <c r="DW76" s="124"/>
      <c r="DX76" s="124"/>
      <c r="DY76" s="124"/>
      <c r="DZ76" s="124"/>
      <c r="EA76" s="124"/>
      <c r="EB76" s="124"/>
      <c r="EC76" s="124"/>
      <c r="ED76" s="124"/>
      <c r="EE76" s="124"/>
    </row>
    <row r="77" spans="1:135">
      <c r="A77" s="181"/>
      <c r="B77" s="181"/>
      <c r="C77" s="181"/>
      <c r="D77" s="18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0"/>
      <c r="Y77" s="20"/>
      <c r="Z77" s="20"/>
      <c r="AA77" s="20"/>
      <c r="AB77" s="20"/>
      <c r="AC77" s="20"/>
      <c r="AD77" s="20"/>
      <c r="AE77" s="20"/>
      <c r="AF77" s="8"/>
      <c r="AG77" s="8"/>
      <c r="AH77" s="8"/>
      <c r="AI77" s="8"/>
      <c r="AJ77" s="8"/>
      <c r="AK77" s="20"/>
      <c r="AL77" s="20"/>
      <c r="AM77" s="20"/>
      <c r="AN77" s="20"/>
      <c r="AO77" s="20"/>
      <c r="AP77" s="20"/>
      <c r="AQ77" s="20"/>
      <c r="AR77" s="20"/>
      <c r="AS77" s="8"/>
      <c r="AT77" s="8"/>
      <c r="AU77" s="8"/>
      <c r="AV77" s="8"/>
      <c r="AW77" s="8"/>
      <c r="AX77" s="20"/>
      <c r="AY77" s="20"/>
      <c r="AZ77" s="20"/>
      <c r="BA77" s="20"/>
      <c r="BB77" s="20"/>
      <c r="BC77" s="20"/>
      <c r="BD77" s="20"/>
      <c r="BE77" s="20"/>
      <c r="BF77" s="8"/>
      <c r="BG77" s="8"/>
      <c r="BH77" s="8"/>
      <c r="BI77" s="8"/>
      <c r="BJ77" s="8"/>
      <c r="BK77" s="8"/>
      <c r="BL77" s="8"/>
      <c r="BM77" s="11"/>
      <c r="BN77" s="11"/>
      <c r="BO77" s="8"/>
      <c r="BP77" s="8"/>
      <c r="BQ77" s="8"/>
      <c r="BR77" s="8"/>
      <c r="BS77" s="8"/>
      <c r="BT77" s="8"/>
      <c r="BV77" s="152"/>
      <c r="BW77" s="8"/>
      <c r="BX77" s="154"/>
      <c r="BY77" s="8"/>
      <c r="BZ77" s="154"/>
      <c r="CA77" s="154"/>
      <c r="CC77" s="152"/>
      <c r="CD77" s="8"/>
      <c r="CE77" s="154"/>
      <c r="CF77" s="8"/>
      <c r="CG77" s="8"/>
      <c r="CH77" s="154"/>
      <c r="CI77" s="154"/>
      <c r="CJ77" s="8"/>
      <c r="CK77" s="154"/>
      <c r="CL77" s="154"/>
      <c r="CN77" s="152"/>
      <c r="CO77" s="8"/>
      <c r="CP77" s="154"/>
      <c r="CQ77" s="8"/>
      <c r="CR77" s="8"/>
      <c r="CS77" s="154"/>
      <c r="CT77" s="154"/>
      <c r="CU77" s="8"/>
      <c r="CV77" s="154"/>
      <c r="CW77" s="154"/>
      <c r="CY77" s="152"/>
      <c r="CZ77" s="8"/>
      <c r="DA77" s="154"/>
      <c r="DB77" s="8"/>
      <c r="DC77" s="8"/>
      <c r="DD77" s="154"/>
      <c r="DE77" s="154"/>
      <c r="DF77" s="8"/>
      <c r="DG77" s="154"/>
      <c r="DH77" s="154"/>
      <c r="DJ77" s="152"/>
      <c r="DK77" s="8"/>
      <c r="DL77" s="154"/>
      <c r="DM77" s="8"/>
      <c r="DN77" s="8"/>
      <c r="DO77" s="154"/>
      <c r="DP77" s="21"/>
      <c r="DQ77" s="124"/>
      <c r="DR77" s="124"/>
      <c r="DS77" s="110"/>
      <c r="DT77" s="110"/>
      <c r="DU77" s="124"/>
      <c r="DV77" s="124"/>
      <c r="DW77" s="124"/>
      <c r="DX77" s="124"/>
      <c r="DY77" s="124"/>
      <c r="DZ77" s="124"/>
      <c r="EA77" s="124"/>
      <c r="EB77" s="124"/>
      <c r="EC77" s="124"/>
      <c r="ED77" s="124"/>
      <c r="EE77" s="124"/>
    </row>
    <row r="78" spans="1:135">
      <c r="A78" s="181"/>
      <c r="B78" s="181"/>
      <c r="C78" s="181"/>
      <c r="D78" s="18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0"/>
      <c r="Y78" s="20"/>
      <c r="Z78" s="20"/>
      <c r="AA78" s="20"/>
      <c r="AB78" s="20"/>
      <c r="AC78" s="20"/>
      <c r="AD78" s="20"/>
      <c r="AE78" s="20"/>
      <c r="AF78" s="8"/>
      <c r="AG78" s="8"/>
      <c r="AH78" s="8"/>
      <c r="AI78" s="8"/>
      <c r="AJ78" s="8"/>
      <c r="AK78" s="20"/>
      <c r="AL78" s="20"/>
      <c r="AM78" s="20"/>
      <c r="AN78" s="20"/>
      <c r="AO78" s="20"/>
      <c r="AP78" s="20"/>
      <c r="AQ78" s="20"/>
      <c r="AR78" s="20"/>
      <c r="AS78" s="8"/>
      <c r="AT78" s="8"/>
      <c r="AU78" s="8"/>
      <c r="AV78" s="8"/>
      <c r="AW78" s="8"/>
      <c r="AX78" s="20"/>
      <c r="AY78" s="20"/>
      <c r="AZ78" s="20"/>
      <c r="BA78" s="20"/>
      <c r="BB78" s="20"/>
      <c r="BC78" s="20"/>
      <c r="BD78" s="20"/>
      <c r="BE78" s="20"/>
      <c r="BF78" s="8"/>
      <c r="BG78" s="8"/>
      <c r="BH78" s="8"/>
      <c r="BI78" s="8"/>
      <c r="BJ78" s="8"/>
      <c r="BK78" s="8"/>
      <c r="BL78" s="8"/>
      <c r="BM78" s="11"/>
      <c r="BN78" s="11"/>
      <c r="BO78" s="8"/>
      <c r="BP78" s="8"/>
      <c r="BQ78" s="8"/>
      <c r="BR78" s="8"/>
      <c r="BS78" s="8"/>
      <c r="BT78" s="8"/>
      <c r="BV78" s="152"/>
      <c r="BW78" s="8"/>
      <c r="BX78" s="154"/>
      <c r="BY78" s="8"/>
      <c r="BZ78" s="154"/>
      <c r="CA78" s="154"/>
      <c r="CC78" s="152"/>
      <c r="CD78" s="8"/>
      <c r="CE78" s="154"/>
      <c r="CF78" s="8"/>
      <c r="CG78" s="8"/>
      <c r="CH78" s="154"/>
      <c r="CI78" s="154"/>
      <c r="CJ78" s="8"/>
      <c r="CK78" s="154"/>
      <c r="CL78" s="154"/>
      <c r="CN78" s="152"/>
      <c r="CO78" s="8"/>
      <c r="CP78" s="154"/>
      <c r="CQ78" s="8"/>
      <c r="CR78" s="8"/>
      <c r="CS78" s="154"/>
      <c r="CT78" s="154"/>
      <c r="CU78" s="8"/>
      <c r="CV78" s="154"/>
      <c r="CW78" s="154"/>
      <c r="CY78" s="152"/>
      <c r="CZ78" s="8"/>
      <c r="DA78" s="154"/>
      <c r="DB78" s="8"/>
      <c r="DC78" s="8"/>
      <c r="DD78" s="154"/>
      <c r="DE78" s="154"/>
      <c r="DF78" s="8"/>
      <c r="DG78" s="154"/>
      <c r="DH78" s="154"/>
      <c r="DJ78" s="152"/>
      <c r="DK78" s="8"/>
      <c r="DL78" s="154"/>
      <c r="DM78" s="8"/>
      <c r="DN78" s="8"/>
      <c r="DO78" s="154"/>
      <c r="DP78" s="21"/>
      <c r="DQ78" s="124"/>
      <c r="DR78" s="124"/>
      <c r="DS78" s="110"/>
      <c r="DT78" s="110"/>
      <c r="DU78" s="124"/>
      <c r="DV78" s="124"/>
      <c r="DW78" s="124"/>
      <c r="DX78" s="124"/>
      <c r="DY78" s="124"/>
      <c r="DZ78" s="124"/>
      <c r="EA78" s="124"/>
      <c r="EB78" s="124"/>
      <c r="EC78" s="124"/>
      <c r="ED78" s="124"/>
      <c r="EE78" s="124"/>
    </row>
    <row r="79" spans="1:135">
      <c r="A79" s="181"/>
      <c r="B79" s="181"/>
      <c r="C79" s="181"/>
      <c r="D79" s="181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0"/>
      <c r="Y79" s="20"/>
      <c r="Z79" s="20"/>
      <c r="AA79" s="20"/>
      <c r="AB79" s="20"/>
      <c r="AC79" s="20"/>
      <c r="AD79" s="20"/>
      <c r="AE79" s="20"/>
      <c r="AF79" s="8"/>
      <c r="AG79" s="8"/>
      <c r="AH79" s="8"/>
      <c r="AI79" s="8"/>
      <c r="AJ79" s="8"/>
      <c r="AK79" s="20"/>
      <c r="AL79" s="20"/>
      <c r="AM79" s="20"/>
      <c r="AN79" s="20"/>
      <c r="AO79" s="20"/>
      <c r="AP79" s="20"/>
      <c r="AQ79" s="20"/>
      <c r="AR79" s="20"/>
      <c r="AS79" s="8"/>
      <c r="AT79" s="8"/>
      <c r="AU79" s="8"/>
      <c r="AV79" s="8"/>
      <c r="AW79" s="8"/>
      <c r="AX79" s="20"/>
      <c r="AY79" s="20"/>
      <c r="AZ79" s="20"/>
      <c r="BA79" s="20"/>
      <c r="BB79" s="20"/>
      <c r="BC79" s="20"/>
      <c r="BD79" s="20"/>
      <c r="BE79" s="20"/>
      <c r="BF79" s="8"/>
      <c r="BG79" s="8"/>
      <c r="BH79" s="8"/>
      <c r="BI79" s="8"/>
      <c r="BJ79" s="8"/>
      <c r="BK79" s="8"/>
      <c r="BL79" s="8"/>
      <c r="BM79" s="11"/>
      <c r="BN79" s="11"/>
      <c r="BO79" s="8"/>
      <c r="BP79" s="8"/>
      <c r="BQ79" s="8"/>
      <c r="BR79" s="8"/>
      <c r="BS79" s="8"/>
      <c r="BT79" s="8"/>
      <c r="BV79" s="152"/>
      <c r="BW79" s="8"/>
      <c r="BX79" s="154"/>
      <c r="BY79" s="8"/>
      <c r="BZ79" s="154"/>
      <c r="CA79" s="154"/>
      <c r="CC79" s="152"/>
      <c r="CD79" s="8"/>
      <c r="CE79" s="154"/>
      <c r="CF79" s="8"/>
      <c r="CG79" s="8"/>
      <c r="CH79" s="154"/>
      <c r="CI79" s="154"/>
      <c r="CJ79" s="8"/>
      <c r="CK79" s="154"/>
      <c r="CL79" s="154"/>
      <c r="CN79" s="152"/>
      <c r="CO79" s="8"/>
      <c r="CP79" s="154"/>
      <c r="CQ79" s="8"/>
      <c r="CR79" s="8"/>
      <c r="CS79" s="154"/>
      <c r="CT79" s="154"/>
      <c r="CU79" s="8"/>
      <c r="CV79" s="154"/>
      <c r="CW79" s="154"/>
      <c r="CY79" s="152"/>
      <c r="CZ79" s="8"/>
      <c r="DA79" s="154"/>
      <c r="DB79" s="8"/>
      <c r="DC79" s="8"/>
      <c r="DD79" s="154"/>
      <c r="DE79" s="154"/>
      <c r="DF79" s="8"/>
      <c r="DG79" s="154"/>
      <c r="DH79" s="154"/>
      <c r="DJ79" s="152"/>
      <c r="DK79" s="8"/>
      <c r="DL79" s="154"/>
      <c r="DM79" s="8"/>
      <c r="DN79" s="8"/>
      <c r="DO79" s="154"/>
      <c r="DP79" s="21"/>
      <c r="DQ79" s="124"/>
      <c r="DR79" s="124"/>
      <c r="DS79" s="110"/>
      <c r="DT79" s="110"/>
      <c r="DU79" s="124"/>
      <c r="DV79" s="124"/>
      <c r="DW79" s="124"/>
      <c r="DX79" s="124"/>
      <c r="DY79" s="124"/>
      <c r="DZ79" s="124"/>
      <c r="EA79" s="124"/>
      <c r="EB79" s="124"/>
      <c r="EC79" s="124"/>
      <c r="ED79" s="124"/>
      <c r="EE79" s="124"/>
    </row>
    <row r="80" spans="1:135">
      <c r="A80" s="181"/>
      <c r="B80" s="181"/>
      <c r="C80" s="181"/>
      <c r="D80" s="18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0"/>
      <c r="Y80" s="20"/>
      <c r="Z80" s="20"/>
      <c r="AA80" s="20"/>
      <c r="AB80" s="20"/>
      <c r="AC80" s="20"/>
      <c r="AD80" s="20"/>
      <c r="AE80" s="20"/>
      <c r="AF80" s="8"/>
      <c r="AG80" s="8"/>
      <c r="AH80" s="8"/>
      <c r="AI80" s="8"/>
      <c r="AJ80" s="8"/>
      <c r="AK80" s="20"/>
      <c r="AL80" s="20"/>
      <c r="AM80" s="20"/>
      <c r="AN80" s="20"/>
      <c r="AO80" s="20"/>
      <c r="AP80" s="20"/>
      <c r="AQ80" s="20"/>
      <c r="AR80" s="20"/>
      <c r="AS80" s="8"/>
      <c r="AT80" s="8"/>
      <c r="AU80" s="8"/>
      <c r="AV80" s="8"/>
      <c r="AW80" s="8"/>
      <c r="AX80" s="20"/>
      <c r="AY80" s="20"/>
      <c r="AZ80" s="20"/>
      <c r="BA80" s="20"/>
      <c r="BB80" s="20"/>
      <c r="BC80" s="20"/>
      <c r="BD80" s="20"/>
      <c r="BE80" s="20"/>
      <c r="BF80" s="8"/>
      <c r="BG80" s="8"/>
      <c r="BH80" s="8"/>
      <c r="BI80" s="8"/>
      <c r="BJ80" s="8"/>
      <c r="BK80" s="8"/>
      <c r="BL80" s="8"/>
      <c r="BM80" s="11"/>
      <c r="BN80" s="11"/>
      <c r="BO80" s="8"/>
      <c r="BP80" s="8"/>
      <c r="BQ80" s="8"/>
      <c r="BR80" s="8"/>
      <c r="BS80" s="8"/>
      <c r="BT80" s="8"/>
      <c r="BV80" s="152"/>
      <c r="BW80" s="8"/>
      <c r="BX80" s="154"/>
      <c r="BY80" s="8"/>
      <c r="BZ80" s="154"/>
      <c r="CA80" s="154"/>
      <c r="CC80" s="152"/>
      <c r="CD80" s="8"/>
      <c r="CE80" s="154"/>
      <c r="CF80" s="8"/>
      <c r="CG80" s="8"/>
      <c r="CH80" s="154"/>
      <c r="CI80" s="154"/>
      <c r="CJ80" s="8"/>
      <c r="CK80" s="154"/>
      <c r="CL80" s="154"/>
      <c r="CN80" s="152"/>
      <c r="CO80" s="8"/>
      <c r="CP80" s="154"/>
      <c r="CQ80" s="8"/>
      <c r="CR80" s="8"/>
      <c r="CS80" s="154"/>
      <c r="CT80" s="154"/>
      <c r="CU80" s="8"/>
      <c r="CV80" s="154"/>
      <c r="CW80" s="154"/>
      <c r="CY80" s="152"/>
      <c r="CZ80" s="8"/>
      <c r="DA80" s="154"/>
      <c r="DB80" s="8"/>
      <c r="DC80" s="8"/>
      <c r="DD80" s="154"/>
      <c r="DE80" s="154"/>
      <c r="DF80" s="8"/>
      <c r="DG80" s="154"/>
      <c r="DH80" s="154"/>
      <c r="DJ80" s="152"/>
      <c r="DK80" s="8"/>
      <c r="DL80" s="154"/>
      <c r="DM80" s="8"/>
      <c r="DN80" s="8"/>
      <c r="DO80" s="154"/>
      <c r="DP80" s="21"/>
      <c r="DQ80" s="124"/>
      <c r="DR80" s="124"/>
      <c r="DS80" s="110"/>
      <c r="DT80" s="110"/>
      <c r="DU80" s="124"/>
      <c r="DV80" s="124"/>
      <c r="DW80" s="124"/>
      <c r="DX80" s="124"/>
      <c r="DY80" s="124"/>
      <c r="DZ80" s="124"/>
      <c r="EA80" s="124"/>
      <c r="EB80" s="124"/>
      <c r="EC80" s="124"/>
      <c r="ED80" s="124"/>
      <c r="EE80" s="124"/>
    </row>
    <row r="81" spans="1:135">
      <c r="A81" s="8"/>
      <c r="B81" s="9"/>
      <c r="C81" s="9"/>
      <c r="D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0"/>
      <c r="Y81" s="20"/>
      <c r="Z81" s="20"/>
      <c r="AA81" s="20"/>
      <c r="AB81" s="20"/>
      <c r="AC81" s="20"/>
      <c r="AD81" s="20"/>
      <c r="AE81" s="20"/>
      <c r="AF81" s="8"/>
      <c r="AG81" s="8"/>
      <c r="AH81" s="8"/>
      <c r="AI81" s="8"/>
      <c r="AJ81" s="8"/>
      <c r="AK81" s="20"/>
      <c r="AL81" s="20"/>
      <c r="AM81" s="20"/>
      <c r="AN81" s="20"/>
      <c r="AO81" s="20"/>
      <c r="AP81" s="20"/>
      <c r="AQ81" s="20"/>
      <c r="AR81" s="20"/>
      <c r="AS81" s="8"/>
      <c r="AT81" s="8"/>
      <c r="AU81" s="8"/>
      <c r="AV81" s="8"/>
      <c r="AW81" s="8"/>
      <c r="AX81" s="20"/>
      <c r="AY81" s="20"/>
      <c r="AZ81" s="20"/>
      <c r="BA81" s="20"/>
      <c r="BB81" s="20"/>
      <c r="BC81" s="20"/>
      <c r="BD81" s="20"/>
      <c r="BE81" s="20"/>
      <c r="BF81" s="8"/>
      <c r="BG81" s="8"/>
      <c r="BH81" s="8"/>
      <c r="BI81" s="8"/>
      <c r="BJ81" s="8"/>
      <c r="BK81" s="8"/>
      <c r="BL81" s="8"/>
      <c r="BM81" s="11"/>
      <c r="BN81" s="11"/>
      <c r="BO81" s="8"/>
      <c r="BP81" s="8"/>
      <c r="BQ81" s="8"/>
      <c r="BR81" s="8"/>
      <c r="BS81" s="8"/>
      <c r="BT81" s="8"/>
      <c r="BV81" s="152"/>
      <c r="BW81" s="8"/>
      <c r="BX81" s="154"/>
      <c r="BY81" s="8"/>
      <c r="BZ81" s="154"/>
      <c r="CA81" s="154"/>
      <c r="CC81" s="152"/>
      <c r="CD81" s="8"/>
      <c r="CE81" s="154"/>
      <c r="CF81" s="8"/>
      <c r="CG81" s="8"/>
      <c r="CH81" s="154"/>
      <c r="CI81" s="154"/>
      <c r="CJ81" s="8"/>
      <c r="CK81" s="154"/>
      <c r="CL81" s="154"/>
      <c r="CN81" s="152"/>
      <c r="CO81" s="8"/>
      <c r="CP81" s="154"/>
      <c r="CQ81" s="8"/>
      <c r="CR81" s="8"/>
      <c r="CS81" s="154"/>
      <c r="CT81" s="154"/>
      <c r="CU81" s="8"/>
      <c r="CV81" s="154"/>
      <c r="CW81" s="154"/>
      <c r="CY81" s="152"/>
      <c r="CZ81" s="8"/>
      <c r="DA81" s="154"/>
      <c r="DB81" s="8"/>
      <c r="DC81" s="8"/>
      <c r="DD81" s="154"/>
      <c r="DE81" s="154"/>
      <c r="DF81" s="8"/>
      <c r="DG81" s="154"/>
      <c r="DH81" s="154"/>
      <c r="DJ81" s="152"/>
      <c r="DK81" s="8"/>
      <c r="DL81" s="154"/>
      <c r="DM81" s="8"/>
      <c r="DN81" s="8"/>
      <c r="DO81" s="154"/>
      <c r="DP81" s="21"/>
      <c r="DQ81" s="124"/>
      <c r="DR81" s="124"/>
      <c r="DS81" s="110"/>
      <c r="DT81" s="110"/>
      <c r="DU81" s="124"/>
      <c r="DV81" s="124"/>
      <c r="DW81" s="124"/>
      <c r="DX81" s="124"/>
      <c r="DY81" s="124"/>
      <c r="DZ81" s="124"/>
      <c r="EA81" s="124"/>
      <c r="EB81" s="124"/>
      <c r="EC81" s="124"/>
      <c r="ED81" s="124"/>
      <c r="EE81" s="124"/>
    </row>
  </sheetData>
  <sortState ref="A1:DE81">
    <sortCondition ref="CS1:CS81" customList="VODAFONE,MOVISTAR,ORANGE,YOIGO"/>
    <sortCondition ref="E1:E81" customList="MADRID,BARCELONA,SEVILLA,MALAGA,VALENCIA,BILBAO,ZARAGOZA,LA CORUÑA"/>
  </sortState>
  <pageMargins left="0.7" right="0.7" top="0.75" bottom="0.75" header="0.3" footer="0.3"/>
  <pageSetup paperSize="9" scale="5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>
    <tabColor rgb="FF92D050"/>
    <pageSetUpPr fitToPage="1"/>
  </sheetPr>
  <dimension ref="A1:EM323"/>
  <sheetViews>
    <sheetView showGridLines="0" zoomScale="70" zoomScaleNormal="70" workbookViewId="0">
      <selection sqref="A1:XFD1048576"/>
    </sheetView>
  </sheetViews>
  <sheetFormatPr baseColWidth="10" defaultColWidth="9.140625" defaultRowHeight="15"/>
  <cols>
    <col min="1" max="1" width="23.7109375" style="124" bestFit="1" customWidth="1"/>
    <col min="2" max="3" width="5.42578125" style="2" bestFit="1" customWidth="1"/>
    <col min="4" max="4" width="17.85546875" style="124" bestFit="1" customWidth="1"/>
    <col min="5" max="5" width="26.7109375" style="10" bestFit="1" customWidth="1"/>
    <col min="6" max="8" width="5.42578125" style="124" bestFit="1" customWidth="1"/>
    <col min="9" max="9" width="12.140625" style="124" customWidth="1"/>
    <col min="10" max="10" width="11.42578125" style="124" customWidth="1"/>
    <col min="11" max="11" width="7.28515625" style="124" bestFit="1" customWidth="1"/>
    <col min="12" max="13" width="7.85546875" style="124" bestFit="1" customWidth="1"/>
    <col min="14" max="14" width="12.5703125" style="124" customWidth="1"/>
    <col min="15" max="17" width="11.42578125" style="124" customWidth="1"/>
    <col min="18" max="20" width="12.140625" style="124" customWidth="1"/>
    <col min="21" max="23" width="5.42578125" style="124" bestFit="1" customWidth="1"/>
    <col min="24" max="24" width="11.42578125" style="22" customWidth="1"/>
    <col min="25" max="25" width="11" style="22" customWidth="1"/>
    <col min="26" max="26" width="11.42578125" style="22" customWidth="1"/>
    <col min="27" max="27" width="11" style="22" customWidth="1"/>
    <col min="28" max="29" width="9.7109375" style="22" customWidth="1"/>
    <col min="30" max="30" width="11.42578125" style="22" customWidth="1"/>
    <col min="31" max="31" width="11.42578125" style="22" bestFit="1" customWidth="1"/>
    <col min="32" max="32" width="11.42578125" style="124" bestFit="1" customWidth="1"/>
    <col min="33" max="36" width="5.42578125" style="124" bestFit="1" customWidth="1"/>
    <col min="37" max="37" width="12.140625" style="22" customWidth="1"/>
    <col min="38" max="38" width="11.42578125" style="22" customWidth="1"/>
    <col min="39" max="39" width="12.5703125" style="22" customWidth="1"/>
    <col min="40" max="42" width="11.42578125" style="22" customWidth="1"/>
    <col min="43" max="43" width="12.5703125" style="22" customWidth="1"/>
    <col min="44" max="44" width="12.140625" style="22" customWidth="1"/>
    <col min="45" max="45" width="12.140625" style="124" customWidth="1"/>
    <col min="46" max="49" width="5.42578125" style="124" bestFit="1" customWidth="1"/>
    <col min="50" max="50" width="11.42578125" style="22" customWidth="1"/>
    <col min="51" max="51" width="11" style="22" customWidth="1"/>
    <col min="52" max="52" width="11.42578125" style="22" customWidth="1"/>
    <col min="53" max="53" width="11" style="22" customWidth="1"/>
    <col min="54" max="55" width="9.7109375" style="22" customWidth="1"/>
    <col min="56" max="57" width="11.42578125" style="22" customWidth="1"/>
    <col min="58" max="58" width="11.42578125" style="124" customWidth="1"/>
    <col min="59" max="64" width="5.42578125" style="124" bestFit="1" customWidth="1"/>
    <col min="65" max="66" width="5.42578125" style="3" bestFit="1" customWidth="1"/>
    <col min="67" max="69" width="14.85546875" style="124" bestFit="1" customWidth="1"/>
    <col min="70" max="72" width="5.42578125" style="124" bestFit="1" customWidth="1"/>
    <col min="73" max="73" width="14.85546875" style="181" bestFit="1" customWidth="1"/>
    <col min="74" max="75" width="14.85546875" style="124" bestFit="1" customWidth="1"/>
    <col min="76" max="77" width="5.42578125" style="124" bestFit="1" customWidth="1"/>
    <col min="78" max="78" width="14.85546875" style="124" bestFit="1" customWidth="1"/>
    <col min="79" max="79" width="5.42578125" style="166" bestFit="1" customWidth="1"/>
    <col min="80" max="80" width="14.85546875" style="181" bestFit="1" customWidth="1"/>
    <col min="81" max="81" width="5.42578125" style="124" bestFit="1" customWidth="1"/>
    <col min="82" max="82" width="14.85546875" style="124" bestFit="1" customWidth="1"/>
    <col min="83" max="84" width="5.42578125" style="124" bestFit="1" customWidth="1"/>
    <col min="85" max="85" width="14.85546875" style="124" bestFit="1" customWidth="1"/>
    <col min="86" max="86" width="7.85546875" style="124" customWidth="1"/>
    <col min="87" max="88" width="5.42578125" style="124" bestFit="1" customWidth="1"/>
    <col min="89" max="89" width="14.85546875" style="124" bestFit="1" customWidth="1"/>
    <col min="90" max="90" width="5.42578125" style="166" bestFit="1" customWidth="1"/>
    <col min="91" max="91" width="14.85546875" style="181" bestFit="1" customWidth="1"/>
    <col min="92" max="92" width="5.42578125" style="124" bestFit="1" customWidth="1"/>
    <col min="93" max="93" width="14.85546875" style="124" bestFit="1" customWidth="1"/>
    <col min="94" max="95" width="5.42578125" style="124" bestFit="1" customWidth="1"/>
    <col min="96" max="96" width="14.85546875" style="124" bestFit="1" customWidth="1"/>
    <col min="97" max="97" width="6.7109375" style="124" customWidth="1"/>
    <col min="98" max="99" width="5.42578125" style="124" bestFit="1" customWidth="1"/>
    <col min="100" max="100" width="14.85546875" style="124" bestFit="1" customWidth="1"/>
    <col min="101" max="101" width="5.42578125" style="166" bestFit="1" customWidth="1"/>
    <col min="102" max="102" width="14.85546875" style="181" bestFit="1" customWidth="1"/>
    <col min="103" max="103" width="5.42578125" style="124" bestFit="1" customWidth="1"/>
    <col min="104" max="104" width="14.85546875" style="124" bestFit="1" customWidth="1"/>
    <col min="105" max="106" width="5.42578125" style="124" bestFit="1" customWidth="1"/>
    <col min="107" max="107" width="14.85546875" style="124" bestFit="1" customWidth="1"/>
    <col min="108" max="108" width="6.7109375" style="124" customWidth="1"/>
    <col min="109" max="110" width="5.42578125" style="124" bestFit="1" customWidth="1"/>
    <col min="111" max="111" width="14.85546875" style="124" bestFit="1" customWidth="1"/>
    <col min="112" max="112" width="5.42578125" style="166" bestFit="1" customWidth="1"/>
    <col min="113" max="113" width="14.85546875" style="181" bestFit="1" customWidth="1"/>
    <col min="114" max="114" width="5.42578125" style="124" bestFit="1" customWidth="1"/>
    <col min="115" max="115" width="14.85546875" style="124" bestFit="1" customWidth="1"/>
    <col min="116" max="117" width="5.42578125" style="124" bestFit="1" customWidth="1"/>
    <col min="118" max="118" width="14.85546875" style="124" bestFit="1" customWidth="1"/>
    <col min="119" max="119" width="6.7109375" style="124" customWidth="1"/>
    <col min="120" max="120" width="7.42578125" style="124" customWidth="1"/>
    <col min="121" max="121" width="9.140625" style="181" bestFit="1" customWidth="1"/>
    <col min="122" max="122" width="14.85546875" style="181" bestFit="1" customWidth="1"/>
    <col min="123" max="123" width="14.85546875" style="157" bestFit="1" customWidth="1"/>
    <col min="124" max="124" width="5.42578125" style="157" bestFit="1" customWidth="1"/>
    <col min="125" max="125" width="6.7109375" style="181" bestFit="1" customWidth="1"/>
    <col min="126" max="126" width="16.42578125" style="181" bestFit="1" customWidth="1"/>
    <col min="127" max="127" width="10.5703125" style="181" customWidth="1"/>
    <col min="128" max="128" width="5.42578125" style="181" bestFit="1" customWidth="1"/>
    <col min="129" max="129" width="9.5703125" style="181" bestFit="1" customWidth="1"/>
    <col min="130" max="130" width="10.7109375" style="181" bestFit="1" customWidth="1"/>
    <col min="131" max="131" width="5.42578125" style="181" bestFit="1" customWidth="1"/>
    <col min="132" max="132" width="5.42578125" style="25" bestFit="1" customWidth="1"/>
    <col min="133" max="133" width="7.7109375" style="181" bestFit="1" customWidth="1"/>
    <col min="134" max="134" width="9.28515625" style="181" bestFit="1" customWidth="1"/>
    <col min="135" max="135" width="22.85546875" style="181" customWidth="1"/>
    <col min="136" max="137" width="14.85546875" style="124" bestFit="1" customWidth="1"/>
    <col min="138" max="138" width="15.42578125" style="124" bestFit="1" customWidth="1"/>
    <col min="139" max="139" width="27.28515625" style="124" bestFit="1" customWidth="1"/>
    <col min="140" max="140" width="7.42578125" style="124" customWidth="1"/>
    <col min="141" max="141" width="5.42578125" style="124" customWidth="1"/>
    <col min="142" max="142" width="5.7109375" style="124" customWidth="1"/>
    <col min="143" max="143" width="7.85546875" style="124" customWidth="1"/>
    <col min="144" max="16384" width="9.140625" style="124"/>
  </cols>
  <sheetData>
    <row r="1" spans="1:143" s="7" customFormat="1" ht="409.6" thickBot="1">
      <c r="A1" s="217" t="s">
        <v>0</v>
      </c>
      <c r="B1" s="217" t="s">
        <v>1</v>
      </c>
      <c r="C1" s="218" t="s">
        <v>40</v>
      </c>
      <c r="D1" s="217" t="s">
        <v>2</v>
      </c>
      <c r="E1" s="6" t="s">
        <v>3</v>
      </c>
      <c r="F1" s="4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44</v>
      </c>
      <c r="P1" s="5" t="s">
        <v>54</v>
      </c>
      <c r="Q1" s="5" t="s">
        <v>42</v>
      </c>
      <c r="R1" s="5" t="s">
        <v>45</v>
      </c>
      <c r="S1" s="5" t="s">
        <v>55</v>
      </c>
      <c r="T1" s="6" t="s">
        <v>43</v>
      </c>
      <c r="U1" s="4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46</v>
      </c>
      <c r="AB1" s="5" t="s">
        <v>56</v>
      </c>
      <c r="AC1" s="5" t="s">
        <v>47</v>
      </c>
      <c r="AD1" s="5" t="s">
        <v>48</v>
      </c>
      <c r="AE1" s="5" t="s">
        <v>57</v>
      </c>
      <c r="AF1" s="6" t="s">
        <v>49</v>
      </c>
      <c r="AG1" s="200" t="s">
        <v>128</v>
      </c>
      <c r="AH1" s="201" t="s">
        <v>129</v>
      </c>
      <c r="AI1" s="201" t="s">
        <v>130</v>
      </c>
      <c r="AJ1" s="223" t="s">
        <v>166</v>
      </c>
      <c r="AK1" s="201" t="s">
        <v>131</v>
      </c>
      <c r="AL1" s="201" t="s">
        <v>132</v>
      </c>
      <c r="AM1" s="201" t="s">
        <v>133</v>
      </c>
      <c r="AN1" s="201" t="s">
        <v>134</v>
      </c>
      <c r="AO1" s="201" t="s">
        <v>135</v>
      </c>
      <c r="AP1" s="201" t="s">
        <v>136</v>
      </c>
      <c r="AQ1" s="201" t="s">
        <v>137</v>
      </c>
      <c r="AR1" s="201" t="s">
        <v>138</v>
      </c>
      <c r="AS1" s="202" t="s">
        <v>139</v>
      </c>
      <c r="AT1" s="200" t="s">
        <v>140</v>
      </c>
      <c r="AU1" s="201" t="s">
        <v>141</v>
      </c>
      <c r="AV1" s="201" t="s">
        <v>142</v>
      </c>
      <c r="AW1" s="223" t="s">
        <v>167</v>
      </c>
      <c r="AX1" s="201" t="s">
        <v>143</v>
      </c>
      <c r="AY1" s="201" t="s">
        <v>144</v>
      </c>
      <c r="AZ1" s="201" t="s">
        <v>145</v>
      </c>
      <c r="BA1" s="201" t="s">
        <v>146</v>
      </c>
      <c r="BB1" s="201" t="s">
        <v>147</v>
      </c>
      <c r="BC1" s="201" t="s">
        <v>148</v>
      </c>
      <c r="BD1" s="201" t="s">
        <v>149</v>
      </c>
      <c r="BE1" s="201" t="s">
        <v>150</v>
      </c>
      <c r="BF1" s="202" t="s">
        <v>151</v>
      </c>
      <c r="BG1" s="4" t="s">
        <v>31</v>
      </c>
      <c r="BH1" s="5" t="s">
        <v>32</v>
      </c>
      <c r="BI1" s="5" t="s">
        <v>37</v>
      </c>
      <c r="BJ1" s="5" t="s">
        <v>58</v>
      </c>
      <c r="BK1" s="6" t="s">
        <v>38</v>
      </c>
      <c r="BL1" s="4" t="s">
        <v>152</v>
      </c>
      <c r="BM1" s="5" t="s">
        <v>50</v>
      </c>
      <c r="BN1" s="5" t="s">
        <v>51</v>
      </c>
      <c r="BO1" s="5" t="s">
        <v>36</v>
      </c>
      <c r="BP1" s="5" t="s">
        <v>52</v>
      </c>
      <c r="BQ1" s="5" t="s">
        <v>53</v>
      </c>
      <c r="BR1" s="182" t="s">
        <v>153</v>
      </c>
      <c r="BS1" s="183" t="s">
        <v>154</v>
      </c>
      <c r="BT1" s="183" t="s">
        <v>155</v>
      </c>
      <c r="BU1" s="183" t="s">
        <v>156</v>
      </c>
      <c r="BV1" s="183" t="s">
        <v>157</v>
      </c>
      <c r="BW1" s="184" t="s">
        <v>158</v>
      </c>
      <c r="BX1" s="224" t="s">
        <v>168</v>
      </c>
      <c r="BY1" s="223" t="s">
        <v>169</v>
      </c>
      <c r="BZ1" s="223" t="s">
        <v>170</v>
      </c>
      <c r="CA1" s="223" t="s">
        <v>171</v>
      </c>
      <c r="CB1" s="223" t="s">
        <v>172</v>
      </c>
      <c r="CC1" s="223" t="s">
        <v>173</v>
      </c>
      <c r="CD1" s="223" t="s">
        <v>174</v>
      </c>
      <c r="CE1" s="223" t="s">
        <v>175</v>
      </c>
      <c r="CF1" s="223" t="s">
        <v>176</v>
      </c>
      <c r="CG1" s="223" t="s">
        <v>177</v>
      </c>
      <c r="CH1" s="225" t="s">
        <v>178</v>
      </c>
      <c r="CI1" s="224" t="s">
        <v>179</v>
      </c>
      <c r="CJ1" s="223" t="s">
        <v>180</v>
      </c>
      <c r="CK1" s="223" t="s">
        <v>181</v>
      </c>
      <c r="CL1" s="223" t="s">
        <v>182</v>
      </c>
      <c r="CM1" s="223" t="s">
        <v>183</v>
      </c>
      <c r="CN1" s="223" t="s">
        <v>184</v>
      </c>
      <c r="CO1" s="223" t="s">
        <v>185</v>
      </c>
      <c r="CP1" s="223" t="s">
        <v>186</v>
      </c>
      <c r="CQ1" s="223" t="s">
        <v>187</v>
      </c>
      <c r="CR1" s="223" t="s">
        <v>188</v>
      </c>
      <c r="CS1" s="225" t="s">
        <v>189</v>
      </c>
      <c r="CT1" s="200" t="s">
        <v>190</v>
      </c>
      <c r="CU1" s="201" t="s">
        <v>191</v>
      </c>
      <c r="CV1" s="201" t="s">
        <v>192</v>
      </c>
      <c r="CW1" s="201" t="s">
        <v>193</v>
      </c>
      <c r="CX1" s="201" t="s">
        <v>194</v>
      </c>
      <c r="CY1" s="201" t="s">
        <v>195</v>
      </c>
      <c r="CZ1" s="201" t="s">
        <v>196</v>
      </c>
      <c r="DA1" s="201" t="s">
        <v>197</v>
      </c>
      <c r="DB1" s="201" t="s">
        <v>198</v>
      </c>
      <c r="DC1" s="201" t="s">
        <v>199</v>
      </c>
      <c r="DD1" s="202" t="s">
        <v>200</v>
      </c>
      <c r="DE1" s="200" t="s">
        <v>201</v>
      </c>
      <c r="DF1" s="201" t="s">
        <v>202</v>
      </c>
      <c r="DG1" s="201" t="s">
        <v>203</v>
      </c>
      <c r="DH1" s="201" t="s">
        <v>204</v>
      </c>
      <c r="DI1" s="201" t="s">
        <v>205</v>
      </c>
      <c r="DJ1" s="201" t="s">
        <v>206</v>
      </c>
      <c r="DK1" s="201" t="s">
        <v>207</v>
      </c>
      <c r="DL1" s="201" t="s">
        <v>208</v>
      </c>
      <c r="DM1" s="201" t="s">
        <v>209</v>
      </c>
      <c r="DN1" s="201" t="s">
        <v>210</v>
      </c>
      <c r="DO1" s="202" t="s">
        <v>211</v>
      </c>
      <c r="DP1" s="5" t="s">
        <v>9</v>
      </c>
      <c r="DQ1" s="5" t="s">
        <v>10</v>
      </c>
      <c r="DR1" s="5" t="s">
        <v>11</v>
      </c>
      <c r="DS1" s="5" t="s">
        <v>33</v>
      </c>
      <c r="DT1" s="6" t="s">
        <v>12</v>
      </c>
      <c r="DU1" s="4" t="s">
        <v>13</v>
      </c>
      <c r="DV1" s="5" t="s">
        <v>14</v>
      </c>
      <c r="DW1" s="5" t="s">
        <v>34</v>
      </c>
      <c r="DX1" s="5" t="s">
        <v>35</v>
      </c>
      <c r="DY1" s="6" t="s">
        <v>15</v>
      </c>
      <c r="DZ1" s="4" t="s">
        <v>4</v>
      </c>
      <c r="EA1" s="5" t="s">
        <v>5</v>
      </c>
      <c r="EB1" s="5" t="s">
        <v>6</v>
      </c>
      <c r="EC1" s="5" t="s">
        <v>7</v>
      </c>
      <c r="ED1" s="196" t="s">
        <v>39</v>
      </c>
      <c r="EE1" s="196" t="s">
        <v>161</v>
      </c>
      <c r="EF1" s="185" t="s">
        <v>159</v>
      </c>
      <c r="EG1" s="186" t="s">
        <v>160</v>
      </c>
      <c r="EH1" s="193" t="s">
        <v>162</v>
      </c>
      <c r="EI1" s="194" t="s">
        <v>163</v>
      </c>
      <c r="EJ1" s="195" t="s">
        <v>164</v>
      </c>
    </row>
    <row r="2" spans="1:143" ht="15.75">
      <c r="A2" s="128" t="s">
        <v>212</v>
      </c>
      <c r="B2" s="143" t="s">
        <v>115</v>
      </c>
      <c r="C2" s="126" t="s">
        <v>41</v>
      </c>
      <c r="D2" s="144" t="s">
        <v>126</v>
      </c>
      <c r="E2" s="216" t="s">
        <v>67</v>
      </c>
      <c r="F2" s="145">
        <v>178</v>
      </c>
      <c r="G2" s="177">
        <v>0</v>
      </c>
      <c r="H2" s="177">
        <v>0</v>
      </c>
      <c r="I2" s="146">
        <v>8503.835822514935</v>
      </c>
      <c r="J2" s="146">
        <v>3826.3182425259702</v>
      </c>
      <c r="K2" s="146">
        <v>0.9269662921348315</v>
      </c>
      <c r="L2" s="147">
        <v>165</v>
      </c>
      <c r="M2" s="147">
        <v>178</v>
      </c>
      <c r="N2" s="146">
        <v>19987.506100303999</v>
      </c>
      <c r="O2" s="146">
        <v>3862.5</v>
      </c>
      <c r="P2" s="20">
        <v>4032.7402135231318</v>
      </c>
      <c r="Q2" s="20">
        <v>3866.2608695652175</v>
      </c>
      <c r="R2" s="146">
        <v>13706.25</v>
      </c>
      <c r="S2" s="146">
        <v>16075.739644970416</v>
      </c>
      <c r="T2" s="146">
        <v>16866.008771929824</v>
      </c>
      <c r="U2" s="145">
        <v>176</v>
      </c>
      <c r="V2" s="177">
        <v>0</v>
      </c>
      <c r="W2" s="177">
        <v>5</v>
      </c>
      <c r="X2" s="146">
        <v>2500.8394583991226</v>
      </c>
      <c r="Y2" s="146">
        <v>1044.0154118855517</v>
      </c>
      <c r="Z2" s="146">
        <v>4074.6298829887205</v>
      </c>
      <c r="AA2" s="146">
        <v>1070.4545454545455</v>
      </c>
      <c r="AB2" s="146">
        <v>838.03571428571433</v>
      </c>
      <c r="AC2" s="146">
        <v>946.45852749301025</v>
      </c>
      <c r="AD2" s="146">
        <v>3886.25</v>
      </c>
      <c r="AE2" s="146">
        <v>3801.4164305949012</v>
      </c>
      <c r="AF2" s="146">
        <v>3844.8770491803275</v>
      </c>
      <c r="AG2" s="145">
        <v>177</v>
      </c>
      <c r="AH2" s="177">
        <v>0</v>
      </c>
      <c r="AI2" s="177">
        <v>0</v>
      </c>
      <c r="AJ2" s="177">
        <v>177</v>
      </c>
      <c r="AK2" s="146">
        <v>8722.0704073522938</v>
      </c>
      <c r="AL2" s="146">
        <v>4329.2095219272724</v>
      </c>
      <c r="AM2" s="146">
        <v>20985.210212244721</v>
      </c>
      <c r="AN2" s="146">
        <v>3793.75</v>
      </c>
      <c r="AO2" s="146">
        <v>4214.334470989761</v>
      </c>
      <c r="AP2" s="146">
        <v>4053.5545023696686</v>
      </c>
      <c r="AQ2" s="146">
        <v>15495.000000000002</v>
      </c>
      <c r="AR2" s="146">
        <v>18178.723404255317</v>
      </c>
      <c r="AS2" s="146">
        <v>19077.23076923077</v>
      </c>
      <c r="AT2" s="145">
        <v>173</v>
      </c>
      <c r="AU2" s="177">
        <v>1</v>
      </c>
      <c r="AV2" s="177">
        <v>0</v>
      </c>
      <c r="AW2" s="177">
        <v>167</v>
      </c>
      <c r="AX2" s="146">
        <v>2232.5579038118708</v>
      </c>
      <c r="AY2" s="146">
        <v>1059.7732729432648</v>
      </c>
      <c r="AZ2" s="146">
        <v>4649.7770738175604</v>
      </c>
      <c r="BA2" s="146">
        <v>655</v>
      </c>
      <c r="BB2" s="20">
        <v>685.5022831050228</v>
      </c>
      <c r="BC2" s="20">
        <v>846.75810473815477</v>
      </c>
      <c r="BD2" s="146">
        <v>3631.8181818181824</v>
      </c>
      <c r="BE2" s="146">
        <v>4303.0172413793098</v>
      </c>
      <c r="BF2" s="146">
        <v>4236.5764447695692</v>
      </c>
      <c r="BG2" s="145">
        <v>217</v>
      </c>
      <c r="BH2" s="177">
        <v>28</v>
      </c>
      <c r="BI2" s="177">
        <v>33</v>
      </c>
      <c r="BJ2" s="177">
        <v>44</v>
      </c>
      <c r="BK2" s="148">
        <v>39</v>
      </c>
      <c r="BL2" s="145">
        <v>341</v>
      </c>
      <c r="BM2" s="177">
        <v>0</v>
      </c>
      <c r="BN2" s="177">
        <v>1</v>
      </c>
      <c r="BO2" s="177">
        <v>2.2285970588235298</v>
      </c>
      <c r="BP2" s="177">
        <v>0.27605294117647067</v>
      </c>
      <c r="BQ2" s="177">
        <v>1.9525441176470586</v>
      </c>
      <c r="BR2" s="145">
        <v>344</v>
      </c>
      <c r="BS2" s="177">
        <v>0</v>
      </c>
      <c r="BT2" s="177">
        <v>7</v>
      </c>
      <c r="BU2" s="177">
        <v>3.3071899109792282</v>
      </c>
      <c r="BV2" s="177">
        <v>0.3521810089020771</v>
      </c>
      <c r="BW2" s="148">
        <v>2.9550089020771511</v>
      </c>
      <c r="BX2" s="145">
        <v>816</v>
      </c>
      <c r="BY2" s="177">
        <v>44</v>
      </c>
      <c r="BZ2" s="177">
        <v>3.8272727565331892</v>
      </c>
      <c r="CA2" s="177">
        <v>44</v>
      </c>
      <c r="CB2" s="177">
        <v>4.9935</v>
      </c>
      <c r="CC2" s="177">
        <v>0</v>
      </c>
      <c r="CD2" s="177">
        <v>1</v>
      </c>
      <c r="CE2" s="177">
        <v>44</v>
      </c>
      <c r="CF2" s="177">
        <v>44</v>
      </c>
      <c r="CG2" s="177">
        <v>1</v>
      </c>
      <c r="CH2" s="159">
        <v>44</v>
      </c>
      <c r="CI2" s="145">
        <v>745</v>
      </c>
      <c r="CJ2" s="177">
        <v>40</v>
      </c>
      <c r="CK2" s="177">
        <v>3.7717391667158706</v>
      </c>
      <c r="CL2" s="177">
        <v>47</v>
      </c>
      <c r="CM2" s="177">
        <v>5.8506521739130424</v>
      </c>
      <c r="CN2" s="177">
        <v>1</v>
      </c>
      <c r="CO2" s="177">
        <v>0.97872340425531912</v>
      </c>
      <c r="CP2" s="177">
        <v>43</v>
      </c>
      <c r="CQ2" s="177">
        <v>40</v>
      </c>
      <c r="CR2" s="177">
        <v>0.91489361702127658</v>
      </c>
      <c r="CS2" s="159">
        <v>46</v>
      </c>
      <c r="CT2" s="145">
        <v>762</v>
      </c>
      <c r="CU2" s="177">
        <v>34</v>
      </c>
      <c r="CV2" s="177">
        <v>3.8384615641373854</v>
      </c>
      <c r="CW2" s="177">
        <v>40</v>
      </c>
      <c r="CX2" s="177">
        <v>5.6078717948717935</v>
      </c>
      <c r="CY2" s="177">
        <v>1</v>
      </c>
      <c r="CZ2" s="177">
        <v>0.97499999999999998</v>
      </c>
      <c r="DA2" s="177">
        <v>36</v>
      </c>
      <c r="DB2" s="177">
        <v>34</v>
      </c>
      <c r="DC2" s="177">
        <v>0.9</v>
      </c>
      <c r="DD2" s="159">
        <v>39</v>
      </c>
      <c r="DE2" s="145">
        <v>805</v>
      </c>
      <c r="DF2" s="177">
        <v>40</v>
      </c>
      <c r="DG2" s="177">
        <v>3.7976190646489463</v>
      </c>
      <c r="DH2" s="177">
        <v>43</v>
      </c>
      <c r="DI2" s="177">
        <v>4.9512380952380939</v>
      </c>
      <c r="DJ2" s="177">
        <v>1</v>
      </c>
      <c r="DK2" s="177">
        <v>0.97674418604651159</v>
      </c>
      <c r="DL2" s="177">
        <v>40</v>
      </c>
      <c r="DM2" s="177">
        <v>40</v>
      </c>
      <c r="DN2" s="177">
        <v>0.93023255813953487</v>
      </c>
      <c r="DO2" s="159">
        <v>42</v>
      </c>
      <c r="DP2" s="109">
        <v>20</v>
      </c>
      <c r="DQ2" s="215">
        <v>172693</v>
      </c>
      <c r="DR2" s="189">
        <v>0.9</v>
      </c>
      <c r="DS2" s="189">
        <v>9.8888888888888893</v>
      </c>
      <c r="DT2" s="149" t="s">
        <v>213</v>
      </c>
      <c r="DU2" s="150" t="s">
        <v>245</v>
      </c>
      <c r="DV2" s="190" t="s">
        <v>246</v>
      </c>
      <c r="DW2" s="177" t="s">
        <v>247</v>
      </c>
      <c r="DX2" s="191" t="s">
        <v>217</v>
      </c>
      <c r="DY2" s="172" t="s">
        <v>251</v>
      </c>
      <c r="DZ2" s="132" t="s">
        <v>119</v>
      </c>
      <c r="EA2" s="125">
        <v>214</v>
      </c>
      <c r="EB2" s="125" t="s">
        <v>219</v>
      </c>
      <c r="EC2" s="133" t="s">
        <v>220</v>
      </c>
      <c r="ED2" s="133" t="s">
        <v>221</v>
      </c>
      <c r="EE2" s="125" t="s">
        <v>274</v>
      </c>
      <c r="EF2" s="17">
        <v>4.1213763905375194</v>
      </c>
      <c r="EG2" s="8">
        <v>4.2499378445473583</v>
      </c>
      <c r="EH2" s="17" t="s">
        <v>67</v>
      </c>
      <c r="EI2" s="8" t="s">
        <v>253</v>
      </c>
      <c r="EJ2" s="18" t="s">
        <v>239</v>
      </c>
      <c r="EK2" s="124" t="s">
        <v>225</v>
      </c>
      <c r="EL2" s="124" t="s">
        <v>226</v>
      </c>
      <c r="EM2" s="124" t="s">
        <v>227</v>
      </c>
    </row>
    <row r="3" spans="1:143" ht="15.75">
      <c r="A3" s="128" t="s">
        <v>212</v>
      </c>
      <c r="B3" s="143" t="s">
        <v>115</v>
      </c>
      <c r="C3" s="126" t="s">
        <v>41</v>
      </c>
      <c r="D3" s="144" t="s">
        <v>126</v>
      </c>
      <c r="E3" s="216" t="s">
        <v>67</v>
      </c>
      <c r="F3" s="145">
        <v>164</v>
      </c>
      <c r="G3" s="177">
        <v>2</v>
      </c>
      <c r="H3" s="177">
        <v>0</v>
      </c>
      <c r="I3" s="146">
        <v>8915.003250048574</v>
      </c>
      <c r="J3" s="146">
        <v>3381.2166373851728</v>
      </c>
      <c r="K3" s="146">
        <v>0.96913580246913578</v>
      </c>
      <c r="L3" s="147">
        <v>157</v>
      </c>
      <c r="M3" s="147">
        <v>161</v>
      </c>
      <c r="N3" s="146">
        <v>17423.475181164558</v>
      </c>
      <c r="O3" s="146">
        <v>4143.75</v>
      </c>
      <c r="P3" s="20">
        <v>4572.7642276422766</v>
      </c>
      <c r="Q3" s="20">
        <v>4165.9829059829062</v>
      </c>
      <c r="R3" s="146">
        <v>13170.000000000002</v>
      </c>
      <c r="S3" s="146">
        <v>13948.523985239852</v>
      </c>
      <c r="T3" s="146">
        <v>13924.355555555556</v>
      </c>
      <c r="U3" s="145">
        <v>167</v>
      </c>
      <c r="V3" s="177">
        <v>1</v>
      </c>
      <c r="W3" s="177">
        <v>8</v>
      </c>
      <c r="X3" s="146">
        <v>1908.0095853966147</v>
      </c>
      <c r="Y3" s="146">
        <v>736.79382016644195</v>
      </c>
      <c r="Z3" s="146">
        <v>3100.2979721611441</v>
      </c>
      <c r="AA3" s="146">
        <v>763.33333333333326</v>
      </c>
      <c r="AB3" s="146">
        <v>879.19132149901384</v>
      </c>
      <c r="AC3" s="146">
        <v>850.97580015612812</v>
      </c>
      <c r="AD3" s="146">
        <v>2742</v>
      </c>
      <c r="AE3" s="146">
        <v>3452.7707808564232</v>
      </c>
      <c r="AF3" s="146">
        <v>3446.7848453249912</v>
      </c>
      <c r="AG3" s="145">
        <v>171</v>
      </c>
      <c r="AH3" s="177">
        <v>2</v>
      </c>
      <c r="AI3" s="177">
        <v>1</v>
      </c>
      <c r="AJ3" s="177">
        <v>168</v>
      </c>
      <c r="AK3" s="146">
        <v>9453.1276902590071</v>
      </c>
      <c r="AL3" s="146">
        <v>4123.3301114872784</v>
      </c>
      <c r="AM3" s="146">
        <v>22820.464761004481</v>
      </c>
      <c r="AN3" s="146">
        <v>4170</v>
      </c>
      <c r="AO3" s="146">
        <v>4901.0695187165775</v>
      </c>
      <c r="AP3" s="146">
        <v>4261.5079365079364</v>
      </c>
      <c r="AQ3" s="146">
        <v>15037.500000000004</v>
      </c>
      <c r="AR3" s="146">
        <v>18156.804733727811</v>
      </c>
      <c r="AS3" s="146">
        <v>18091.44385026738</v>
      </c>
      <c r="AT3" s="145">
        <v>171</v>
      </c>
      <c r="AU3" s="177">
        <v>2</v>
      </c>
      <c r="AV3" s="177">
        <v>1</v>
      </c>
      <c r="AW3" s="177">
        <v>161</v>
      </c>
      <c r="AX3" s="146">
        <v>1720.5160021328618</v>
      </c>
      <c r="AY3" s="146">
        <v>877.53461973842604</v>
      </c>
      <c r="AZ3" s="146">
        <v>3122.4027223239918</v>
      </c>
      <c r="BA3" s="146">
        <v>478.57142857142861</v>
      </c>
      <c r="BB3" s="20">
        <v>759.97876857749475</v>
      </c>
      <c r="BC3" s="20">
        <v>713.33872271624898</v>
      </c>
      <c r="BD3" s="146">
        <v>2753.3333333333335</v>
      </c>
      <c r="BE3" s="146">
        <v>4200.320924261875</v>
      </c>
      <c r="BF3" s="146">
        <v>4035.8847736625521</v>
      </c>
      <c r="BG3" s="145">
        <v>23</v>
      </c>
      <c r="BH3" s="177">
        <v>73</v>
      </c>
      <c r="BI3" s="177">
        <v>235</v>
      </c>
      <c r="BJ3" s="177">
        <v>51</v>
      </c>
      <c r="BK3" s="148">
        <v>53</v>
      </c>
      <c r="BL3" s="145">
        <v>330</v>
      </c>
      <c r="BM3" s="177">
        <v>4</v>
      </c>
      <c r="BN3" s="177">
        <v>4</v>
      </c>
      <c r="BO3" s="177">
        <v>2.3876118012422372</v>
      </c>
      <c r="BP3" s="177">
        <v>0.80307453416149066</v>
      </c>
      <c r="BQ3" s="177">
        <v>1.5845372670807449</v>
      </c>
      <c r="BR3" s="145">
        <v>336</v>
      </c>
      <c r="BS3" s="177">
        <v>3</v>
      </c>
      <c r="BT3" s="177">
        <v>14</v>
      </c>
      <c r="BU3" s="177">
        <v>4.0560658307210034</v>
      </c>
      <c r="BV3" s="177">
        <v>1.0503072100313475</v>
      </c>
      <c r="BW3" s="148">
        <v>3.0057586206896558</v>
      </c>
      <c r="BX3" s="145">
        <v>771</v>
      </c>
      <c r="BY3" s="177">
        <v>34</v>
      </c>
      <c r="BZ3" s="177">
        <v>3.7300000011920931</v>
      </c>
      <c r="CA3" s="177">
        <v>43</v>
      </c>
      <c r="CB3" s="177">
        <v>6.8297857142857143</v>
      </c>
      <c r="CC3" s="177">
        <v>1</v>
      </c>
      <c r="CD3" s="177">
        <v>0.97674418604651159</v>
      </c>
      <c r="CE3" s="177">
        <v>36</v>
      </c>
      <c r="CF3" s="177">
        <v>34</v>
      </c>
      <c r="CG3" s="177">
        <v>0.83720930232558144</v>
      </c>
      <c r="CH3" s="159">
        <v>40</v>
      </c>
      <c r="CI3" s="145">
        <v>779</v>
      </c>
      <c r="CJ3" s="177">
        <v>34</v>
      </c>
      <c r="CK3" s="177">
        <v>3.7820512881645789</v>
      </c>
      <c r="CL3" s="177">
        <v>40</v>
      </c>
      <c r="CM3" s="177">
        <v>7.0802749999999985</v>
      </c>
      <c r="CN3" s="177">
        <v>0</v>
      </c>
      <c r="CO3" s="177">
        <v>1</v>
      </c>
      <c r="CP3" s="177">
        <v>36</v>
      </c>
      <c r="CQ3" s="177">
        <v>34</v>
      </c>
      <c r="CR3" s="177">
        <v>0.9</v>
      </c>
      <c r="CS3" s="159">
        <v>40</v>
      </c>
      <c r="CT3" s="145">
        <v>816</v>
      </c>
      <c r="CU3" s="177">
        <v>35</v>
      </c>
      <c r="CV3" s="177">
        <v>3.9055555992656283</v>
      </c>
      <c r="CW3" s="177">
        <v>40</v>
      </c>
      <c r="CX3" s="177">
        <v>6.6838947368421042</v>
      </c>
      <c r="CY3" s="177">
        <v>2</v>
      </c>
      <c r="CZ3" s="177">
        <v>0.95</v>
      </c>
      <c r="DA3" s="177">
        <v>37</v>
      </c>
      <c r="DB3" s="177">
        <v>35</v>
      </c>
      <c r="DC3" s="177">
        <v>0.92500000000000004</v>
      </c>
      <c r="DD3" s="159">
        <v>37</v>
      </c>
      <c r="DE3" s="145">
        <v>805</v>
      </c>
      <c r="DF3" s="177">
        <v>39</v>
      </c>
      <c r="DG3" s="177">
        <v>3.7785714467366538</v>
      </c>
      <c r="DH3" s="177">
        <v>44</v>
      </c>
      <c r="DI3" s="177">
        <v>6.2705952380952379</v>
      </c>
      <c r="DJ3" s="177">
        <v>2</v>
      </c>
      <c r="DK3" s="177">
        <v>0.95454545454545459</v>
      </c>
      <c r="DL3" s="177">
        <v>41</v>
      </c>
      <c r="DM3" s="177">
        <v>39</v>
      </c>
      <c r="DN3" s="177">
        <v>0.93181818181818177</v>
      </c>
      <c r="DO3" s="159">
        <v>42</v>
      </c>
      <c r="DP3" s="109">
        <v>20</v>
      </c>
      <c r="DQ3" s="215">
        <v>172693</v>
      </c>
      <c r="DR3" s="189">
        <v>0.9</v>
      </c>
      <c r="DS3" s="189">
        <v>9.1111111111111107</v>
      </c>
      <c r="DT3" s="149" t="s">
        <v>213</v>
      </c>
      <c r="DU3" s="150" t="s">
        <v>245</v>
      </c>
      <c r="DV3" s="190" t="s">
        <v>246</v>
      </c>
      <c r="DW3" s="177" t="s">
        <v>247</v>
      </c>
      <c r="DX3" s="191" t="s">
        <v>217</v>
      </c>
      <c r="DY3" s="172" t="s">
        <v>251</v>
      </c>
      <c r="DZ3" s="132" t="s">
        <v>120</v>
      </c>
      <c r="EA3" s="125">
        <v>214</v>
      </c>
      <c r="EB3" s="125" t="s">
        <v>228</v>
      </c>
      <c r="EC3" s="133" t="s">
        <v>220</v>
      </c>
      <c r="ED3" s="133" t="s">
        <v>229</v>
      </c>
      <c r="EE3" s="125" t="s">
        <v>274</v>
      </c>
      <c r="EF3" s="17">
        <v>4.7504593461025051</v>
      </c>
      <c r="EG3" s="8">
        <v>5.5969110548853163</v>
      </c>
      <c r="EH3" s="17" t="s">
        <v>67</v>
      </c>
      <c r="EI3" s="8" t="s">
        <v>253</v>
      </c>
      <c r="EJ3" s="18" t="s">
        <v>239</v>
      </c>
      <c r="EK3" s="124" t="s">
        <v>225</v>
      </c>
      <c r="EL3" s="124" t="s">
        <v>226</v>
      </c>
      <c r="EM3" s="124" t="s">
        <v>227</v>
      </c>
    </row>
    <row r="4" spans="1:143" ht="15.75">
      <c r="A4" s="128" t="s">
        <v>212</v>
      </c>
      <c r="B4" s="143" t="s">
        <v>115</v>
      </c>
      <c r="C4" s="126" t="s">
        <v>41</v>
      </c>
      <c r="D4" s="144" t="s">
        <v>126</v>
      </c>
      <c r="E4" s="216" t="s">
        <v>67</v>
      </c>
      <c r="F4" s="145">
        <v>183</v>
      </c>
      <c r="G4" s="177">
        <v>0</v>
      </c>
      <c r="H4" s="177">
        <v>0</v>
      </c>
      <c r="I4" s="146">
        <v>6041.8527913587241</v>
      </c>
      <c r="J4" s="146">
        <v>1936.6399306172291</v>
      </c>
      <c r="K4" s="146">
        <v>0.91256830601092898</v>
      </c>
      <c r="L4" s="147">
        <v>167</v>
      </c>
      <c r="M4" s="147">
        <v>181</v>
      </c>
      <c r="N4" s="146">
        <v>9071.2945180994411</v>
      </c>
      <c r="O4" s="146">
        <v>3132.6923076923076</v>
      </c>
      <c r="P4" s="20">
        <v>2550.9523809523812</v>
      </c>
      <c r="Q4" s="20">
        <v>2575.452488687783</v>
      </c>
      <c r="R4" s="146">
        <v>8243.9189189189183</v>
      </c>
      <c r="S4" s="146">
        <v>10494.736842105265</v>
      </c>
      <c r="T4" s="146">
        <v>11106.764705882355</v>
      </c>
      <c r="U4" s="145">
        <v>185</v>
      </c>
      <c r="V4" s="177">
        <v>0</v>
      </c>
      <c r="W4" s="177">
        <v>7</v>
      </c>
      <c r="X4" s="146">
        <v>2244.1745759357809</v>
      </c>
      <c r="Y4" s="146">
        <v>794.12083228796212</v>
      </c>
      <c r="Z4" s="146">
        <v>3530.7021592843839</v>
      </c>
      <c r="AA4" s="146">
        <v>1037.5</v>
      </c>
      <c r="AB4" s="146">
        <v>848.24380165289256</v>
      </c>
      <c r="AC4" s="146">
        <v>833.79629629629642</v>
      </c>
      <c r="AD4" s="146">
        <v>3268.7500000000005</v>
      </c>
      <c r="AE4" s="146">
        <v>3440.4340836012866</v>
      </c>
      <c r="AF4" s="146">
        <v>3396.7345505617973</v>
      </c>
      <c r="AG4" s="145">
        <v>183</v>
      </c>
      <c r="AH4" s="177">
        <v>0</v>
      </c>
      <c r="AI4" s="177">
        <v>0</v>
      </c>
      <c r="AJ4" s="177">
        <v>183</v>
      </c>
      <c r="AK4" s="146">
        <v>8709.150191931989</v>
      </c>
      <c r="AL4" s="146">
        <v>4447.0060104765898</v>
      </c>
      <c r="AM4" s="146">
        <v>23294.654158813439</v>
      </c>
      <c r="AN4" s="146">
        <v>3697.5</v>
      </c>
      <c r="AO4" s="146">
        <v>2822</v>
      </c>
      <c r="AP4" s="146">
        <v>2805.5636896046854</v>
      </c>
      <c r="AQ4" s="146">
        <v>14943.750000000004</v>
      </c>
      <c r="AR4" s="146">
        <v>14949.66887417219</v>
      </c>
      <c r="AS4" s="146">
        <v>15440.000000000004</v>
      </c>
      <c r="AT4" s="145">
        <v>182</v>
      </c>
      <c r="AU4" s="177">
        <v>0</v>
      </c>
      <c r="AV4" s="177">
        <v>2</v>
      </c>
      <c r="AW4" s="177">
        <v>170</v>
      </c>
      <c r="AX4" s="146">
        <v>2076.2496436714187</v>
      </c>
      <c r="AY4" s="146">
        <v>1025.7952888125237</v>
      </c>
      <c r="AZ4" s="146">
        <v>4732.4127894314324</v>
      </c>
      <c r="BA4" s="146">
        <v>500</v>
      </c>
      <c r="BB4" s="20">
        <v>666.84782608695662</v>
      </c>
      <c r="BC4" s="20">
        <v>635.19091847265224</v>
      </c>
      <c r="BD4" s="146">
        <v>3333.3333333333335</v>
      </c>
      <c r="BE4" s="146">
        <v>3917.4295774647885</v>
      </c>
      <c r="BF4" s="146">
        <v>3818.1434599156119</v>
      </c>
      <c r="BG4" s="145">
        <v>77</v>
      </c>
      <c r="BH4" s="177">
        <v>35</v>
      </c>
      <c r="BI4" s="177">
        <v>285</v>
      </c>
      <c r="BJ4" s="177">
        <v>54</v>
      </c>
      <c r="BK4" s="148">
        <v>51</v>
      </c>
      <c r="BL4" s="145">
        <v>355</v>
      </c>
      <c r="BM4" s="177">
        <v>1</v>
      </c>
      <c r="BN4" s="177">
        <v>1</v>
      </c>
      <c r="BO4" s="177">
        <v>3.1227053824362603</v>
      </c>
      <c r="BP4" s="177">
        <v>1.1189660056657222</v>
      </c>
      <c r="BQ4" s="177">
        <v>2.0037393767705378</v>
      </c>
      <c r="BR4" s="145">
        <v>373</v>
      </c>
      <c r="BS4" s="177">
        <v>1</v>
      </c>
      <c r="BT4" s="177">
        <v>1</v>
      </c>
      <c r="BU4" s="177">
        <v>3.8576549865229106</v>
      </c>
      <c r="BV4" s="177">
        <v>1.1800619946091646</v>
      </c>
      <c r="BW4" s="148">
        <v>2.677592991913746</v>
      </c>
      <c r="BX4" s="145">
        <v>808</v>
      </c>
      <c r="BY4" s="177">
        <v>41</v>
      </c>
      <c r="BZ4" s="177">
        <v>3.8666667086737498</v>
      </c>
      <c r="CA4" s="177">
        <v>44</v>
      </c>
      <c r="CB4" s="177">
        <v>5.8906904761904757</v>
      </c>
      <c r="CC4" s="177">
        <v>2</v>
      </c>
      <c r="CD4" s="177">
        <v>0.95454545454545459</v>
      </c>
      <c r="CE4" s="177">
        <v>42</v>
      </c>
      <c r="CF4" s="177">
        <v>41</v>
      </c>
      <c r="CG4" s="177">
        <v>0.95454545454545459</v>
      </c>
      <c r="CH4" s="159">
        <v>42</v>
      </c>
      <c r="CI4" s="145">
        <v>783</v>
      </c>
      <c r="CJ4" s="177">
        <v>41</v>
      </c>
      <c r="CK4" s="177">
        <v>3.8244444900088839</v>
      </c>
      <c r="CL4" s="177">
        <v>45</v>
      </c>
      <c r="CM4" s="177">
        <v>6.2889999999999997</v>
      </c>
      <c r="CN4" s="177">
        <v>0</v>
      </c>
      <c r="CO4" s="177">
        <v>1</v>
      </c>
      <c r="CP4" s="177">
        <v>44</v>
      </c>
      <c r="CQ4" s="177">
        <v>41</v>
      </c>
      <c r="CR4" s="177">
        <v>0.97777777777777775</v>
      </c>
      <c r="CS4" s="159">
        <v>45</v>
      </c>
      <c r="CT4" s="145">
        <v>786</v>
      </c>
      <c r="CU4" s="177">
        <v>36</v>
      </c>
      <c r="CV4" s="177">
        <v>3.9125000000000001</v>
      </c>
      <c r="CW4" s="177">
        <v>42</v>
      </c>
      <c r="CX4" s="177">
        <v>6.6413170731707325</v>
      </c>
      <c r="CY4" s="177">
        <v>1</v>
      </c>
      <c r="CZ4" s="177">
        <v>0.97619047619047616</v>
      </c>
      <c r="DA4" s="177">
        <v>37</v>
      </c>
      <c r="DB4" s="177">
        <v>36</v>
      </c>
      <c r="DC4" s="177">
        <v>0.88095238095238093</v>
      </c>
      <c r="DD4" s="159">
        <v>40</v>
      </c>
      <c r="DE4" s="145">
        <v>850</v>
      </c>
      <c r="DF4" s="177">
        <v>43</v>
      </c>
      <c r="DG4" s="177">
        <v>3.8651163134463999</v>
      </c>
      <c r="DH4" s="177">
        <v>44</v>
      </c>
      <c r="DI4" s="177">
        <v>5.9346279069767434</v>
      </c>
      <c r="DJ4" s="177">
        <v>1</v>
      </c>
      <c r="DK4" s="177">
        <v>0.97727272727272729</v>
      </c>
      <c r="DL4" s="177">
        <v>43</v>
      </c>
      <c r="DM4" s="177">
        <v>43</v>
      </c>
      <c r="DN4" s="177">
        <v>0.97727272727272729</v>
      </c>
      <c r="DO4" s="159">
        <v>43</v>
      </c>
      <c r="DP4" s="108">
        <v>20</v>
      </c>
      <c r="DQ4" s="215">
        <v>172693</v>
      </c>
      <c r="DR4" s="189">
        <v>0.9</v>
      </c>
      <c r="DS4" s="189">
        <v>10.166666666666666</v>
      </c>
      <c r="DT4" s="149" t="s">
        <v>213</v>
      </c>
      <c r="DU4" s="150" t="s">
        <v>245</v>
      </c>
      <c r="DV4" s="190" t="s">
        <v>246</v>
      </c>
      <c r="DW4" s="177" t="s">
        <v>247</v>
      </c>
      <c r="DX4" s="191" t="s">
        <v>217</v>
      </c>
      <c r="DY4" s="172" t="s">
        <v>251</v>
      </c>
      <c r="DZ4" s="132" t="s">
        <v>121</v>
      </c>
      <c r="EA4" s="125">
        <v>214</v>
      </c>
      <c r="EB4" s="125" t="s">
        <v>230</v>
      </c>
      <c r="EC4" s="133" t="s">
        <v>220</v>
      </c>
      <c r="ED4" s="133" t="s">
        <v>221</v>
      </c>
      <c r="EE4" s="125" t="s">
        <v>274</v>
      </c>
      <c r="EF4" s="17">
        <v>5.7439126277881893</v>
      </c>
      <c r="EG4" s="8">
        <v>4.4945702733220285</v>
      </c>
      <c r="EH4" s="17" t="s">
        <v>67</v>
      </c>
      <c r="EI4" s="8" t="s">
        <v>253</v>
      </c>
      <c r="EJ4" s="18" t="s">
        <v>239</v>
      </c>
      <c r="EK4" s="124" t="s">
        <v>225</v>
      </c>
      <c r="EL4" s="124" t="s">
        <v>226</v>
      </c>
      <c r="EM4" s="124" t="s">
        <v>227</v>
      </c>
    </row>
    <row r="5" spans="1:143" ht="15.75">
      <c r="A5" s="128" t="s">
        <v>212</v>
      </c>
      <c r="B5" s="143" t="s">
        <v>115</v>
      </c>
      <c r="C5" s="126" t="s">
        <v>41</v>
      </c>
      <c r="D5" s="144" t="s">
        <v>126</v>
      </c>
      <c r="E5" s="216" t="s">
        <v>67</v>
      </c>
      <c r="F5" s="145">
        <v>161</v>
      </c>
      <c r="G5" s="177">
        <v>3</v>
      </c>
      <c r="H5" s="177">
        <v>3</v>
      </c>
      <c r="I5" s="146">
        <v>5167.2562315966634</v>
      </c>
      <c r="J5" s="146">
        <v>2257.6117581284616</v>
      </c>
      <c r="K5" s="146">
        <v>0.83870967741935487</v>
      </c>
      <c r="L5" s="147">
        <v>130</v>
      </c>
      <c r="M5" s="147">
        <v>152</v>
      </c>
      <c r="N5" s="146">
        <v>11071.20103533224</v>
      </c>
      <c r="O5" s="146">
        <v>2406.25</v>
      </c>
      <c r="P5" s="20">
        <v>2717.3796791443851</v>
      </c>
      <c r="Q5" s="20">
        <v>2804.0712468193383</v>
      </c>
      <c r="R5" s="146">
        <v>8156.25</v>
      </c>
      <c r="S5" s="146">
        <v>9477.1875</v>
      </c>
      <c r="T5" s="146">
        <v>9625.6410256410254</v>
      </c>
      <c r="U5" s="145">
        <v>162</v>
      </c>
      <c r="V5" s="177">
        <v>1</v>
      </c>
      <c r="W5" s="177">
        <v>21</v>
      </c>
      <c r="X5" s="146">
        <v>1620.836246582508</v>
      </c>
      <c r="Y5" s="146">
        <v>709.32663160073673</v>
      </c>
      <c r="Z5" s="146">
        <v>2991.6324716947042</v>
      </c>
      <c r="AA5" s="146">
        <v>653.84615384615381</v>
      </c>
      <c r="AB5" s="146">
        <v>659.41845764854622</v>
      </c>
      <c r="AC5" s="146">
        <v>703.65201900237525</v>
      </c>
      <c r="AD5" s="146">
        <v>2566.666666666667</v>
      </c>
      <c r="AE5" s="146">
        <v>3023.1625835189311</v>
      </c>
      <c r="AF5" s="146">
        <v>3084.3192868719611</v>
      </c>
      <c r="AG5" s="145">
        <v>159</v>
      </c>
      <c r="AH5" s="177">
        <v>1</v>
      </c>
      <c r="AI5" s="177">
        <v>2</v>
      </c>
      <c r="AJ5" s="177">
        <v>153</v>
      </c>
      <c r="AK5" s="146">
        <v>7016.7575048709223</v>
      </c>
      <c r="AL5" s="146">
        <v>4527.9117826722877</v>
      </c>
      <c r="AM5" s="146">
        <v>21001.849899897443</v>
      </c>
      <c r="AN5" s="146">
        <v>1662.5</v>
      </c>
      <c r="AO5" s="146">
        <v>3036.950146627566</v>
      </c>
      <c r="AP5" s="146">
        <v>3044.1361916771752</v>
      </c>
      <c r="AQ5" s="146">
        <v>12685.714285714286</v>
      </c>
      <c r="AR5" s="146">
        <v>14555.140186915893</v>
      </c>
      <c r="AS5" s="146">
        <v>14547.244094488189</v>
      </c>
      <c r="AT5" s="145">
        <v>159</v>
      </c>
      <c r="AU5" s="177">
        <v>4</v>
      </c>
      <c r="AV5" s="177">
        <v>3</v>
      </c>
      <c r="AW5" s="177">
        <v>134</v>
      </c>
      <c r="AX5" s="146">
        <v>1659.965945571651</v>
      </c>
      <c r="AY5" s="146">
        <v>1002.0877800678494</v>
      </c>
      <c r="AZ5" s="146">
        <v>3883.4862736718319</v>
      </c>
      <c r="BA5" s="146">
        <v>275</v>
      </c>
      <c r="BB5" s="20">
        <v>522.08333333333337</v>
      </c>
      <c r="BC5" s="20">
        <v>537.26851851851859</v>
      </c>
      <c r="BD5" s="146">
        <v>2880.7692307692314</v>
      </c>
      <c r="BE5" s="146">
        <v>3663.2775119617227</v>
      </c>
      <c r="BF5" s="146">
        <v>3664.6271510516249</v>
      </c>
      <c r="BG5" s="145">
        <v>123</v>
      </c>
      <c r="BH5" s="177">
        <v>101</v>
      </c>
      <c r="BI5" s="177">
        <v>131</v>
      </c>
      <c r="BJ5" s="177">
        <v>78</v>
      </c>
      <c r="BK5" s="148">
        <v>82</v>
      </c>
      <c r="BL5" s="145">
        <v>316</v>
      </c>
      <c r="BM5" s="177">
        <v>13</v>
      </c>
      <c r="BN5" s="177">
        <v>12</v>
      </c>
      <c r="BO5" s="177">
        <v>3.4529278350515469</v>
      </c>
      <c r="BP5" s="177">
        <v>0.85516151202749124</v>
      </c>
      <c r="BQ5" s="177">
        <v>2.5977663230240551</v>
      </c>
      <c r="BR5" s="145">
        <v>321</v>
      </c>
      <c r="BS5" s="177">
        <v>5</v>
      </c>
      <c r="BT5" s="177">
        <v>22</v>
      </c>
      <c r="BU5" s="177">
        <v>4.496527210884353</v>
      </c>
      <c r="BV5" s="177">
        <v>0.95193197278911579</v>
      </c>
      <c r="BW5" s="148">
        <v>3.5445952380952384</v>
      </c>
      <c r="BX5" s="145">
        <v>754</v>
      </c>
      <c r="BY5" s="177">
        <v>28</v>
      </c>
      <c r="BZ5" s="177">
        <v>3.7228571619306292</v>
      </c>
      <c r="CA5" s="177">
        <v>40</v>
      </c>
      <c r="CB5" s="177">
        <v>6.7375675675675684</v>
      </c>
      <c r="CC5" s="177">
        <v>3</v>
      </c>
      <c r="CD5" s="177">
        <v>0.92500000000000004</v>
      </c>
      <c r="CE5" s="177">
        <v>33</v>
      </c>
      <c r="CF5" s="177">
        <v>28</v>
      </c>
      <c r="CG5" s="177">
        <v>0.82499999999999996</v>
      </c>
      <c r="CH5" s="159">
        <v>35</v>
      </c>
      <c r="CI5" s="145">
        <v>745</v>
      </c>
      <c r="CJ5" s="177">
        <v>27</v>
      </c>
      <c r="CK5" s="177">
        <v>3.7171428816659109</v>
      </c>
      <c r="CL5" s="177">
        <v>36</v>
      </c>
      <c r="CM5" s="177">
        <v>7.1874571428571441</v>
      </c>
      <c r="CN5" s="177">
        <v>1</v>
      </c>
      <c r="CO5" s="177">
        <v>0.97222222222222221</v>
      </c>
      <c r="CP5" s="177">
        <v>31</v>
      </c>
      <c r="CQ5" s="177">
        <v>27</v>
      </c>
      <c r="CR5" s="177">
        <v>0.86111111111111116</v>
      </c>
      <c r="CS5" s="159">
        <v>35</v>
      </c>
      <c r="CT5" s="145">
        <v>784</v>
      </c>
      <c r="CU5" s="177">
        <v>33</v>
      </c>
      <c r="CV5" s="177">
        <v>3.8882353446062874</v>
      </c>
      <c r="CW5" s="177">
        <v>37</v>
      </c>
      <c r="CX5" s="177">
        <v>7.0117222222222217</v>
      </c>
      <c r="CY5" s="177">
        <v>1</v>
      </c>
      <c r="CZ5" s="177">
        <v>0.97297297297297303</v>
      </c>
      <c r="DA5" s="177">
        <v>34</v>
      </c>
      <c r="DB5" s="177">
        <v>33</v>
      </c>
      <c r="DC5" s="177">
        <v>0.91891891891891897</v>
      </c>
      <c r="DD5" s="159">
        <v>34</v>
      </c>
      <c r="DE5" s="145">
        <v>748</v>
      </c>
      <c r="DF5" s="177">
        <v>30</v>
      </c>
      <c r="DG5" s="177">
        <v>3.6648648816186027</v>
      </c>
      <c r="DH5" s="177">
        <v>38</v>
      </c>
      <c r="DI5" s="177">
        <v>6.3375789473684216</v>
      </c>
      <c r="DJ5" s="177">
        <v>0</v>
      </c>
      <c r="DK5" s="177">
        <v>1</v>
      </c>
      <c r="DL5" s="177">
        <v>35</v>
      </c>
      <c r="DM5" s="177">
        <v>30</v>
      </c>
      <c r="DN5" s="177">
        <v>0.92105263157894735</v>
      </c>
      <c r="DO5" s="159">
        <v>37</v>
      </c>
      <c r="DP5" s="109">
        <v>20</v>
      </c>
      <c r="DQ5" s="215">
        <v>172693</v>
      </c>
      <c r="DR5" s="189">
        <v>0.9</v>
      </c>
      <c r="DS5" s="189">
        <v>8.9444444444444446</v>
      </c>
      <c r="DT5" s="149" t="s">
        <v>213</v>
      </c>
      <c r="DU5" s="150" t="s">
        <v>245</v>
      </c>
      <c r="DV5" s="190" t="s">
        <v>246</v>
      </c>
      <c r="DW5" s="177" t="s">
        <v>247</v>
      </c>
      <c r="DX5" s="191" t="s">
        <v>217</v>
      </c>
      <c r="DY5" s="172" t="s">
        <v>251</v>
      </c>
      <c r="DZ5" s="132" t="s">
        <v>122</v>
      </c>
      <c r="EA5" s="125">
        <v>214</v>
      </c>
      <c r="EB5" s="125" t="s">
        <v>231</v>
      </c>
      <c r="EC5" s="133" t="s">
        <v>220</v>
      </c>
      <c r="ED5" s="133" t="s">
        <v>229</v>
      </c>
      <c r="EE5" s="125" t="s">
        <v>274</v>
      </c>
      <c r="EF5" s="17">
        <v>7.4323726707363722</v>
      </c>
      <c r="EG5" s="8">
        <v>6.791558938261903</v>
      </c>
      <c r="EH5" s="17" t="s">
        <v>67</v>
      </c>
      <c r="EI5" s="8" t="s">
        <v>253</v>
      </c>
      <c r="EJ5" s="18" t="s">
        <v>239</v>
      </c>
      <c r="EK5" s="124" t="s">
        <v>225</v>
      </c>
      <c r="EL5" s="124" t="s">
        <v>226</v>
      </c>
      <c r="EM5" s="124" t="s">
        <v>227</v>
      </c>
    </row>
    <row r="6" spans="1:143" ht="15.75">
      <c r="A6" s="128" t="s">
        <v>212</v>
      </c>
      <c r="B6" s="143" t="s">
        <v>115</v>
      </c>
      <c r="C6" s="126" t="s">
        <v>41</v>
      </c>
      <c r="D6" s="144" t="s">
        <v>126</v>
      </c>
      <c r="E6" s="187" t="s">
        <v>68</v>
      </c>
      <c r="F6" s="145">
        <v>341</v>
      </c>
      <c r="G6" s="177">
        <v>0</v>
      </c>
      <c r="H6" s="177">
        <v>0</v>
      </c>
      <c r="I6" s="146">
        <v>11003.396206885696</v>
      </c>
      <c r="J6" s="146">
        <v>4679.169888296402</v>
      </c>
      <c r="K6" s="146">
        <v>0.95894428152492672</v>
      </c>
      <c r="L6" s="147">
        <v>327</v>
      </c>
      <c r="M6" s="147">
        <v>341</v>
      </c>
      <c r="N6" s="146">
        <v>24480.287202389121</v>
      </c>
      <c r="O6" s="146">
        <v>4555</v>
      </c>
      <c r="P6" s="20">
        <v>4032.7402135231318</v>
      </c>
      <c r="Q6" s="20">
        <v>3866.2608695652175</v>
      </c>
      <c r="R6" s="146">
        <v>16762.500000000004</v>
      </c>
      <c r="S6" s="146">
        <v>16075.739644970416</v>
      </c>
      <c r="T6" s="146">
        <v>16866.008771929824</v>
      </c>
      <c r="U6" s="145">
        <v>343</v>
      </c>
      <c r="V6" s="177">
        <v>0</v>
      </c>
      <c r="W6" s="177">
        <v>11</v>
      </c>
      <c r="X6" s="146">
        <v>2733.0303342421389</v>
      </c>
      <c r="Y6" s="146">
        <v>945.04548223428276</v>
      </c>
      <c r="Z6" s="146">
        <v>3968.0770193315043</v>
      </c>
      <c r="AA6" s="146">
        <v>1331.25</v>
      </c>
      <c r="AB6" s="146">
        <v>838.03571428571433</v>
      </c>
      <c r="AC6" s="146">
        <v>946.45852749301025</v>
      </c>
      <c r="AD6" s="146">
        <v>3712.0689655172418</v>
      </c>
      <c r="AE6" s="146">
        <v>3801.4164305949012</v>
      </c>
      <c r="AF6" s="146">
        <v>3844.8770491803275</v>
      </c>
      <c r="AG6" s="145">
        <v>341</v>
      </c>
      <c r="AH6" s="177">
        <v>0</v>
      </c>
      <c r="AI6" s="177">
        <v>0</v>
      </c>
      <c r="AJ6" s="177">
        <v>341</v>
      </c>
      <c r="AK6" s="146">
        <v>12497.489124596876</v>
      </c>
      <c r="AL6" s="146">
        <v>5955.2749675916684</v>
      </c>
      <c r="AM6" s="146">
        <v>28197.047292877363</v>
      </c>
      <c r="AN6" s="146">
        <v>4773.2142857142853</v>
      </c>
      <c r="AO6" s="146">
        <v>4214.334470989761</v>
      </c>
      <c r="AP6" s="146">
        <v>4053.5545023696686</v>
      </c>
      <c r="AQ6" s="146">
        <v>20491.666666666672</v>
      </c>
      <c r="AR6" s="146">
        <v>18178.723404255317</v>
      </c>
      <c r="AS6" s="146">
        <v>19077.23076923077</v>
      </c>
      <c r="AT6" s="145">
        <v>342</v>
      </c>
      <c r="AU6" s="177">
        <v>3</v>
      </c>
      <c r="AV6" s="177">
        <v>1</v>
      </c>
      <c r="AW6" s="177">
        <v>328</v>
      </c>
      <c r="AX6" s="146">
        <v>2817.4442573400534</v>
      </c>
      <c r="AY6" s="146">
        <v>949.67111699428904</v>
      </c>
      <c r="AZ6" s="146">
        <v>4391.8886096744955</v>
      </c>
      <c r="BA6" s="146">
        <v>1390.0000000000002</v>
      </c>
      <c r="BB6" s="20">
        <v>685.5022831050228</v>
      </c>
      <c r="BC6" s="20">
        <v>846.75810473815477</v>
      </c>
      <c r="BD6" s="146">
        <v>3845.833333333333</v>
      </c>
      <c r="BE6" s="146">
        <v>4303.0172413793098</v>
      </c>
      <c r="BF6" s="146">
        <v>4236.5764447695692</v>
      </c>
      <c r="BG6" s="145">
        <v>336</v>
      </c>
      <c r="BH6" s="177">
        <v>29</v>
      </c>
      <c r="BI6" s="177">
        <v>40</v>
      </c>
      <c r="BJ6" s="177">
        <v>44</v>
      </c>
      <c r="BK6" s="148">
        <v>39</v>
      </c>
      <c r="BL6" s="145">
        <v>682</v>
      </c>
      <c r="BM6" s="177">
        <v>1</v>
      </c>
      <c r="BN6" s="177">
        <v>8</v>
      </c>
      <c r="BO6" s="177">
        <v>2.0601129271916787</v>
      </c>
      <c r="BP6" s="177">
        <v>0.30918424962852897</v>
      </c>
      <c r="BQ6" s="177">
        <v>1.7509286775631496</v>
      </c>
      <c r="BR6" s="145">
        <v>680</v>
      </c>
      <c r="BS6" s="177">
        <v>0</v>
      </c>
      <c r="BT6" s="177">
        <v>5</v>
      </c>
      <c r="BU6" s="177">
        <v>3.0471111111111102</v>
      </c>
      <c r="BV6" s="177">
        <v>0.34388444444444449</v>
      </c>
      <c r="BW6" s="148">
        <v>2.7032266666666658</v>
      </c>
      <c r="BX6" s="145">
        <v>792</v>
      </c>
      <c r="BY6" s="177">
        <v>74</v>
      </c>
      <c r="BZ6" s="177">
        <v>3.7666666772630482</v>
      </c>
      <c r="CA6" s="177">
        <v>82</v>
      </c>
      <c r="CB6" s="177">
        <v>4.9565487804878039</v>
      </c>
      <c r="CC6" s="177">
        <v>0</v>
      </c>
      <c r="CD6" s="177">
        <v>1</v>
      </c>
      <c r="CE6" s="177">
        <v>79</v>
      </c>
      <c r="CF6" s="177">
        <v>74</v>
      </c>
      <c r="CG6" s="177">
        <v>0.96341463414634143</v>
      </c>
      <c r="CH6" s="159">
        <v>81</v>
      </c>
      <c r="CI6" s="145">
        <v>787</v>
      </c>
      <c r="CJ6" s="177">
        <v>74</v>
      </c>
      <c r="CK6" s="177">
        <v>3.788888893009704</v>
      </c>
      <c r="CL6" s="177">
        <v>83</v>
      </c>
      <c r="CM6" s="177">
        <v>5.5499759036144569</v>
      </c>
      <c r="CN6" s="177">
        <v>0</v>
      </c>
      <c r="CO6" s="177">
        <v>1</v>
      </c>
      <c r="CP6" s="177">
        <v>77</v>
      </c>
      <c r="CQ6" s="177">
        <v>74</v>
      </c>
      <c r="CR6" s="177">
        <v>0.92771084337349397</v>
      </c>
      <c r="CS6" s="159">
        <v>81</v>
      </c>
      <c r="CT6" s="145">
        <v>798</v>
      </c>
      <c r="CU6" s="177">
        <v>82</v>
      </c>
      <c r="CV6" s="177">
        <v>3.8546512043753336</v>
      </c>
      <c r="CW6" s="177">
        <v>87</v>
      </c>
      <c r="CX6" s="177">
        <v>5.1364827586206889</v>
      </c>
      <c r="CY6" s="177">
        <v>0</v>
      </c>
      <c r="CZ6" s="177">
        <v>1</v>
      </c>
      <c r="DA6" s="177">
        <v>84</v>
      </c>
      <c r="DB6" s="177">
        <v>82</v>
      </c>
      <c r="DC6" s="177">
        <v>0.96551724137931039</v>
      </c>
      <c r="DD6" s="159">
        <v>87</v>
      </c>
      <c r="DE6" s="145">
        <v>800</v>
      </c>
      <c r="DF6" s="177">
        <v>79</v>
      </c>
      <c r="DG6" s="177">
        <v>3.769767456276472</v>
      </c>
      <c r="DH6" s="177">
        <v>86</v>
      </c>
      <c r="DI6" s="177">
        <v>4.7668372093023264</v>
      </c>
      <c r="DJ6" s="177">
        <v>0</v>
      </c>
      <c r="DK6" s="177">
        <v>1</v>
      </c>
      <c r="DL6" s="177">
        <v>85</v>
      </c>
      <c r="DM6" s="177">
        <v>79</v>
      </c>
      <c r="DN6" s="177">
        <v>0.98837209302325579</v>
      </c>
      <c r="DO6" s="159">
        <v>86</v>
      </c>
      <c r="DP6" s="108">
        <v>24</v>
      </c>
      <c r="DQ6" s="215">
        <v>334757</v>
      </c>
      <c r="DR6" s="189">
        <v>0.92708333333300008</v>
      </c>
      <c r="DS6" s="189">
        <v>15.325842696634723</v>
      </c>
      <c r="DT6" s="149" t="s">
        <v>213</v>
      </c>
      <c r="DU6" s="150" t="s">
        <v>245</v>
      </c>
      <c r="DV6" s="190" t="s">
        <v>246</v>
      </c>
      <c r="DW6" s="177" t="s">
        <v>247</v>
      </c>
      <c r="DX6" s="191" t="s">
        <v>217</v>
      </c>
      <c r="DY6" s="172" t="s">
        <v>256</v>
      </c>
      <c r="DZ6" s="132" t="s">
        <v>119</v>
      </c>
      <c r="EA6" s="125">
        <v>214</v>
      </c>
      <c r="EB6" s="125" t="s">
        <v>219</v>
      </c>
      <c r="EC6" s="133" t="s">
        <v>220</v>
      </c>
      <c r="ED6" s="133" t="s">
        <v>221</v>
      </c>
      <c r="EE6" s="125" t="s">
        <v>274</v>
      </c>
      <c r="EF6" s="17">
        <v>3.1151788815025712</v>
      </c>
      <c r="EG6" s="8">
        <v>3.8023699831336999</v>
      </c>
      <c r="EH6" s="17" t="s">
        <v>68</v>
      </c>
      <c r="EI6" s="8" t="s">
        <v>242</v>
      </c>
      <c r="EJ6" s="18" t="s">
        <v>243</v>
      </c>
      <c r="EK6" s="124" t="s">
        <v>225</v>
      </c>
      <c r="EL6" s="124" t="s">
        <v>226</v>
      </c>
      <c r="EM6" s="124" t="s">
        <v>227</v>
      </c>
    </row>
    <row r="7" spans="1:143" ht="15.75">
      <c r="A7" s="128" t="s">
        <v>212</v>
      </c>
      <c r="B7" s="143" t="s">
        <v>115</v>
      </c>
      <c r="C7" s="126" t="s">
        <v>41</v>
      </c>
      <c r="D7" s="144" t="s">
        <v>126</v>
      </c>
      <c r="E7" s="216" t="s">
        <v>68</v>
      </c>
      <c r="F7" s="145">
        <v>322</v>
      </c>
      <c r="G7" s="177">
        <v>2</v>
      </c>
      <c r="H7" s="177">
        <v>4</v>
      </c>
      <c r="I7" s="146">
        <v>10717.547298734524</v>
      </c>
      <c r="J7" s="146">
        <v>3491.3505563109015</v>
      </c>
      <c r="K7" s="146">
        <v>0.99367088607594933</v>
      </c>
      <c r="L7" s="147">
        <v>314</v>
      </c>
      <c r="M7" s="147">
        <v>316</v>
      </c>
      <c r="N7" s="146">
        <v>15547.39024273376</v>
      </c>
      <c r="O7" s="146">
        <v>4880</v>
      </c>
      <c r="P7" s="20">
        <v>4572.7642276422766</v>
      </c>
      <c r="Q7" s="20">
        <v>4165.9829059829062</v>
      </c>
      <c r="R7" s="146">
        <v>14576.25</v>
      </c>
      <c r="S7" s="146">
        <v>13948.523985239852</v>
      </c>
      <c r="T7" s="146">
        <v>13924.355555555556</v>
      </c>
      <c r="U7" s="145">
        <v>322</v>
      </c>
      <c r="V7" s="177">
        <v>1</v>
      </c>
      <c r="W7" s="177">
        <v>14</v>
      </c>
      <c r="X7" s="146">
        <v>2537.8373010330697</v>
      </c>
      <c r="Y7" s="146">
        <v>966.73711292402197</v>
      </c>
      <c r="Z7" s="146">
        <v>3845.1840876303763</v>
      </c>
      <c r="AA7" s="146">
        <v>995.00000000000011</v>
      </c>
      <c r="AB7" s="146">
        <v>879.19132149901384</v>
      </c>
      <c r="AC7" s="146">
        <v>850.97580015612812</v>
      </c>
      <c r="AD7" s="146">
        <v>3576.8750000000005</v>
      </c>
      <c r="AE7" s="146">
        <v>3452.7707808564232</v>
      </c>
      <c r="AF7" s="146">
        <v>3446.7848453249912</v>
      </c>
      <c r="AG7" s="145">
        <v>321</v>
      </c>
      <c r="AH7" s="177">
        <v>0</v>
      </c>
      <c r="AI7" s="177">
        <v>6</v>
      </c>
      <c r="AJ7" s="177">
        <v>315</v>
      </c>
      <c r="AK7" s="146">
        <v>12584.395275463427</v>
      </c>
      <c r="AL7" s="146">
        <v>5357.7911345697539</v>
      </c>
      <c r="AM7" s="146">
        <v>24213.34583817856</v>
      </c>
      <c r="AN7" s="146">
        <v>5048.0769230769238</v>
      </c>
      <c r="AO7" s="146">
        <v>4901.0695187165775</v>
      </c>
      <c r="AP7" s="146">
        <v>4261.5079365079364</v>
      </c>
      <c r="AQ7" s="146">
        <v>19208.333333333332</v>
      </c>
      <c r="AR7" s="146">
        <v>18156.804733727811</v>
      </c>
      <c r="AS7" s="146">
        <v>18091.44385026738</v>
      </c>
      <c r="AT7" s="145">
        <v>322</v>
      </c>
      <c r="AU7" s="177">
        <v>1</v>
      </c>
      <c r="AV7" s="177">
        <v>9</v>
      </c>
      <c r="AW7" s="177">
        <v>294</v>
      </c>
      <c r="AX7" s="146">
        <v>2338.8936385405391</v>
      </c>
      <c r="AY7" s="146">
        <v>1139.3306572752726</v>
      </c>
      <c r="AZ7" s="146">
        <v>4221.0035739688328</v>
      </c>
      <c r="BA7" s="146">
        <v>628.57142857142856</v>
      </c>
      <c r="BB7" s="20">
        <v>759.97876857749475</v>
      </c>
      <c r="BC7" s="20">
        <v>713.33872271624898</v>
      </c>
      <c r="BD7" s="146">
        <v>3711.1111111111113</v>
      </c>
      <c r="BE7" s="146">
        <v>4200.320924261875</v>
      </c>
      <c r="BF7" s="146">
        <v>4035.8847736625521</v>
      </c>
      <c r="BG7" s="145">
        <v>172</v>
      </c>
      <c r="BH7" s="177">
        <v>49</v>
      </c>
      <c r="BI7" s="177">
        <v>315</v>
      </c>
      <c r="BJ7" s="177">
        <v>51</v>
      </c>
      <c r="BK7" s="148">
        <v>53</v>
      </c>
      <c r="BL7" s="145">
        <v>642</v>
      </c>
      <c r="BM7" s="177">
        <v>6</v>
      </c>
      <c r="BN7" s="177">
        <v>18</v>
      </c>
      <c r="BO7" s="177">
        <v>2.0985582524271837</v>
      </c>
      <c r="BP7" s="177">
        <v>0.79096601941747557</v>
      </c>
      <c r="BQ7" s="177">
        <v>1.3075922330097087</v>
      </c>
      <c r="BR7" s="145">
        <v>644</v>
      </c>
      <c r="BS7" s="177">
        <v>4</v>
      </c>
      <c r="BT7" s="177">
        <v>31</v>
      </c>
      <c r="BU7" s="177">
        <v>3.8851642036124794</v>
      </c>
      <c r="BV7" s="177">
        <v>1.1143004926108373</v>
      </c>
      <c r="BW7" s="148">
        <v>2.7708637110016427</v>
      </c>
      <c r="BX7" s="145">
        <v>837</v>
      </c>
      <c r="BY7" s="177">
        <v>70</v>
      </c>
      <c r="BZ7" s="177">
        <v>3.7824324498305448</v>
      </c>
      <c r="CA7" s="177">
        <v>77</v>
      </c>
      <c r="CB7" s="177">
        <v>5.3090133333333336</v>
      </c>
      <c r="CC7" s="177">
        <v>2</v>
      </c>
      <c r="CD7" s="177">
        <v>0.97402597402597402</v>
      </c>
      <c r="CE7" s="177">
        <v>72</v>
      </c>
      <c r="CF7" s="177">
        <v>70</v>
      </c>
      <c r="CG7" s="177">
        <v>0.93506493506493504</v>
      </c>
      <c r="CH7" s="159">
        <v>75</v>
      </c>
      <c r="CI7" s="145">
        <v>838</v>
      </c>
      <c r="CJ7" s="177">
        <v>70</v>
      </c>
      <c r="CK7" s="177">
        <v>3.8309859289249903</v>
      </c>
      <c r="CL7" s="177">
        <v>74</v>
      </c>
      <c r="CM7" s="177">
        <v>5.6964861111111116</v>
      </c>
      <c r="CN7" s="177">
        <v>2</v>
      </c>
      <c r="CO7" s="177">
        <v>0.97297297297297303</v>
      </c>
      <c r="CP7" s="177">
        <v>70</v>
      </c>
      <c r="CQ7" s="177">
        <v>70</v>
      </c>
      <c r="CR7" s="177">
        <v>0.94594594594594594</v>
      </c>
      <c r="CS7" s="159">
        <v>71</v>
      </c>
      <c r="CT7" s="145">
        <v>835</v>
      </c>
      <c r="CU7" s="177">
        <v>73</v>
      </c>
      <c r="CV7" s="177">
        <v>3.885135180241353</v>
      </c>
      <c r="CW7" s="177">
        <v>81</v>
      </c>
      <c r="CX7" s="177">
        <v>5.498285714285716</v>
      </c>
      <c r="CY7" s="177">
        <v>4</v>
      </c>
      <c r="CZ7" s="177">
        <v>0.95061728395061729</v>
      </c>
      <c r="DA7" s="177">
        <v>74</v>
      </c>
      <c r="DB7" s="177">
        <v>73</v>
      </c>
      <c r="DC7" s="177">
        <v>0.9135802469135802</v>
      </c>
      <c r="DD7" s="159">
        <v>76</v>
      </c>
      <c r="DE7" s="145">
        <v>855</v>
      </c>
      <c r="DF7" s="177">
        <v>78</v>
      </c>
      <c r="DG7" s="177">
        <v>3.8126582465594328</v>
      </c>
      <c r="DH7" s="177">
        <v>80</v>
      </c>
      <c r="DI7" s="177">
        <v>5.2018860759493668</v>
      </c>
      <c r="DJ7" s="177">
        <v>1</v>
      </c>
      <c r="DK7" s="177">
        <v>0.98750000000000004</v>
      </c>
      <c r="DL7" s="177">
        <v>78</v>
      </c>
      <c r="DM7" s="177">
        <v>78</v>
      </c>
      <c r="DN7" s="177">
        <v>0.97499999999999998</v>
      </c>
      <c r="DO7" s="159">
        <v>79</v>
      </c>
      <c r="DP7" s="109">
        <v>24</v>
      </c>
      <c r="DQ7" s="215">
        <v>334757</v>
      </c>
      <c r="DR7" s="189">
        <v>0.92708333333300008</v>
      </c>
      <c r="DS7" s="189">
        <v>14.471910112364752</v>
      </c>
      <c r="DT7" s="149" t="s">
        <v>213</v>
      </c>
      <c r="DU7" s="150" t="s">
        <v>245</v>
      </c>
      <c r="DV7" s="190" t="s">
        <v>246</v>
      </c>
      <c r="DW7" s="177" t="s">
        <v>247</v>
      </c>
      <c r="DX7" s="191" t="s">
        <v>217</v>
      </c>
      <c r="DY7" s="172" t="s">
        <v>256</v>
      </c>
      <c r="DZ7" s="132" t="s">
        <v>120</v>
      </c>
      <c r="EA7" s="125">
        <v>214</v>
      </c>
      <c r="EB7" s="125" t="s">
        <v>228</v>
      </c>
      <c r="EC7" s="133" t="s">
        <v>220</v>
      </c>
      <c r="ED7" s="133" t="s">
        <v>237</v>
      </c>
      <c r="EE7" s="125" t="s">
        <v>274</v>
      </c>
      <c r="EF7" s="17">
        <v>3.3559704896826181</v>
      </c>
      <c r="EG7" s="8">
        <v>4.3160037994384766</v>
      </c>
      <c r="EH7" s="17" t="s">
        <v>68</v>
      </c>
      <c r="EI7" s="8" t="s">
        <v>242</v>
      </c>
      <c r="EJ7" s="18" t="s">
        <v>243</v>
      </c>
      <c r="EK7" s="124" t="s">
        <v>225</v>
      </c>
      <c r="EL7" s="124" t="s">
        <v>226</v>
      </c>
      <c r="EM7" s="124" t="s">
        <v>227</v>
      </c>
    </row>
    <row r="8" spans="1:143" ht="15.75">
      <c r="A8" s="128" t="s">
        <v>212</v>
      </c>
      <c r="B8" s="143" t="s">
        <v>115</v>
      </c>
      <c r="C8" s="126" t="s">
        <v>41</v>
      </c>
      <c r="D8" s="144" t="s">
        <v>126</v>
      </c>
      <c r="E8" s="216" t="s">
        <v>68</v>
      </c>
      <c r="F8" s="145">
        <v>324</v>
      </c>
      <c r="G8" s="177">
        <v>1</v>
      </c>
      <c r="H8" s="177">
        <v>1</v>
      </c>
      <c r="I8" s="146">
        <v>8709.577248185562</v>
      </c>
      <c r="J8" s="146">
        <v>3786.6691232906928</v>
      </c>
      <c r="K8" s="146">
        <v>0.93478260869565222</v>
      </c>
      <c r="L8" s="147">
        <v>301</v>
      </c>
      <c r="M8" s="147">
        <v>318</v>
      </c>
      <c r="N8" s="146">
        <v>19368.0060361592</v>
      </c>
      <c r="O8" s="146">
        <v>3560</v>
      </c>
      <c r="P8" s="20">
        <v>2550.9523809523812</v>
      </c>
      <c r="Q8" s="20">
        <v>2575.452488687783</v>
      </c>
      <c r="R8" s="146">
        <v>13667.64705882353</v>
      </c>
      <c r="S8" s="146">
        <v>10494.736842105265</v>
      </c>
      <c r="T8" s="146">
        <v>11106.764705882355</v>
      </c>
      <c r="U8" s="145">
        <v>321</v>
      </c>
      <c r="V8" s="177">
        <v>1</v>
      </c>
      <c r="W8" s="177">
        <v>13</v>
      </c>
      <c r="X8" s="146">
        <v>2410.5193711011225</v>
      </c>
      <c r="Y8" s="146">
        <v>950.09507070382176</v>
      </c>
      <c r="Z8" s="146">
        <v>3888.9798465348322</v>
      </c>
      <c r="AA8" s="146">
        <v>991.66666666666674</v>
      </c>
      <c r="AB8" s="146">
        <v>848.24380165289256</v>
      </c>
      <c r="AC8" s="146">
        <v>833.79629629629642</v>
      </c>
      <c r="AD8" s="146">
        <v>3576.3513513513512</v>
      </c>
      <c r="AE8" s="146">
        <v>3440.4340836012866</v>
      </c>
      <c r="AF8" s="146">
        <v>3396.7345505617973</v>
      </c>
      <c r="AG8" s="145">
        <v>323</v>
      </c>
      <c r="AH8" s="177">
        <v>1</v>
      </c>
      <c r="AI8" s="177">
        <v>4</v>
      </c>
      <c r="AJ8" s="177">
        <v>317</v>
      </c>
      <c r="AK8" s="146">
        <v>10208.267202624978</v>
      </c>
      <c r="AL8" s="146">
        <v>5499.7840657028491</v>
      </c>
      <c r="AM8" s="146">
        <v>31728.246890769839</v>
      </c>
      <c r="AN8" s="146">
        <v>3660</v>
      </c>
      <c r="AO8" s="146">
        <v>2822</v>
      </c>
      <c r="AP8" s="146">
        <v>2805.5636896046854</v>
      </c>
      <c r="AQ8" s="146">
        <v>17799.999999999996</v>
      </c>
      <c r="AR8" s="146">
        <v>14949.66887417219</v>
      </c>
      <c r="AS8" s="146">
        <v>15440.000000000004</v>
      </c>
      <c r="AT8" s="145">
        <v>315</v>
      </c>
      <c r="AU8" s="177">
        <v>0</v>
      </c>
      <c r="AV8" s="177">
        <v>7</v>
      </c>
      <c r="AW8" s="177">
        <v>292</v>
      </c>
      <c r="AX8" s="146">
        <v>2628.8366490023404</v>
      </c>
      <c r="AY8" s="146">
        <v>1090.3771996411867</v>
      </c>
      <c r="AZ8" s="146">
        <v>4562.6253785684639</v>
      </c>
      <c r="BA8" s="146">
        <v>993.75</v>
      </c>
      <c r="BB8" s="20">
        <v>666.84782608695662</v>
      </c>
      <c r="BC8" s="20">
        <v>635.19091847265224</v>
      </c>
      <c r="BD8" s="146">
        <v>3961.1111111111109</v>
      </c>
      <c r="BE8" s="146">
        <v>3917.4295774647885</v>
      </c>
      <c r="BF8" s="146">
        <v>3818.1434599156119</v>
      </c>
      <c r="BG8" s="145">
        <v>284</v>
      </c>
      <c r="BH8" s="177">
        <v>88</v>
      </c>
      <c r="BI8" s="177">
        <v>277</v>
      </c>
      <c r="BJ8" s="177">
        <v>54</v>
      </c>
      <c r="BK8" s="148">
        <v>51</v>
      </c>
      <c r="BL8" s="145">
        <v>643</v>
      </c>
      <c r="BM8" s="177">
        <v>0</v>
      </c>
      <c r="BN8" s="177">
        <v>12</v>
      </c>
      <c r="BO8" s="177">
        <v>2.6376244057052305</v>
      </c>
      <c r="BP8" s="177">
        <v>0.52562757527733761</v>
      </c>
      <c r="BQ8" s="177">
        <v>2.1119968304278918</v>
      </c>
      <c r="BR8" s="145">
        <v>651</v>
      </c>
      <c r="BS8" s="177">
        <v>3</v>
      </c>
      <c r="BT8" s="177">
        <v>26</v>
      </c>
      <c r="BU8" s="177">
        <v>3.7006913183279733</v>
      </c>
      <c r="BV8" s="177">
        <v>0.6103890675241157</v>
      </c>
      <c r="BW8" s="148">
        <v>3.0903022508038585</v>
      </c>
      <c r="BX8" s="145">
        <v>759</v>
      </c>
      <c r="BY8" s="177">
        <v>64</v>
      </c>
      <c r="BZ8" s="177">
        <v>3.7360000165303546</v>
      </c>
      <c r="CA8" s="177">
        <v>77</v>
      </c>
      <c r="CB8" s="177">
        <v>6.2290921052631605</v>
      </c>
      <c r="CC8" s="177">
        <v>1</v>
      </c>
      <c r="CD8" s="177">
        <v>0.98701298701298701</v>
      </c>
      <c r="CE8" s="177">
        <v>71</v>
      </c>
      <c r="CF8" s="177">
        <v>64</v>
      </c>
      <c r="CG8" s="177">
        <v>0.92207792207792205</v>
      </c>
      <c r="CH8" s="159">
        <v>75</v>
      </c>
      <c r="CI8" s="145">
        <v>742</v>
      </c>
      <c r="CJ8" s="177">
        <v>65</v>
      </c>
      <c r="CK8" s="177">
        <v>3.7315789680731926</v>
      </c>
      <c r="CL8" s="177">
        <v>76</v>
      </c>
      <c r="CM8" s="177">
        <v>7.2036578947368417</v>
      </c>
      <c r="CN8" s="177">
        <v>0</v>
      </c>
      <c r="CO8" s="177">
        <v>1</v>
      </c>
      <c r="CP8" s="177">
        <v>74</v>
      </c>
      <c r="CQ8" s="177">
        <v>65</v>
      </c>
      <c r="CR8" s="177">
        <v>0.97368421052631582</v>
      </c>
      <c r="CS8" s="159">
        <v>76</v>
      </c>
      <c r="CT8" s="145">
        <v>762</v>
      </c>
      <c r="CU8" s="177">
        <v>68</v>
      </c>
      <c r="CV8" s="177">
        <v>3.8131579411657235</v>
      </c>
      <c r="CW8" s="177">
        <v>80</v>
      </c>
      <c r="CX8" s="177">
        <v>6.9379740259740252</v>
      </c>
      <c r="CY8" s="177">
        <v>3</v>
      </c>
      <c r="CZ8" s="177">
        <v>0.96250000000000002</v>
      </c>
      <c r="DA8" s="177">
        <v>72</v>
      </c>
      <c r="DB8" s="177">
        <v>68</v>
      </c>
      <c r="DC8" s="177">
        <v>0.9</v>
      </c>
      <c r="DD8" s="159">
        <v>76</v>
      </c>
      <c r="DE8" s="145">
        <v>739</v>
      </c>
      <c r="DF8" s="177">
        <v>61</v>
      </c>
      <c r="DG8" s="177">
        <v>3.6513158114332902</v>
      </c>
      <c r="DH8" s="177">
        <v>80</v>
      </c>
      <c r="DI8" s="177">
        <v>6.5547272727272734</v>
      </c>
      <c r="DJ8" s="177">
        <v>3</v>
      </c>
      <c r="DK8" s="177">
        <v>0.96250000000000002</v>
      </c>
      <c r="DL8" s="177">
        <v>72</v>
      </c>
      <c r="DM8" s="177">
        <v>61</v>
      </c>
      <c r="DN8" s="177">
        <v>0.9</v>
      </c>
      <c r="DO8" s="159">
        <v>76</v>
      </c>
      <c r="DP8" s="108">
        <v>24</v>
      </c>
      <c r="DQ8" s="215">
        <v>334757</v>
      </c>
      <c r="DR8" s="189">
        <v>0.92708333333300008</v>
      </c>
      <c r="DS8" s="189">
        <v>14.561797752814224</v>
      </c>
      <c r="DT8" s="149" t="s">
        <v>213</v>
      </c>
      <c r="DU8" s="150" t="s">
        <v>245</v>
      </c>
      <c r="DV8" s="190" t="s">
        <v>246</v>
      </c>
      <c r="DW8" s="177" t="s">
        <v>247</v>
      </c>
      <c r="DX8" s="191" t="s">
        <v>217</v>
      </c>
      <c r="DY8" s="172" t="s">
        <v>256</v>
      </c>
      <c r="DZ8" s="132" t="s">
        <v>121</v>
      </c>
      <c r="EA8" s="125">
        <v>214</v>
      </c>
      <c r="EB8" s="125" t="s">
        <v>230</v>
      </c>
      <c r="EC8" s="133" t="s">
        <v>220</v>
      </c>
      <c r="ED8" s="133" t="s">
        <v>221</v>
      </c>
      <c r="EE8" s="125" t="s">
        <v>274</v>
      </c>
      <c r="EF8" s="17">
        <v>4.8135728269447515</v>
      </c>
      <c r="EG8" s="8">
        <v>4.7571558982041022</v>
      </c>
      <c r="EH8" s="17" t="s">
        <v>68</v>
      </c>
      <c r="EI8" s="8" t="s">
        <v>242</v>
      </c>
      <c r="EJ8" s="18" t="s">
        <v>243</v>
      </c>
      <c r="EK8" s="124" t="s">
        <v>225</v>
      </c>
      <c r="EL8" s="124" t="s">
        <v>226</v>
      </c>
      <c r="EM8" s="124" t="s">
        <v>227</v>
      </c>
    </row>
    <row r="9" spans="1:143" ht="15.75">
      <c r="A9" s="128" t="s">
        <v>212</v>
      </c>
      <c r="B9" s="143" t="s">
        <v>115</v>
      </c>
      <c r="C9" s="126" t="s">
        <v>41</v>
      </c>
      <c r="D9" s="144" t="s">
        <v>126</v>
      </c>
      <c r="E9" s="216" t="s">
        <v>68</v>
      </c>
      <c r="F9" s="145">
        <v>327</v>
      </c>
      <c r="G9" s="177">
        <v>5</v>
      </c>
      <c r="H9" s="177">
        <v>0</v>
      </c>
      <c r="I9" s="146">
        <v>6034.0420810868372</v>
      </c>
      <c r="J9" s="146">
        <v>2250.8294556720475</v>
      </c>
      <c r="K9" s="146">
        <v>0.93788819875776397</v>
      </c>
      <c r="L9" s="147">
        <v>302</v>
      </c>
      <c r="M9" s="147">
        <v>320</v>
      </c>
      <c r="N9" s="146">
        <v>12807.35962861832</v>
      </c>
      <c r="O9" s="146">
        <v>3269.1176470588234</v>
      </c>
      <c r="P9" s="20">
        <v>2717.3796791443851</v>
      </c>
      <c r="Q9" s="20">
        <v>2804.0712468193383</v>
      </c>
      <c r="R9" s="146">
        <v>9265.9090909090901</v>
      </c>
      <c r="S9" s="146">
        <v>9477.1875</v>
      </c>
      <c r="T9" s="146">
        <v>9625.6410256410254</v>
      </c>
      <c r="U9" s="145">
        <v>326</v>
      </c>
      <c r="V9" s="177">
        <v>1</v>
      </c>
      <c r="W9" s="177">
        <v>16</v>
      </c>
      <c r="X9" s="146">
        <v>2158.0080184727558</v>
      </c>
      <c r="Y9" s="146">
        <v>864.32210695838171</v>
      </c>
      <c r="Z9" s="146">
        <v>3492.7905363734317</v>
      </c>
      <c r="AA9" s="146">
        <v>840.78947368421052</v>
      </c>
      <c r="AB9" s="146">
        <v>659.41845764854622</v>
      </c>
      <c r="AC9" s="146">
        <v>703.65201900237525</v>
      </c>
      <c r="AD9" s="146">
        <v>3147.4137931034484</v>
      </c>
      <c r="AE9" s="146">
        <v>3023.1625835189311</v>
      </c>
      <c r="AF9" s="146">
        <v>3084.3192868719611</v>
      </c>
      <c r="AG9" s="145">
        <v>321</v>
      </c>
      <c r="AH9" s="177">
        <v>5</v>
      </c>
      <c r="AI9" s="177">
        <v>1</v>
      </c>
      <c r="AJ9" s="177">
        <v>315</v>
      </c>
      <c r="AK9" s="146">
        <v>7654.1434845121885</v>
      </c>
      <c r="AL9" s="146">
        <v>3708.2909469245756</v>
      </c>
      <c r="AM9" s="146">
        <v>22891.08232447616</v>
      </c>
      <c r="AN9" s="146">
        <v>3953.125</v>
      </c>
      <c r="AO9" s="146">
        <v>3036.950146627566</v>
      </c>
      <c r="AP9" s="146">
        <v>3044.1361916771752</v>
      </c>
      <c r="AQ9" s="146">
        <v>12625</v>
      </c>
      <c r="AR9" s="146">
        <v>14555.140186915893</v>
      </c>
      <c r="AS9" s="146">
        <v>14547.244094488189</v>
      </c>
      <c r="AT9" s="145">
        <v>320</v>
      </c>
      <c r="AU9" s="177">
        <v>1</v>
      </c>
      <c r="AV9" s="177">
        <v>7</v>
      </c>
      <c r="AW9" s="177">
        <v>301</v>
      </c>
      <c r="AX9" s="146">
        <v>2334.4964521326015</v>
      </c>
      <c r="AY9" s="146">
        <v>1050.5036771565105</v>
      </c>
      <c r="AZ9" s="146">
        <v>4512.9663027851848</v>
      </c>
      <c r="BA9" s="146">
        <v>650</v>
      </c>
      <c r="BB9" s="20">
        <v>522.08333333333337</v>
      </c>
      <c r="BC9" s="20">
        <v>537.26851851851859</v>
      </c>
      <c r="BD9" s="146">
        <v>3479.4871794871797</v>
      </c>
      <c r="BE9" s="146">
        <v>3663.2775119617227</v>
      </c>
      <c r="BF9" s="146">
        <v>3664.6271510516249</v>
      </c>
      <c r="BG9" s="145">
        <v>322</v>
      </c>
      <c r="BH9" s="177">
        <v>89</v>
      </c>
      <c r="BI9" s="177">
        <v>102</v>
      </c>
      <c r="BJ9" s="177">
        <v>78</v>
      </c>
      <c r="BK9" s="148">
        <v>82</v>
      </c>
      <c r="BL9" s="145">
        <v>659</v>
      </c>
      <c r="BM9" s="177">
        <v>9</v>
      </c>
      <c r="BN9" s="177">
        <v>1</v>
      </c>
      <c r="BO9" s="177">
        <v>2.9319661016949143</v>
      </c>
      <c r="BP9" s="177">
        <v>0.71654237288135625</v>
      </c>
      <c r="BQ9" s="177">
        <v>2.2154237288135596</v>
      </c>
      <c r="BR9" s="145">
        <v>646</v>
      </c>
      <c r="BS9" s="177">
        <v>0</v>
      </c>
      <c r="BT9" s="177">
        <v>15</v>
      </c>
      <c r="BU9" s="177">
        <v>3.904239302694136</v>
      </c>
      <c r="BV9" s="177">
        <v>0.8112836767036451</v>
      </c>
      <c r="BW9" s="148">
        <v>3.0929556259904918</v>
      </c>
      <c r="BX9" s="145">
        <v>801</v>
      </c>
      <c r="BY9" s="177">
        <v>72</v>
      </c>
      <c r="BZ9" s="177">
        <v>3.8520000330607096</v>
      </c>
      <c r="CA9" s="177">
        <v>76</v>
      </c>
      <c r="CB9" s="177">
        <v>6.2967105263157901</v>
      </c>
      <c r="CC9" s="177">
        <v>0</v>
      </c>
      <c r="CD9" s="177">
        <v>1</v>
      </c>
      <c r="CE9" s="177">
        <v>75</v>
      </c>
      <c r="CF9" s="177">
        <v>72</v>
      </c>
      <c r="CG9" s="177">
        <v>0.98684210526315785</v>
      </c>
      <c r="CH9" s="159">
        <v>75</v>
      </c>
      <c r="CI9" s="145">
        <v>780</v>
      </c>
      <c r="CJ9" s="177">
        <v>77</v>
      </c>
      <c r="CK9" s="177">
        <v>3.8641026234015441</v>
      </c>
      <c r="CL9" s="177">
        <v>79</v>
      </c>
      <c r="CM9" s="177">
        <v>6.745860759493671</v>
      </c>
      <c r="CN9" s="177">
        <v>0</v>
      </c>
      <c r="CO9" s="177">
        <v>1</v>
      </c>
      <c r="CP9" s="177">
        <v>77</v>
      </c>
      <c r="CQ9" s="177">
        <v>77</v>
      </c>
      <c r="CR9" s="177">
        <v>0.97468354430379744</v>
      </c>
      <c r="CS9" s="159">
        <v>78</v>
      </c>
      <c r="CT9" s="145">
        <v>774</v>
      </c>
      <c r="CU9" s="177">
        <v>78</v>
      </c>
      <c r="CV9" s="177">
        <v>3.9172839647457924</v>
      </c>
      <c r="CW9" s="177">
        <v>81</v>
      </c>
      <c r="CX9" s="177">
        <v>6.9302962962962971</v>
      </c>
      <c r="CY9" s="177">
        <v>0</v>
      </c>
      <c r="CZ9" s="177">
        <v>1</v>
      </c>
      <c r="DA9" s="177">
        <v>80</v>
      </c>
      <c r="DB9" s="177">
        <v>78</v>
      </c>
      <c r="DC9" s="177">
        <v>0.98765432098765427</v>
      </c>
      <c r="DD9" s="159">
        <v>81</v>
      </c>
      <c r="DE9" s="145">
        <v>790</v>
      </c>
      <c r="DF9" s="177">
        <v>76</v>
      </c>
      <c r="DG9" s="177">
        <v>3.8265823140929016</v>
      </c>
      <c r="DH9" s="177">
        <v>79</v>
      </c>
      <c r="DI9" s="177">
        <v>6.1273544303797465</v>
      </c>
      <c r="DJ9" s="177">
        <v>0</v>
      </c>
      <c r="DK9" s="177">
        <v>1</v>
      </c>
      <c r="DL9" s="177">
        <v>79</v>
      </c>
      <c r="DM9" s="177">
        <v>76</v>
      </c>
      <c r="DN9" s="177">
        <v>1</v>
      </c>
      <c r="DO9" s="159">
        <v>79</v>
      </c>
      <c r="DP9" s="109">
        <v>24</v>
      </c>
      <c r="DQ9" s="215">
        <v>334757</v>
      </c>
      <c r="DR9" s="189">
        <v>0.92708333333300008</v>
      </c>
      <c r="DS9" s="189">
        <v>14.696629213488428</v>
      </c>
      <c r="DT9" s="149" t="s">
        <v>213</v>
      </c>
      <c r="DU9" s="150" t="s">
        <v>245</v>
      </c>
      <c r="DV9" s="190" t="s">
        <v>246</v>
      </c>
      <c r="DW9" s="177" t="s">
        <v>247</v>
      </c>
      <c r="DX9" s="191" t="s">
        <v>217</v>
      </c>
      <c r="DY9" s="172" t="s">
        <v>256</v>
      </c>
      <c r="DZ9" s="132" t="s">
        <v>122</v>
      </c>
      <c r="EA9" s="125">
        <v>214</v>
      </c>
      <c r="EB9" s="125" t="s">
        <v>231</v>
      </c>
      <c r="EC9" s="133" t="s">
        <v>220</v>
      </c>
      <c r="ED9" s="133" t="s">
        <v>229</v>
      </c>
      <c r="EE9" s="125" t="s">
        <v>274</v>
      </c>
      <c r="EF9" s="17">
        <v>5.208371928707904</v>
      </c>
      <c r="EG9" s="8">
        <v>5.2741886465096037</v>
      </c>
      <c r="EH9" s="17" t="s">
        <v>68</v>
      </c>
      <c r="EI9" s="8" t="s">
        <v>242</v>
      </c>
      <c r="EJ9" s="18" t="s">
        <v>243</v>
      </c>
      <c r="EK9" s="124" t="s">
        <v>225</v>
      </c>
      <c r="EL9" s="124" t="s">
        <v>226</v>
      </c>
      <c r="EM9" s="124" t="s">
        <v>227</v>
      </c>
    </row>
    <row r="10" spans="1:143" ht="15.75">
      <c r="A10" s="128" t="s">
        <v>212</v>
      </c>
      <c r="B10" s="143" t="s">
        <v>115</v>
      </c>
      <c r="C10" s="126" t="s">
        <v>41</v>
      </c>
      <c r="D10" s="144" t="s">
        <v>126</v>
      </c>
      <c r="E10" s="187" t="s">
        <v>69</v>
      </c>
      <c r="F10" s="145">
        <v>144</v>
      </c>
      <c r="G10" s="177">
        <v>4</v>
      </c>
      <c r="H10" s="177">
        <v>0</v>
      </c>
      <c r="I10" s="146">
        <v>9563.7909022984804</v>
      </c>
      <c r="J10" s="146">
        <v>4171.5813341391449</v>
      </c>
      <c r="K10" s="146">
        <v>0.9642857142857143</v>
      </c>
      <c r="L10" s="147">
        <v>135</v>
      </c>
      <c r="M10" s="147">
        <v>140</v>
      </c>
      <c r="N10" s="146">
        <v>19356.132776419599</v>
      </c>
      <c r="O10" s="146">
        <v>4500</v>
      </c>
      <c r="P10" s="20">
        <v>4032.7402135231318</v>
      </c>
      <c r="Q10" s="20">
        <v>3866.2608695652175</v>
      </c>
      <c r="R10" s="146">
        <v>16125</v>
      </c>
      <c r="S10" s="146">
        <v>16075.739644970416</v>
      </c>
      <c r="T10" s="146">
        <v>16866.008771929824</v>
      </c>
      <c r="U10" s="145">
        <v>144</v>
      </c>
      <c r="V10" s="177">
        <v>1</v>
      </c>
      <c r="W10" s="177">
        <v>9</v>
      </c>
      <c r="X10" s="146">
        <v>2282.0666807129878</v>
      </c>
      <c r="Y10" s="146">
        <v>1127.5742378071416</v>
      </c>
      <c r="Z10" s="146">
        <v>3968.0666050451841</v>
      </c>
      <c r="AA10" s="146">
        <v>680.76923076923083</v>
      </c>
      <c r="AB10" s="146">
        <v>838.03571428571433</v>
      </c>
      <c r="AC10" s="146">
        <v>946.45852749301025</v>
      </c>
      <c r="AD10" s="146">
        <v>3823.6842105263158</v>
      </c>
      <c r="AE10" s="146">
        <v>3801.4164305949012</v>
      </c>
      <c r="AF10" s="146">
        <v>3844.8770491803275</v>
      </c>
      <c r="AG10" s="145">
        <v>146</v>
      </c>
      <c r="AH10" s="177">
        <v>0</v>
      </c>
      <c r="AI10" s="177">
        <v>0</v>
      </c>
      <c r="AJ10" s="177"/>
      <c r="AK10" s="146">
        <v>11041.621971451821</v>
      </c>
      <c r="AL10" s="146">
        <v>5230.8900462047741</v>
      </c>
      <c r="AM10" s="146">
        <v>27263.394151446802</v>
      </c>
      <c r="AN10" s="146">
        <v>4700</v>
      </c>
      <c r="AO10" s="146">
        <v>4214.334470989761</v>
      </c>
      <c r="AP10" s="146">
        <v>4053.5545023696686</v>
      </c>
      <c r="AQ10" s="146">
        <v>18810.000000000004</v>
      </c>
      <c r="AR10" s="146">
        <v>18178.723404255317</v>
      </c>
      <c r="AS10" s="146">
        <v>19077.23076923077</v>
      </c>
      <c r="AT10" s="145">
        <v>143</v>
      </c>
      <c r="AU10" s="177">
        <v>0</v>
      </c>
      <c r="AV10" s="177">
        <v>0</v>
      </c>
      <c r="AW10" s="177"/>
      <c r="AX10" s="146">
        <v>2764.5799634569744</v>
      </c>
      <c r="AY10" s="146">
        <v>1502.5586372540288</v>
      </c>
      <c r="AZ10" s="146">
        <v>5000.5104758974639</v>
      </c>
      <c r="BA10" s="146">
        <v>536.11111111111109</v>
      </c>
      <c r="BB10" s="20">
        <v>685.5022831050228</v>
      </c>
      <c r="BC10" s="20">
        <v>846.75810473815477</v>
      </c>
      <c r="BD10" s="146">
        <v>4575</v>
      </c>
      <c r="BE10" s="146">
        <v>4303.0172413793098</v>
      </c>
      <c r="BF10" s="146">
        <v>4236.5764447695692</v>
      </c>
      <c r="BG10" s="145">
        <v>153</v>
      </c>
      <c r="BH10" s="177">
        <v>50</v>
      </c>
      <c r="BI10" s="177">
        <v>62</v>
      </c>
      <c r="BJ10" s="177">
        <v>44</v>
      </c>
      <c r="BK10" s="148">
        <v>39</v>
      </c>
      <c r="BL10" s="145">
        <v>280</v>
      </c>
      <c r="BM10" s="177">
        <v>1</v>
      </c>
      <c r="BN10" s="177">
        <v>4</v>
      </c>
      <c r="BO10" s="177">
        <v>2.1857672727272726</v>
      </c>
      <c r="BP10" s="177">
        <v>0.84807272727272742</v>
      </c>
      <c r="BQ10" s="177">
        <v>1.3217563636363638</v>
      </c>
      <c r="BR10" s="145">
        <v>283</v>
      </c>
      <c r="BS10" s="177">
        <v>1</v>
      </c>
      <c r="BT10" s="177">
        <v>2</v>
      </c>
      <c r="BU10" s="177">
        <v>4.0368249999999994</v>
      </c>
      <c r="BV10" s="177">
        <v>1.1795892857142856</v>
      </c>
      <c r="BW10" s="148">
        <v>2.8423535714285717</v>
      </c>
      <c r="BX10" s="145">
        <v>460</v>
      </c>
      <c r="BY10" s="177">
        <v>1</v>
      </c>
      <c r="BZ10" s="177">
        <v>2.8692857486861092</v>
      </c>
      <c r="CA10" s="177">
        <v>142</v>
      </c>
      <c r="CB10" s="177">
        <v>1.1827517730496453</v>
      </c>
      <c r="CC10" s="177">
        <v>1</v>
      </c>
      <c r="CD10" s="177">
        <v>0.99295774647887325</v>
      </c>
      <c r="CE10" s="177">
        <v>141</v>
      </c>
      <c r="CF10" s="177">
        <v>1</v>
      </c>
      <c r="CG10" s="177">
        <v>0.99295774647887325</v>
      </c>
      <c r="CH10" s="159">
        <v>141</v>
      </c>
      <c r="CI10" s="145"/>
      <c r="CJ10" s="177"/>
      <c r="CK10" s="177"/>
      <c r="CL10" s="177"/>
      <c r="CM10" s="177"/>
      <c r="CN10" s="177"/>
      <c r="CO10" s="177"/>
      <c r="CP10" s="177"/>
      <c r="CQ10" s="177"/>
      <c r="CR10" s="177"/>
      <c r="CS10" s="159"/>
      <c r="CT10" s="145"/>
      <c r="CU10" s="177"/>
      <c r="CV10" s="177"/>
      <c r="CW10" s="177"/>
      <c r="CX10" s="177"/>
      <c r="CY10" s="177"/>
      <c r="CZ10" s="177"/>
      <c r="DA10" s="177"/>
      <c r="DB10" s="177"/>
      <c r="DC10" s="177"/>
      <c r="DD10" s="159"/>
      <c r="DE10" s="145"/>
      <c r="DF10" s="177"/>
      <c r="DG10" s="177"/>
      <c r="DH10" s="177"/>
      <c r="DI10" s="177"/>
      <c r="DJ10" s="177"/>
      <c r="DK10" s="177"/>
      <c r="DL10" s="177"/>
      <c r="DM10" s="177"/>
      <c r="DN10" s="177"/>
      <c r="DO10" s="159"/>
      <c r="DP10" s="108">
        <v>23.5</v>
      </c>
      <c r="DQ10" s="215">
        <v>150621</v>
      </c>
      <c r="DR10" s="189">
        <v>0.89361702127599996</v>
      </c>
      <c r="DS10" s="189">
        <v>6.8571428571474291</v>
      </c>
      <c r="DT10" s="149" t="s">
        <v>213</v>
      </c>
      <c r="DU10" s="150" t="s">
        <v>245</v>
      </c>
      <c r="DV10" s="190" t="s">
        <v>246</v>
      </c>
      <c r="DW10" s="177" t="s">
        <v>247</v>
      </c>
      <c r="DX10" s="191" t="s">
        <v>217</v>
      </c>
      <c r="DY10" s="172" t="s">
        <v>254</v>
      </c>
      <c r="DZ10" s="132" t="s">
        <v>119</v>
      </c>
      <c r="EA10" s="125">
        <v>214</v>
      </c>
      <c r="EB10" s="125" t="s">
        <v>219</v>
      </c>
      <c r="EC10" s="133" t="s">
        <v>220</v>
      </c>
      <c r="ED10" s="133" t="s">
        <v>229</v>
      </c>
      <c r="EE10" s="125" t="s">
        <v>274</v>
      </c>
      <c r="EF10" s="17">
        <v>3.6793548704849348</v>
      </c>
      <c r="EG10" s="8">
        <v>5.551468746529685</v>
      </c>
      <c r="EH10" s="17" t="s">
        <v>69</v>
      </c>
      <c r="EI10" s="8" t="s">
        <v>255</v>
      </c>
      <c r="EJ10" s="18" t="s">
        <v>241</v>
      </c>
      <c r="EK10" s="124" t="s">
        <v>225</v>
      </c>
      <c r="EL10" s="124" t="s">
        <v>226</v>
      </c>
      <c r="EM10" s="124" t="s">
        <v>227</v>
      </c>
    </row>
    <row r="11" spans="1:143" ht="15.75">
      <c r="A11" s="128" t="s">
        <v>212</v>
      </c>
      <c r="B11" s="143" t="s">
        <v>115</v>
      </c>
      <c r="C11" s="126" t="s">
        <v>41</v>
      </c>
      <c r="D11" s="144" t="s">
        <v>126</v>
      </c>
      <c r="E11" s="216" t="s">
        <v>69</v>
      </c>
      <c r="F11" s="145">
        <v>155</v>
      </c>
      <c r="G11" s="177">
        <v>0</v>
      </c>
      <c r="H11" s="177">
        <v>0</v>
      </c>
      <c r="I11" s="146">
        <v>9982.3902523974375</v>
      </c>
      <c r="J11" s="146">
        <v>3146.306710315278</v>
      </c>
      <c r="K11" s="146">
        <v>0.99354838709677418</v>
      </c>
      <c r="L11" s="147">
        <v>154</v>
      </c>
      <c r="M11" s="147">
        <v>155</v>
      </c>
      <c r="N11" s="146">
        <v>18062.907253514561</v>
      </c>
      <c r="O11" s="146">
        <v>5410.7142857142853</v>
      </c>
      <c r="P11" s="20">
        <v>4572.7642276422766</v>
      </c>
      <c r="Q11" s="20">
        <v>4165.9829059829062</v>
      </c>
      <c r="R11" s="146">
        <v>13921.875</v>
      </c>
      <c r="S11" s="146">
        <v>13948.523985239852</v>
      </c>
      <c r="T11" s="146">
        <v>13924.355555555556</v>
      </c>
      <c r="U11" s="145">
        <v>155</v>
      </c>
      <c r="V11" s="177">
        <v>0</v>
      </c>
      <c r="W11" s="177">
        <v>2</v>
      </c>
      <c r="X11" s="146">
        <v>2522.4676784427184</v>
      </c>
      <c r="Y11" s="146">
        <v>1016.8562351813434</v>
      </c>
      <c r="Z11" s="146">
        <v>3704.3649912663836</v>
      </c>
      <c r="AA11" s="146">
        <v>867.85714285714289</v>
      </c>
      <c r="AB11" s="146">
        <v>879.19132149901384</v>
      </c>
      <c r="AC11" s="146">
        <v>850.97580015612812</v>
      </c>
      <c r="AD11" s="146">
        <v>3618.1034482758623</v>
      </c>
      <c r="AE11" s="146">
        <v>3452.7707808564232</v>
      </c>
      <c r="AF11" s="146">
        <v>3446.7848453249912</v>
      </c>
      <c r="AG11" s="145">
        <v>155</v>
      </c>
      <c r="AH11" s="177">
        <v>0</v>
      </c>
      <c r="AI11" s="177">
        <v>0</v>
      </c>
      <c r="AJ11" s="177"/>
      <c r="AK11" s="146">
        <v>12411.825836713553</v>
      </c>
      <c r="AL11" s="146">
        <v>5327.6397482347747</v>
      </c>
      <c r="AM11" s="146">
        <v>25041.913303043602</v>
      </c>
      <c r="AN11" s="146">
        <v>5562.5</v>
      </c>
      <c r="AO11" s="146">
        <v>4901.0695187165775</v>
      </c>
      <c r="AP11" s="146">
        <v>4261.5079365079364</v>
      </c>
      <c r="AQ11" s="146">
        <v>20062.5</v>
      </c>
      <c r="AR11" s="146">
        <v>18156.804733727811</v>
      </c>
      <c r="AS11" s="146">
        <v>18091.44385026738</v>
      </c>
      <c r="AT11" s="145">
        <v>157</v>
      </c>
      <c r="AU11" s="177">
        <v>0</v>
      </c>
      <c r="AV11" s="177">
        <v>0</v>
      </c>
      <c r="AW11" s="177"/>
      <c r="AX11" s="146">
        <v>3109.3085422380154</v>
      </c>
      <c r="AY11" s="146">
        <v>1236.3289647833114</v>
      </c>
      <c r="AZ11" s="146">
        <v>4458.0699456832081</v>
      </c>
      <c r="BA11" s="146">
        <v>1025.0000000000002</v>
      </c>
      <c r="BB11" s="20">
        <v>759.97876857749475</v>
      </c>
      <c r="BC11" s="20">
        <v>713.33872271624898</v>
      </c>
      <c r="BD11" s="146">
        <v>4281.9444444444453</v>
      </c>
      <c r="BE11" s="146">
        <v>4200.320924261875</v>
      </c>
      <c r="BF11" s="146">
        <v>4035.8847736625521</v>
      </c>
      <c r="BG11" s="145">
        <v>152</v>
      </c>
      <c r="BH11" s="177">
        <v>56</v>
      </c>
      <c r="BI11" s="177">
        <v>97</v>
      </c>
      <c r="BJ11" s="177">
        <v>51</v>
      </c>
      <c r="BK11" s="148">
        <v>53</v>
      </c>
      <c r="BL11" s="145">
        <v>303</v>
      </c>
      <c r="BM11" s="177">
        <v>4</v>
      </c>
      <c r="BN11" s="177">
        <v>2</v>
      </c>
      <c r="BO11" s="177">
        <v>3.0476767676767662</v>
      </c>
      <c r="BP11" s="177">
        <v>1.3522121212121216</v>
      </c>
      <c r="BQ11" s="177">
        <v>1.6576094276094271</v>
      </c>
      <c r="BR11" s="145">
        <v>319</v>
      </c>
      <c r="BS11" s="177">
        <v>3</v>
      </c>
      <c r="BT11" s="177">
        <v>5</v>
      </c>
      <c r="BU11" s="177">
        <v>4.8119453376205774</v>
      </c>
      <c r="BV11" s="177">
        <v>1.6995305466237942</v>
      </c>
      <c r="BW11" s="148">
        <v>3.1124147909967839</v>
      </c>
      <c r="BX11" s="145">
        <v>466</v>
      </c>
      <c r="BY11" s="177">
        <v>1</v>
      </c>
      <c r="BZ11" s="177">
        <v>2.8681818649366306</v>
      </c>
      <c r="CA11" s="177">
        <v>156</v>
      </c>
      <c r="CB11" s="177">
        <v>1.3189548387096774</v>
      </c>
      <c r="CC11" s="177">
        <v>1</v>
      </c>
      <c r="CD11" s="177">
        <v>0.99358974358974361</v>
      </c>
      <c r="CE11" s="177">
        <v>155</v>
      </c>
      <c r="CF11" s="177">
        <v>1</v>
      </c>
      <c r="CG11" s="177">
        <v>0.99358974358974361</v>
      </c>
      <c r="CH11" s="159">
        <v>155</v>
      </c>
      <c r="CI11" s="145"/>
      <c r="CJ11" s="177"/>
      <c r="CK11" s="177"/>
      <c r="CL11" s="177"/>
      <c r="CM11" s="177"/>
      <c r="CN11" s="177"/>
      <c r="CO11" s="177"/>
      <c r="CP11" s="177"/>
      <c r="CQ11" s="177"/>
      <c r="CR11" s="177"/>
      <c r="CS11" s="159"/>
      <c r="CT11" s="145"/>
      <c r="CU11" s="177"/>
      <c r="CV11" s="177"/>
      <c r="CW11" s="177"/>
      <c r="CX11" s="177"/>
      <c r="CY11" s="177"/>
      <c r="CZ11" s="177"/>
      <c r="DA11" s="177"/>
      <c r="DB11" s="177"/>
      <c r="DC11" s="177"/>
      <c r="DD11" s="159"/>
      <c r="DE11" s="145"/>
      <c r="DF11" s="177"/>
      <c r="DG11" s="177"/>
      <c r="DH11" s="177"/>
      <c r="DI11" s="177"/>
      <c r="DJ11" s="177"/>
      <c r="DK11" s="177"/>
      <c r="DL11" s="177"/>
      <c r="DM11" s="177"/>
      <c r="DN11" s="177"/>
      <c r="DO11" s="159"/>
      <c r="DP11" s="109">
        <v>23.5</v>
      </c>
      <c r="DQ11" s="215">
        <v>150621</v>
      </c>
      <c r="DR11" s="189">
        <v>0.89361702127599996</v>
      </c>
      <c r="DS11" s="189">
        <v>7.3809523809573028</v>
      </c>
      <c r="DT11" s="149" t="s">
        <v>213</v>
      </c>
      <c r="DU11" s="150" t="s">
        <v>245</v>
      </c>
      <c r="DV11" s="190" t="s">
        <v>246</v>
      </c>
      <c r="DW11" s="177" t="s">
        <v>247</v>
      </c>
      <c r="DX11" s="191" t="s">
        <v>217</v>
      </c>
      <c r="DY11" s="172" t="s">
        <v>254</v>
      </c>
      <c r="DZ11" s="132" t="s">
        <v>120</v>
      </c>
      <c r="EA11" s="125">
        <v>214</v>
      </c>
      <c r="EB11" s="125" t="s">
        <v>228</v>
      </c>
      <c r="EC11" s="133" t="s">
        <v>220</v>
      </c>
      <c r="ED11" s="133" t="s">
        <v>229</v>
      </c>
      <c r="EE11" s="125" t="s">
        <v>274</v>
      </c>
      <c r="EF11" s="17">
        <v>3.4997612676312846</v>
      </c>
      <c r="EG11" s="8">
        <v>4.9526870896739341</v>
      </c>
      <c r="EH11" s="17" t="s">
        <v>69</v>
      </c>
      <c r="EI11" s="8" t="s">
        <v>255</v>
      </c>
      <c r="EJ11" s="18" t="s">
        <v>241</v>
      </c>
      <c r="EK11" s="124" t="s">
        <v>225</v>
      </c>
      <c r="EL11" s="124" t="s">
        <v>226</v>
      </c>
      <c r="EM11" s="124" t="s">
        <v>227</v>
      </c>
    </row>
    <row r="12" spans="1:143" ht="15.75">
      <c r="A12" s="128" t="s">
        <v>212</v>
      </c>
      <c r="B12" s="143" t="s">
        <v>115</v>
      </c>
      <c r="C12" s="126" t="s">
        <v>41</v>
      </c>
      <c r="D12" s="144" t="s">
        <v>126</v>
      </c>
      <c r="E12" s="216" t="s">
        <v>69</v>
      </c>
      <c r="F12" s="145">
        <v>150</v>
      </c>
      <c r="G12" s="177">
        <v>2</v>
      </c>
      <c r="H12" s="177">
        <v>0</v>
      </c>
      <c r="I12" s="146">
        <v>8168.047446860438</v>
      </c>
      <c r="J12" s="146">
        <v>3306.163545305446</v>
      </c>
      <c r="K12" s="146">
        <v>0.94594594594594594</v>
      </c>
      <c r="L12" s="147">
        <v>140</v>
      </c>
      <c r="M12" s="147">
        <v>144</v>
      </c>
      <c r="N12" s="146">
        <v>15877.255274749439</v>
      </c>
      <c r="O12" s="146">
        <v>4170</v>
      </c>
      <c r="P12" s="20">
        <v>2550.9523809523812</v>
      </c>
      <c r="Q12" s="20">
        <v>2575.452488687783</v>
      </c>
      <c r="R12" s="146">
        <v>12915.000000000002</v>
      </c>
      <c r="S12" s="146">
        <v>10494.736842105265</v>
      </c>
      <c r="T12" s="146">
        <v>11106.764705882355</v>
      </c>
      <c r="U12" s="145">
        <v>152</v>
      </c>
      <c r="V12" s="177">
        <v>1</v>
      </c>
      <c r="W12" s="177">
        <v>14</v>
      </c>
      <c r="X12" s="146">
        <v>2175.1584058166991</v>
      </c>
      <c r="Y12" s="146">
        <v>925.98209500767121</v>
      </c>
      <c r="Z12" s="146">
        <v>3839.7637021721439</v>
      </c>
      <c r="AA12" s="146">
        <v>987.5</v>
      </c>
      <c r="AB12" s="146">
        <v>848.24380165289256</v>
      </c>
      <c r="AC12" s="146">
        <v>833.79629629629642</v>
      </c>
      <c r="AD12" s="146">
        <v>3506.818181818182</v>
      </c>
      <c r="AE12" s="146">
        <v>3440.4340836012866</v>
      </c>
      <c r="AF12" s="146">
        <v>3396.7345505617973</v>
      </c>
      <c r="AG12" s="145">
        <v>152</v>
      </c>
      <c r="AH12" s="177">
        <v>1</v>
      </c>
      <c r="AI12" s="177">
        <v>0</v>
      </c>
      <c r="AJ12" s="177"/>
      <c r="AK12" s="146">
        <v>9655.2433636077603</v>
      </c>
      <c r="AL12" s="146">
        <v>5101.9230889242153</v>
      </c>
      <c r="AM12" s="146">
        <v>24522.415130483121</v>
      </c>
      <c r="AN12" s="146">
        <v>2512.5</v>
      </c>
      <c r="AO12" s="146">
        <v>2822</v>
      </c>
      <c r="AP12" s="146">
        <v>2805.5636896046854</v>
      </c>
      <c r="AQ12" s="146">
        <v>16237.5</v>
      </c>
      <c r="AR12" s="146">
        <v>14949.66887417219</v>
      </c>
      <c r="AS12" s="146">
        <v>15440.000000000004</v>
      </c>
      <c r="AT12" s="145">
        <v>150</v>
      </c>
      <c r="AU12" s="177">
        <v>1</v>
      </c>
      <c r="AV12" s="177">
        <v>2</v>
      </c>
      <c r="AW12" s="177"/>
      <c r="AX12" s="146">
        <v>2500.7771900905154</v>
      </c>
      <c r="AY12" s="146">
        <v>1250.812800694021</v>
      </c>
      <c r="AZ12" s="146">
        <v>4559.1553875860636</v>
      </c>
      <c r="BA12" s="146">
        <v>642.50000000000011</v>
      </c>
      <c r="BB12" s="20">
        <v>666.84782608695662</v>
      </c>
      <c r="BC12" s="20">
        <v>635.19091847265224</v>
      </c>
      <c r="BD12" s="146">
        <v>4257.5</v>
      </c>
      <c r="BE12" s="146">
        <v>3917.4295774647885</v>
      </c>
      <c r="BF12" s="146">
        <v>3818.1434599156119</v>
      </c>
      <c r="BG12" s="145">
        <v>124</v>
      </c>
      <c r="BH12" s="177">
        <v>51</v>
      </c>
      <c r="BI12" s="177">
        <v>178</v>
      </c>
      <c r="BJ12" s="177">
        <v>54</v>
      </c>
      <c r="BK12" s="148">
        <v>51</v>
      </c>
      <c r="BL12" s="145">
        <v>299</v>
      </c>
      <c r="BM12" s="177">
        <v>2</v>
      </c>
      <c r="BN12" s="177">
        <v>26</v>
      </c>
      <c r="BO12" s="177">
        <v>5.0620332103321033</v>
      </c>
      <c r="BP12" s="177">
        <v>1.8603579335793363</v>
      </c>
      <c r="BQ12" s="177">
        <v>3.1739630996309969</v>
      </c>
      <c r="BR12" s="145">
        <v>306</v>
      </c>
      <c r="BS12" s="177">
        <v>4</v>
      </c>
      <c r="BT12" s="177">
        <v>28</v>
      </c>
      <c r="BU12" s="177">
        <v>5.1980036496350364</v>
      </c>
      <c r="BV12" s="177">
        <v>2.0295474452554743</v>
      </c>
      <c r="BW12" s="148">
        <v>3.1684562043795621</v>
      </c>
      <c r="BX12" s="145">
        <v>421</v>
      </c>
      <c r="BY12" s="177">
        <v>1</v>
      </c>
      <c r="BZ12" s="177">
        <v>2.8347222573227353</v>
      </c>
      <c r="CA12" s="177">
        <v>148</v>
      </c>
      <c r="CB12" s="177">
        <v>1.4533819444444445</v>
      </c>
      <c r="CC12" s="177">
        <v>4</v>
      </c>
      <c r="CD12" s="177">
        <v>0.97297297297297303</v>
      </c>
      <c r="CE12" s="177">
        <v>141</v>
      </c>
      <c r="CF12" s="177">
        <v>1</v>
      </c>
      <c r="CG12" s="177">
        <v>0.95270270270270274</v>
      </c>
      <c r="CH12" s="159">
        <v>144</v>
      </c>
      <c r="CI12" s="145"/>
      <c r="CJ12" s="177"/>
      <c r="CK12" s="177"/>
      <c r="CL12" s="177"/>
      <c r="CM12" s="177"/>
      <c r="CN12" s="177"/>
      <c r="CO12" s="177"/>
      <c r="CP12" s="177"/>
      <c r="CQ12" s="177"/>
      <c r="CR12" s="177"/>
      <c r="CS12" s="159"/>
      <c r="CT12" s="145"/>
      <c r="CU12" s="177"/>
      <c r="CV12" s="177"/>
      <c r="CW12" s="177"/>
      <c r="CX12" s="177"/>
      <c r="CY12" s="177"/>
      <c r="CZ12" s="177"/>
      <c r="DA12" s="177"/>
      <c r="DB12" s="177"/>
      <c r="DC12" s="177"/>
      <c r="DD12" s="159"/>
      <c r="DE12" s="145"/>
      <c r="DF12" s="177"/>
      <c r="DG12" s="177"/>
      <c r="DH12" s="177"/>
      <c r="DI12" s="177"/>
      <c r="DJ12" s="177"/>
      <c r="DK12" s="177"/>
      <c r="DL12" s="177"/>
      <c r="DM12" s="177"/>
      <c r="DN12" s="177"/>
      <c r="DO12" s="159"/>
      <c r="DP12" s="108">
        <v>23.5</v>
      </c>
      <c r="DQ12" s="215">
        <v>150621</v>
      </c>
      <c r="DR12" s="189">
        <v>0.89361702127599996</v>
      </c>
      <c r="DS12" s="189">
        <v>7.1428571428619048</v>
      </c>
      <c r="DT12" s="149" t="s">
        <v>213</v>
      </c>
      <c r="DU12" s="150" t="s">
        <v>245</v>
      </c>
      <c r="DV12" s="190" t="s">
        <v>246</v>
      </c>
      <c r="DW12" s="177" t="s">
        <v>247</v>
      </c>
      <c r="DX12" s="191" t="s">
        <v>217</v>
      </c>
      <c r="DY12" s="172" t="s">
        <v>254</v>
      </c>
      <c r="DZ12" s="132" t="s">
        <v>121</v>
      </c>
      <c r="EA12" s="125">
        <v>214</v>
      </c>
      <c r="EB12" s="125" t="s">
        <v>230</v>
      </c>
      <c r="EC12" s="133" t="s">
        <v>220</v>
      </c>
      <c r="ED12" s="133" t="s">
        <v>221</v>
      </c>
      <c r="EE12" s="125" t="s">
        <v>274</v>
      </c>
      <c r="EF12" s="17">
        <v>4.8730066331227624</v>
      </c>
      <c r="EG12" s="8">
        <v>5.3502360754891445</v>
      </c>
      <c r="EH12" s="17" t="s">
        <v>69</v>
      </c>
      <c r="EI12" s="8" t="s">
        <v>255</v>
      </c>
      <c r="EJ12" s="18" t="s">
        <v>241</v>
      </c>
      <c r="EK12" s="124" t="s">
        <v>225</v>
      </c>
      <c r="EL12" s="124" t="s">
        <v>226</v>
      </c>
      <c r="EM12" s="124" t="s">
        <v>227</v>
      </c>
    </row>
    <row r="13" spans="1:143" ht="15.75">
      <c r="A13" s="128" t="s">
        <v>212</v>
      </c>
      <c r="B13" s="143" t="s">
        <v>115</v>
      </c>
      <c r="C13" s="126" t="s">
        <v>41</v>
      </c>
      <c r="D13" s="144" t="s">
        <v>126</v>
      </c>
      <c r="E13" s="216" t="s">
        <v>69</v>
      </c>
      <c r="F13" s="145">
        <v>151</v>
      </c>
      <c r="G13" s="177">
        <v>0</v>
      </c>
      <c r="H13" s="177">
        <v>0</v>
      </c>
      <c r="I13" s="146">
        <v>5803.3503769743238</v>
      </c>
      <c r="J13" s="146">
        <v>2669.511451694575</v>
      </c>
      <c r="K13" s="146">
        <v>0.84768211920529801</v>
      </c>
      <c r="L13" s="147">
        <v>128</v>
      </c>
      <c r="M13" s="147">
        <v>150</v>
      </c>
      <c r="N13" s="146">
        <v>13792.365657332561</v>
      </c>
      <c r="O13" s="146">
        <v>2461.3636363636365</v>
      </c>
      <c r="P13" s="20">
        <v>2717.3796791443851</v>
      </c>
      <c r="Q13" s="20">
        <v>2804.0712468193383</v>
      </c>
      <c r="R13" s="146">
        <v>9525</v>
      </c>
      <c r="S13" s="146">
        <v>9477.1875</v>
      </c>
      <c r="T13" s="146">
        <v>9625.6410256410254</v>
      </c>
      <c r="U13" s="145">
        <v>150</v>
      </c>
      <c r="V13" s="177">
        <v>0</v>
      </c>
      <c r="W13" s="177">
        <v>11</v>
      </c>
      <c r="X13" s="146">
        <v>1974.6077779078619</v>
      </c>
      <c r="Y13" s="146">
        <v>878.06020861622369</v>
      </c>
      <c r="Z13" s="146">
        <v>3589.1575896745285</v>
      </c>
      <c r="AA13" s="146">
        <v>725</v>
      </c>
      <c r="AB13" s="146">
        <v>659.41845764854622</v>
      </c>
      <c r="AC13" s="146">
        <v>703.65201900237525</v>
      </c>
      <c r="AD13" s="146">
        <v>3003.5714285714289</v>
      </c>
      <c r="AE13" s="146">
        <v>3023.1625835189311</v>
      </c>
      <c r="AF13" s="146">
        <v>3084.3192868719611</v>
      </c>
      <c r="AG13" s="145">
        <v>148</v>
      </c>
      <c r="AH13" s="177">
        <v>0</v>
      </c>
      <c r="AI13" s="177">
        <v>2</v>
      </c>
      <c r="AJ13" s="177"/>
      <c r="AK13" s="146">
        <v>8207.6116792280427</v>
      </c>
      <c r="AL13" s="146">
        <v>4330.6219791734029</v>
      </c>
      <c r="AM13" s="146">
        <v>19916.319779190642</v>
      </c>
      <c r="AN13" s="146">
        <v>3466.666666666667</v>
      </c>
      <c r="AO13" s="146">
        <v>3036.950146627566</v>
      </c>
      <c r="AP13" s="146">
        <v>3044.1361916771752</v>
      </c>
      <c r="AQ13" s="146">
        <v>14775.000000000002</v>
      </c>
      <c r="AR13" s="146">
        <v>14555.140186915893</v>
      </c>
      <c r="AS13" s="146">
        <v>14547.244094488189</v>
      </c>
      <c r="AT13" s="145">
        <v>150</v>
      </c>
      <c r="AU13" s="177">
        <v>2</v>
      </c>
      <c r="AV13" s="177">
        <v>3</v>
      </c>
      <c r="AW13" s="177"/>
      <c r="AX13" s="146">
        <v>2288.5716756865381</v>
      </c>
      <c r="AY13" s="146">
        <v>1167.6617267196766</v>
      </c>
      <c r="AZ13" s="146">
        <v>4221.5748714958072</v>
      </c>
      <c r="BA13" s="146">
        <v>430.5555555555556</v>
      </c>
      <c r="BB13" s="20">
        <v>522.08333333333337</v>
      </c>
      <c r="BC13" s="20">
        <v>537.26851851851859</v>
      </c>
      <c r="BD13" s="146">
        <v>3569.4444444444448</v>
      </c>
      <c r="BE13" s="146">
        <v>3663.2775119617227</v>
      </c>
      <c r="BF13" s="146">
        <v>3664.6271510516249</v>
      </c>
      <c r="BG13" s="145">
        <v>160</v>
      </c>
      <c r="BH13" s="177">
        <v>62</v>
      </c>
      <c r="BI13" s="177">
        <v>102</v>
      </c>
      <c r="BJ13" s="177">
        <v>78</v>
      </c>
      <c r="BK13" s="148">
        <v>82</v>
      </c>
      <c r="BL13" s="145">
        <v>301</v>
      </c>
      <c r="BM13" s="177">
        <v>2</v>
      </c>
      <c r="BN13" s="177">
        <v>13</v>
      </c>
      <c r="BO13" s="177">
        <v>3.9559160839160858</v>
      </c>
      <c r="BP13" s="177">
        <v>1.111013986013986</v>
      </c>
      <c r="BQ13" s="177">
        <v>2.8228566433566433</v>
      </c>
      <c r="BR13" s="145">
        <v>299</v>
      </c>
      <c r="BS13" s="177">
        <v>6</v>
      </c>
      <c r="BT13" s="177">
        <v>11</v>
      </c>
      <c r="BU13" s="177">
        <v>4.7021312056737594</v>
      </c>
      <c r="BV13" s="177">
        <v>1.2653049645390073</v>
      </c>
      <c r="BW13" s="148">
        <v>3.4368262411347517</v>
      </c>
      <c r="BX13" s="145">
        <v>433</v>
      </c>
      <c r="BY13" s="177">
        <v>0</v>
      </c>
      <c r="BZ13" s="177">
        <v>2.8594595064988009</v>
      </c>
      <c r="CA13" s="177">
        <v>148</v>
      </c>
      <c r="CB13" s="177">
        <v>1.3957500000000003</v>
      </c>
      <c r="CC13" s="177">
        <v>0</v>
      </c>
      <c r="CD13" s="177">
        <v>1</v>
      </c>
      <c r="CE13" s="177">
        <v>148</v>
      </c>
      <c r="CF13" s="177">
        <v>0</v>
      </c>
      <c r="CG13" s="177">
        <v>1</v>
      </c>
      <c r="CH13" s="159">
        <v>148</v>
      </c>
      <c r="CI13" s="145"/>
      <c r="CJ13" s="177"/>
      <c r="CK13" s="177"/>
      <c r="CL13" s="177"/>
      <c r="CM13" s="177"/>
      <c r="CN13" s="177"/>
      <c r="CO13" s="177"/>
      <c r="CP13" s="177"/>
      <c r="CQ13" s="177"/>
      <c r="CR13" s="177"/>
      <c r="CS13" s="159"/>
      <c r="CT13" s="145"/>
      <c r="CU13" s="177"/>
      <c r="CV13" s="177"/>
      <c r="CW13" s="177"/>
      <c r="CX13" s="177"/>
      <c r="CY13" s="177"/>
      <c r="CZ13" s="177"/>
      <c r="DA13" s="177"/>
      <c r="DB13" s="177"/>
      <c r="DC13" s="177"/>
      <c r="DD13" s="159"/>
      <c r="DE13" s="145"/>
      <c r="DF13" s="177"/>
      <c r="DG13" s="177"/>
      <c r="DH13" s="177"/>
      <c r="DI13" s="177"/>
      <c r="DJ13" s="177"/>
      <c r="DK13" s="177"/>
      <c r="DL13" s="177"/>
      <c r="DM13" s="177"/>
      <c r="DN13" s="177"/>
      <c r="DO13" s="159"/>
      <c r="DP13" s="109">
        <v>23.5</v>
      </c>
      <c r="DQ13" s="215">
        <v>150621</v>
      </c>
      <c r="DR13" s="189">
        <v>0.89361702127599996</v>
      </c>
      <c r="DS13" s="189">
        <v>7.1904761904809851</v>
      </c>
      <c r="DT13" s="149" t="s">
        <v>213</v>
      </c>
      <c r="DU13" s="150" t="s">
        <v>245</v>
      </c>
      <c r="DV13" s="190" t="s">
        <v>246</v>
      </c>
      <c r="DW13" s="177" t="s">
        <v>247</v>
      </c>
      <c r="DX13" s="191" t="s">
        <v>217</v>
      </c>
      <c r="DY13" s="172" t="s">
        <v>254</v>
      </c>
      <c r="DZ13" s="132" t="s">
        <v>122</v>
      </c>
      <c r="EA13" s="125">
        <v>214</v>
      </c>
      <c r="EB13" s="125" t="s">
        <v>231</v>
      </c>
      <c r="EC13" s="133" t="s">
        <v>220</v>
      </c>
      <c r="ED13" s="133" t="s">
        <v>229</v>
      </c>
      <c r="EE13" s="125" t="s">
        <v>274</v>
      </c>
      <c r="EF13" s="17">
        <v>5.975238424263253</v>
      </c>
      <c r="EG13" s="8">
        <v>5.861601850191752</v>
      </c>
      <c r="EH13" s="17" t="s">
        <v>69</v>
      </c>
      <c r="EI13" s="8" t="s">
        <v>255</v>
      </c>
      <c r="EJ13" s="18" t="s">
        <v>241</v>
      </c>
      <c r="EK13" s="124" t="s">
        <v>225</v>
      </c>
      <c r="EL13" s="124" t="s">
        <v>226</v>
      </c>
      <c r="EM13" s="124" t="s">
        <v>227</v>
      </c>
    </row>
    <row r="14" spans="1:143" ht="15.75">
      <c r="A14" s="128" t="s">
        <v>212</v>
      </c>
      <c r="B14" s="143" t="s">
        <v>115</v>
      </c>
      <c r="C14" s="126" t="s">
        <v>41</v>
      </c>
      <c r="D14" s="144" t="s">
        <v>126</v>
      </c>
      <c r="E14" s="187" t="s">
        <v>70</v>
      </c>
      <c r="F14" s="145">
        <v>155</v>
      </c>
      <c r="G14" s="177">
        <v>1</v>
      </c>
      <c r="H14" s="177">
        <v>0</v>
      </c>
      <c r="I14" s="146">
        <v>9130.2969234893899</v>
      </c>
      <c r="J14" s="146">
        <v>3963.3592595147525</v>
      </c>
      <c r="K14" s="146">
        <v>0.93506493506493504</v>
      </c>
      <c r="L14" s="147">
        <v>144</v>
      </c>
      <c r="M14" s="147">
        <v>154</v>
      </c>
      <c r="N14" s="146">
        <v>18597.125179738479</v>
      </c>
      <c r="O14" s="146">
        <v>4240</v>
      </c>
      <c r="P14" s="20">
        <v>4032.7402135231318</v>
      </c>
      <c r="Q14" s="20">
        <v>3866.2608695652175</v>
      </c>
      <c r="R14" s="146">
        <v>14799.999999999998</v>
      </c>
      <c r="S14" s="146">
        <v>16075.739644970416</v>
      </c>
      <c r="T14" s="146">
        <v>16866.008771929824</v>
      </c>
      <c r="U14" s="145">
        <v>158</v>
      </c>
      <c r="V14" s="177">
        <v>0</v>
      </c>
      <c r="W14" s="177">
        <v>6</v>
      </c>
      <c r="X14" s="146">
        <v>2501.9759888795124</v>
      </c>
      <c r="Y14" s="146">
        <v>1062.5890568135039</v>
      </c>
      <c r="Z14" s="146">
        <v>4088.8532278563121</v>
      </c>
      <c r="AA14" s="146">
        <v>930.76923076923083</v>
      </c>
      <c r="AB14" s="146">
        <v>838.03571428571433</v>
      </c>
      <c r="AC14" s="146">
        <v>946.45852749301025</v>
      </c>
      <c r="AD14" s="146">
        <v>3816.666666666667</v>
      </c>
      <c r="AE14" s="146">
        <v>3801.4164305949012</v>
      </c>
      <c r="AF14" s="146">
        <v>3844.8770491803275</v>
      </c>
      <c r="AG14" s="145">
        <v>157</v>
      </c>
      <c r="AH14" s="177">
        <v>0</v>
      </c>
      <c r="AI14" s="177">
        <v>1</v>
      </c>
      <c r="AJ14" s="177"/>
      <c r="AK14" s="146">
        <v>10458.27781932216</v>
      </c>
      <c r="AL14" s="146">
        <v>4708.2455872131395</v>
      </c>
      <c r="AM14" s="146">
        <v>26469.01173010984</v>
      </c>
      <c r="AN14" s="146">
        <v>4860</v>
      </c>
      <c r="AO14" s="146">
        <v>4214.334470989761</v>
      </c>
      <c r="AP14" s="146">
        <v>4053.5545023696686</v>
      </c>
      <c r="AQ14" s="146">
        <v>17400.000000000004</v>
      </c>
      <c r="AR14" s="146">
        <v>18178.723404255317</v>
      </c>
      <c r="AS14" s="146">
        <v>19077.23076923077</v>
      </c>
      <c r="AT14" s="145">
        <v>157</v>
      </c>
      <c r="AU14" s="177">
        <v>0</v>
      </c>
      <c r="AV14" s="177">
        <v>0</v>
      </c>
      <c r="AW14" s="177"/>
      <c r="AX14" s="146">
        <v>2931.1116820011671</v>
      </c>
      <c r="AY14" s="146">
        <v>1404.1523428951059</v>
      </c>
      <c r="AZ14" s="146">
        <v>5444.524612252816</v>
      </c>
      <c r="BA14" s="146">
        <v>697.05882352941171</v>
      </c>
      <c r="BB14" s="20">
        <v>685.5022831050228</v>
      </c>
      <c r="BC14" s="20">
        <v>846.75810473815477</v>
      </c>
      <c r="BD14" s="146">
        <v>4665.909090909091</v>
      </c>
      <c r="BE14" s="146">
        <v>4303.0172413793098</v>
      </c>
      <c r="BF14" s="146">
        <v>4236.5764447695692</v>
      </c>
      <c r="BG14" s="145">
        <v>155</v>
      </c>
      <c r="BH14" s="177">
        <v>52</v>
      </c>
      <c r="BI14" s="177">
        <v>65</v>
      </c>
      <c r="BJ14" s="177">
        <v>44</v>
      </c>
      <c r="BK14" s="148">
        <v>39</v>
      </c>
      <c r="BL14" s="145">
        <v>312</v>
      </c>
      <c r="BM14" s="177">
        <v>2</v>
      </c>
      <c r="BN14" s="177">
        <v>0</v>
      </c>
      <c r="BO14" s="177">
        <v>2.0896709677416037</v>
      </c>
      <c r="BP14" s="177">
        <v>0.83956421935483871</v>
      </c>
      <c r="BQ14" s="177">
        <v>1.23322580645129</v>
      </c>
      <c r="BR14" s="145">
        <v>307</v>
      </c>
      <c r="BS14" s="177">
        <v>0</v>
      </c>
      <c r="BT14" s="177">
        <v>1</v>
      </c>
      <c r="BU14" s="177">
        <v>3.9203725490194445</v>
      </c>
      <c r="BV14" s="177">
        <v>1.2041240065359478</v>
      </c>
      <c r="BW14" s="148">
        <v>2.7162483660127905</v>
      </c>
      <c r="BX14" s="145"/>
      <c r="BY14" s="177"/>
      <c r="BZ14" s="177"/>
      <c r="CA14" s="177"/>
      <c r="CB14" s="177"/>
      <c r="CC14" s="177"/>
      <c r="CD14" s="177"/>
      <c r="CE14" s="177"/>
      <c r="CF14" s="177"/>
      <c r="CG14" s="177"/>
      <c r="CH14" s="159"/>
      <c r="CI14" s="145"/>
      <c r="CJ14" s="177"/>
      <c r="CK14" s="177"/>
      <c r="CL14" s="177"/>
      <c r="CM14" s="177"/>
      <c r="CN14" s="177"/>
      <c r="CO14" s="177"/>
      <c r="CP14" s="177"/>
      <c r="CQ14" s="177"/>
      <c r="CR14" s="177"/>
      <c r="CS14" s="159"/>
      <c r="CT14" s="145"/>
      <c r="CU14" s="177"/>
      <c r="CV14" s="177"/>
      <c r="CW14" s="177"/>
      <c r="CX14" s="177"/>
      <c r="CY14" s="177"/>
      <c r="CZ14" s="177"/>
      <c r="DA14" s="177"/>
      <c r="DB14" s="177"/>
      <c r="DC14" s="177"/>
      <c r="DD14" s="159"/>
      <c r="DE14" s="145"/>
      <c r="DF14" s="177"/>
      <c r="DG14" s="177"/>
      <c r="DH14" s="177"/>
      <c r="DI14" s="177"/>
      <c r="DJ14" s="177"/>
      <c r="DK14" s="177"/>
      <c r="DL14" s="177"/>
      <c r="DM14" s="177"/>
      <c r="DN14" s="177"/>
      <c r="DO14" s="159"/>
      <c r="DP14" s="108">
        <v>12.25</v>
      </c>
      <c r="DQ14" s="215">
        <v>178966</v>
      </c>
      <c r="DR14" s="189">
        <v>0.95918367346900002</v>
      </c>
      <c r="DS14" s="189">
        <v>13.191489361707461</v>
      </c>
      <c r="DT14" s="149" t="s">
        <v>213</v>
      </c>
      <c r="DU14" s="150" t="s">
        <v>245</v>
      </c>
      <c r="DV14" s="190" t="s">
        <v>246</v>
      </c>
      <c r="DW14" s="177" t="s">
        <v>247</v>
      </c>
      <c r="DX14" s="191" t="s">
        <v>217</v>
      </c>
      <c r="DY14" s="172" t="s">
        <v>218</v>
      </c>
      <c r="DZ14" s="132" t="s">
        <v>119</v>
      </c>
      <c r="EA14" s="125">
        <v>214</v>
      </c>
      <c r="EB14" s="125" t="s">
        <v>219</v>
      </c>
      <c r="EC14" s="133" t="s">
        <v>220</v>
      </c>
      <c r="ED14" s="133" t="s">
        <v>229</v>
      </c>
      <c r="EE14" s="125" t="s">
        <v>274</v>
      </c>
      <c r="EF14" s="17">
        <v>3.8303147977398289</v>
      </c>
      <c r="EG14" s="8">
        <v>4.8071085063717032</v>
      </c>
      <c r="EH14" s="17" t="s">
        <v>70</v>
      </c>
      <c r="EI14" s="8" t="s">
        <v>257</v>
      </c>
      <c r="EJ14" s="18" t="s">
        <v>258</v>
      </c>
      <c r="EK14" s="124" t="s">
        <v>225</v>
      </c>
      <c r="EL14" s="124" t="s">
        <v>226</v>
      </c>
      <c r="EM14" s="124" t="s">
        <v>227</v>
      </c>
    </row>
    <row r="15" spans="1:143" ht="15.75">
      <c r="A15" s="128" t="s">
        <v>212</v>
      </c>
      <c r="B15" s="143" t="s">
        <v>115</v>
      </c>
      <c r="C15" s="126" t="s">
        <v>41</v>
      </c>
      <c r="D15" s="144" t="s">
        <v>126</v>
      </c>
      <c r="E15" s="216" t="s">
        <v>70</v>
      </c>
      <c r="F15" s="145">
        <v>162</v>
      </c>
      <c r="G15" s="177">
        <v>0</v>
      </c>
      <c r="H15" s="177">
        <v>0</v>
      </c>
      <c r="I15" s="146">
        <v>9631.5341785001619</v>
      </c>
      <c r="J15" s="146">
        <v>3004.6866747881145</v>
      </c>
      <c r="K15" s="146">
        <v>0.97530864197530864</v>
      </c>
      <c r="L15" s="147">
        <v>158</v>
      </c>
      <c r="M15" s="147">
        <v>161</v>
      </c>
      <c r="N15" s="146">
        <v>14485.192071877762</v>
      </c>
      <c r="O15" s="146">
        <v>5472.727272727273</v>
      </c>
      <c r="P15" s="20">
        <v>4572.7642276422766</v>
      </c>
      <c r="Q15" s="20">
        <v>4165.9829059829062</v>
      </c>
      <c r="R15" s="146">
        <v>13362.5</v>
      </c>
      <c r="S15" s="146">
        <v>13948.523985239852</v>
      </c>
      <c r="T15" s="146">
        <v>13924.355555555556</v>
      </c>
      <c r="U15" s="145">
        <v>160</v>
      </c>
      <c r="V15" s="177">
        <v>0</v>
      </c>
      <c r="W15" s="177">
        <v>6</v>
      </c>
      <c r="X15" s="146">
        <v>2319.8378097680834</v>
      </c>
      <c r="Y15" s="146">
        <v>894.43668109462317</v>
      </c>
      <c r="Z15" s="146">
        <v>3691.0131921605598</v>
      </c>
      <c r="AA15" s="146">
        <v>1068</v>
      </c>
      <c r="AB15" s="146">
        <v>879.19132149901384</v>
      </c>
      <c r="AC15" s="146">
        <v>850.97580015612812</v>
      </c>
      <c r="AD15" s="146">
        <v>3381.818181818182</v>
      </c>
      <c r="AE15" s="146">
        <v>3452.7707808564232</v>
      </c>
      <c r="AF15" s="146">
        <v>3446.7848453249912</v>
      </c>
      <c r="AG15" s="145">
        <v>159</v>
      </c>
      <c r="AH15" s="177">
        <v>0</v>
      </c>
      <c r="AI15" s="177">
        <v>0</v>
      </c>
      <c r="AJ15" s="177"/>
      <c r="AK15" s="146">
        <v>12366.381672841335</v>
      </c>
      <c r="AL15" s="146">
        <v>4496.9626809694919</v>
      </c>
      <c r="AM15" s="146">
        <v>22190.292825003282</v>
      </c>
      <c r="AN15" s="146">
        <v>6633.3333333333339</v>
      </c>
      <c r="AO15" s="146">
        <v>4901.0695187165775</v>
      </c>
      <c r="AP15" s="146">
        <v>4261.5079365079364</v>
      </c>
      <c r="AQ15" s="146">
        <v>18014.285714285714</v>
      </c>
      <c r="AR15" s="146">
        <v>18156.804733727811</v>
      </c>
      <c r="AS15" s="146">
        <v>18091.44385026738</v>
      </c>
      <c r="AT15" s="145">
        <v>159</v>
      </c>
      <c r="AU15" s="177">
        <v>1</v>
      </c>
      <c r="AV15" s="177">
        <v>2</v>
      </c>
      <c r="AW15" s="177"/>
      <c r="AX15" s="146">
        <v>3018.3852629725684</v>
      </c>
      <c r="AY15" s="146">
        <v>1192.9625459597889</v>
      </c>
      <c r="AZ15" s="146">
        <v>4480.9428439027115</v>
      </c>
      <c r="BA15" s="146">
        <v>1200</v>
      </c>
      <c r="BB15" s="20">
        <v>759.97876857749475</v>
      </c>
      <c r="BC15" s="20">
        <v>713.33872271624898</v>
      </c>
      <c r="BD15" s="146">
        <v>4318.604651162791</v>
      </c>
      <c r="BE15" s="146">
        <v>4200.320924261875</v>
      </c>
      <c r="BF15" s="146">
        <v>4035.8847736625521</v>
      </c>
      <c r="BG15" s="145">
        <v>147</v>
      </c>
      <c r="BH15" s="177">
        <v>50</v>
      </c>
      <c r="BI15" s="177">
        <v>87</v>
      </c>
      <c r="BJ15" s="177">
        <v>51</v>
      </c>
      <c r="BK15" s="148">
        <v>53</v>
      </c>
      <c r="BL15" s="145">
        <v>312</v>
      </c>
      <c r="BM15" s="177">
        <v>4</v>
      </c>
      <c r="BN15" s="177">
        <v>3</v>
      </c>
      <c r="BO15" s="177">
        <v>2.6299081967211047</v>
      </c>
      <c r="BP15" s="177">
        <v>1.1979604131147539</v>
      </c>
      <c r="BQ15" s="177">
        <v>1.4026459016391313</v>
      </c>
      <c r="BR15" s="145">
        <v>316</v>
      </c>
      <c r="BS15" s="177">
        <v>2</v>
      </c>
      <c r="BT15" s="177">
        <v>9</v>
      </c>
      <c r="BU15" s="177">
        <v>4.6491278688520916</v>
      </c>
      <c r="BV15" s="177">
        <v>1.6442226885245901</v>
      </c>
      <c r="BW15" s="148">
        <v>3.0049049180324987</v>
      </c>
      <c r="BX15" s="145"/>
      <c r="BY15" s="177"/>
      <c r="BZ15" s="177"/>
      <c r="CA15" s="177"/>
      <c r="CB15" s="177"/>
      <c r="CC15" s="177"/>
      <c r="CD15" s="177"/>
      <c r="CE15" s="177"/>
      <c r="CF15" s="177"/>
      <c r="CG15" s="177"/>
      <c r="CH15" s="159"/>
      <c r="CI15" s="145"/>
      <c r="CJ15" s="177"/>
      <c r="CK15" s="177"/>
      <c r="CL15" s="177"/>
      <c r="CM15" s="177"/>
      <c r="CN15" s="177"/>
      <c r="CO15" s="177"/>
      <c r="CP15" s="177"/>
      <c r="CQ15" s="177"/>
      <c r="CR15" s="177"/>
      <c r="CS15" s="159"/>
      <c r="CT15" s="145"/>
      <c r="CU15" s="177"/>
      <c r="CV15" s="177"/>
      <c r="CW15" s="177"/>
      <c r="CX15" s="177"/>
      <c r="CY15" s="177"/>
      <c r="CZ15" s="177"/>
      <c r="DA15" s="177"/>
      <c r="DB15" s="177"/>
      <c r="DC15" s="177"/>
      <c r="DD15" s="159"/>
      <c r="DE15" s="145"/>
      <c r="DF15" s="177"/>
      <c r="DG15" s="177"/>
      <c r="DH15" s="177"/>
      <c r="DI15" s="177"/>
      <c r="DJ15" s="177"/>
      <c r="DK15" s="177"/>
      <c r="DL15" s="177"/>
      <c r="DM15" s="177"/>
      <c r="DN15" s="177"/>
      <c r="DO15" s="159"/>
      <c r="DP15" s="109">
        <v>12.25</v>
      </c>
      <c r="DQ15" s="215">
        <v>178966</v>
      </c>
      <c r="DR15" s="189">
        <v>0.95918367346900002</v>
      </c>
      <c r="DS15" s="189">
        <v>13.787234042558765</v>
      </c>
      <c r="DT15" s="149" t="s">
        <v>213</v>
      </c>
      <c r="DU15" s="150" t="s">
        <v>245</v>
      </c>
      <c r="DV15" s="190" t="s">
        <v>246</v>
      </c>
      <c r="DW15" s="177" t="s">
        <v>247</v>
      </c>
      <c r="DX15" s="191" t="s">
        <v>217</v>
      </c>
      <c r="DY15" s="172" t="s">
        <v>218</v>
      </c>
      <c r="DZ15" s="132" t="s">
        <v>120</v>
      </c>
      <c r="EA15" s="125">
        <v>214</v>
      </c>
      <c r="EB15" s="125" t="s">
        <v>228</v>
      </c>
      <c r="EC15" s="133" t="s">
        <v>220</v>
      </c>
      <c r="ED15" s="133" t="s">
        <v>237</v>
      </c>
      <c r="EE15" s="125" t="s">
        <v>274</v>
      </c>
      <c r="EF15" s="17">
        <v>3.6086172365847928</v>
      </c>
      <c r="EG15" s="8">
        <v>4.6375649914145471</v>
      </c>
      <c r="EH15" s="17" t="s">
        <v>70</v>
      </c>
      <c r="EI15" s="8" t="s">
        <v>257</v>
      </c>
      <c r="EJ15" s="18" t="s">
        <v>258</v>
      </c>
      <c r="EK15" s="124" t="s">
        <v>225</v>
      </c>
      <c r="EL15" s="124" t="s">
        <v>226</v>
      </c>
      <c r="EM15" s="124" t="s">
        <v>227</v>
      </c>
    </row>
    <row r="16" spans="1:143" ht="15.75">
      <c r="A16" s="128" t="s">
        <v>212</v>
      </c>
      <c r="B16" s="143" t="s">
        <v>115</v>
      </c>
      <c r="C16" s="126" t="s">
        <v>41</v>
      </c>
      <c r="D16" s="144" t="s">
        <v>126</v>
      </c>
      <c r="E16" s="216" t="s">
        <v>70</v>
      </c>
      <c r="F16" s="145">
        <v>141</v>
      </c>
      <c r="G16" s="177">
        <v>0</v>
      </c>
      <c r="H16" s="177">
        <v>5</v>
      </c>
      <c r="I16" s="146">
        <v>5824.3109948717174</v>
      </c>
      <c r="J16" s="146">
        <v>2031.3447899786538</v>
      </c>
      <c r="K16" s="146">
        <v>0.90441176470588236</v>
      </c>
      <c r="L16" s="147">
        <v>123</v>
      </c>
      <c r="M16" s="147">
        <v>135</v>
      </c>
      <c r="N16" s="146">
        <v>9266.3332872539195</v>
      </c>
      <c r="O16" s="146">
        <v>3042.8571428571431</v>
      </c>
      <c r="P16" s="20">
        <v>2550.9523809523812</v>
      </c>
      <c r="Q16" s="20">
        <v>2575.452488687783</v>
      </c>
      <c r="R16" s="146">
        <v>8370.0000000000018</v>
      </c>
      <c r="S16" s="146">
        <v>10494.736842105265</v>
      </c>
      <c r="T16" s="146">
        <v>11106.764705882355</v>
      </c>
      <c r="U16" s="145">
        <v>141</v>
      </c>
      <c r="V16" s="177">
        <v>2</v>
      </c>
      <c r="W16" s="177">
        <v>7</v>
      </c>
      <c r="X16" s="146">
        <v>2000.1672357652128</v>
      </c>
      <c r="Y16" s="146">
        <v>887.71494352504192</v>
      </c>
      <c r="Z16" s="146">
        <v>3542.6064443414884</v>
      </c>
      <c r="AA16" s="146">
        <v>727.77777777777783</v>
      </c>
      <c r="AB16" s="146">
        <v>848.24380165289256</v>
      </c>
      <c r="AC16" s="146">
        <v>833.79629629629642</v>
      </c>
      <c r="AD16" s="146">
        <v>3199.9999999999995</v>
      </c>
      <c r="AE16" s="146">
        <v>3440.4340836012866</v>
      </c>
      <c r="AF16" s="146">
        <v>3396.7345505617973</v>
      </c>
      <c r="AG16" s="145">
        <v>143</v>
      </c>
      <c r="AH16" s="177">
        <v>0</v>
      </c>
      <c r="AI16" s="177">
        <v>1</v>
      </c>
      <c r="AJ16" s="177"/>
      <c r="AK16" s="146">
        <v>8191.1751402890932</v>
      </c>
      <c r="AL16" s="146">
        <v>4067.8308749467583</v>
      </c>
      <c r="AM16" s="146">
        <v>18778.294672374799</v>
      </c>
      <c r="AN16" s="146">
        <v>3150.0000000000005</v>
      </c>
      <c r="AO16" s="146">
        <v>2822</v>
      </c>
      <c r="AP16" s="146">
        <v>2805.5636896046854</v>
      </c>
      <c r="AQ16" s="146">
        <v>14299.999999999998</v>
      </c>
      <c r="AR16" s="146">
        <v>14949.66887417219</v>
      </c>
      <c r="AS16" s="146">
        <v>15440.000000000004</v>
      </c>
      <c r="AT16" s="145">
        <v>147</v>
      </c>
      <c r="AU16" s="177">
        <v>0</v>
      </c>
      <c r="AV16" s="177">
        <v>1</v>
      </c>
      <c r="AW16" s="177"/>
      <c r="AX16" s="146">
        <v>2383.7388858722275</v>
      </c>
      <c r="AY16" s="146">
        <v>1006.0515993231702</v>
      </c>
      <c r="AZ16" s="146">
        <v>4228.5309044293117</v>
      </c>
      <c r="BA16" s="146">
        <v>922.22222222222229</v>
      </c>
      <c r="BB16" s="20">
        <v>666.84782608695662</v>
      </c>
      <c r="BC16" s="20">
        <v>635.19091847265224</v>
      </c>
      <c r="BD16" s="146">
        <v>3723.8095238095239</v>
      </c>
      <c r="BE16" s="146">
        <v>3917.4295774647885</v>
      </c>
      <c r="BF16" s="146">
        <v>3818.1434599156119</v>
      </c>
      <c r="BG16" s="145">
        <v>108</v>
      </c>
      <c r="BH16" s="177">
        <v>35</v>
      </c>
      <c r="BI16" s="177">
        <v>74</v>
      </c>
      <c r="BJ16" s="177">
        <v>54</v>
      </c>
      <c r="BK16" s="148">
        <v>51</v>
      </c>
      <c r="BL16" s="145">
        <v>289</v>
      </c>
      <c r="BM16" s="177">
        <v>2</v>
      </c>
      <c r="BN16" s="177">
        <v>8</v>
      </c>
      <c r="BO16" s="177">
        <v>4.647835125447811</v>
      </c>
      <c r="BP16" s="177">
        <v>1.8424871290322575</v>
      </c>
      <c r="BQ16" s="177">
        <v>2.7785985663078816</v>
      </c>
      <c r="BR16" s="145">
        <v>284</v>
      </c>
      <c r="BS16" s="177">
        <v>2</v>
      </c>
      <c r="BT16" s="177">
        <v>9</v>
      </c>
      <c r="BU16" s="177">
        <v>5.3017765567764137</v>
      </c>
      <c r="BV16" s="177">
        <v>2.1422707472527467</v>
      </c>
      <c r="BW16" s="148">
        <v>3.1595054945052596</v>
      </c>
      <c r="BX16" s="145"/>
      <c r="BY16" s="177"/>
      <c r="BZ16" s="177"/>
      <c r="CA16" s="177"/>
      <c r="CB16" s="177"/>
      <c r="CC16" s="177"/>
      <c r="CD16" s="177"/>
      <c r="CE16" s="177"/>
      <c r="CF16" s="177"/>
      <c r="CG16" s="177"/>
      <c r="CH16" s="159"/>
      <c r="CI16" s="145"/>
      <c r="CJ16" s="177"/>
      <c r="CK16" s="177"/>
      <c r="CL16" s="177"/>
      <c r="CM16" s="177"/>
      <c r="CN16" s="177"/>
      <c r="CO16" s="177"/>
      <c r="CP16" s="177"/>
      <c r="CQ16" s="177"/>
      <c r="CR16" s="177"/>
      <c r="CS16" s="159"/>
      <c r="CT16" s="145"/>
      <c r="CU16" s="177"/>
      <c r="CV16" s="177"/>
      <c r="CW16" s="177"/>
      <c r="CX16" s="177"/>
      <c r="CY16" s="177"/>
      <c r="CZ16" s="177"/>
      <c r="DA16" s="177"/>
      <c r="DB16" s="177"/>
      <c r="DC16" s="177"/>
      <c r="DD16" s="159"/>
      <c r="DE16" s="145"/>
      <c r="DF16" s="177"/>
      <c r="DG16" s="177"/>
      <c r="DH16" s="177"/>
      <c r="DI16" s="177"/>
      <c r="DJ16" s="177"/>
      <c r="DK16" s="177"/>
      <c r="DL16" s="177"/>
      <c r="DM16" s="177"/>
      <c r="DN16" s="177"/>
      <c r="DO16" s="159"/>
      <c r="DP16" s="108">
        <v>12.25</v>
      </c>
      <c r="DQ16" s="215">
        <v>178966</v>
      </c>
      <c r="DR16" s="189">
        <v>0.95918367346900002</v>
      </c>
      <c r="DS16" s="189">
        <v>12.000000000004849</v>
      </c>
      <c r="DT16" s="149" t="s">
        <v>213</v>
      </c>
      <c r="DU16" s="150" t="s">
        <v>245</v>
      </c>
      <c r="DV16" s="190" t="s">
        <v>246</v>
      </c>
      <c r="DW16" s="177" t="s">
        <v>247</v>
      </c>
      <c r="DX16" s="191" t="s">
        <v>217</v>
      </c>
      <c r="DY16" s="172" t="s">
        <v>218</v>
      </c>
      <c r="DZ16" s="132" t="s">
        <v>121</v>
      </c>
      <c r="EA16" s="125">
        <v>214</v>
      </c>
      <c r="EB16" s="125" t="s">
        <v>230</v>
      </c>
      <c r="EC16" s="133" t="s">
        <v>220</v>
      </c>
      <c r="ED16" s="133" t="s">
        <v>229</v>
      </c>
      <c r="EE16" s="125" t="s">
        <v>274</v>
      </c>
      <c r="EF16" s="17">
        <v>5.9004219981795512</v>
      </c>
      <c r="EG16" s="8">
        <v>5.8724773860146815</v>
      </c>
      <c r="EH16" s="17" t="s">
        <v>70</v>
      </c>
      <c r="EI16" s="8" t="s">
        <v>257</v>
      </c>
      <c r="EJ16" s="18" t="s">
        <v>258</v>
      </c>
      <c r="EK16" s="124" t="s">
        <v>225</v>
      </c>
      <c r="EL16" s="124" t="s">
        <v>226</v>
      </c>
      <c r="EM16" s="124" t="s">
        <v>227</v>
      </c>
    </row>
    <row r="17" spans="1:143" ht="15.75">
      <c r="A17" s="128" t="s">
        <v>212</v>
      </c>
      <c r="B17" s="143" t="s">
        <v>115</v>
      </c>
      <c r="C17" s="126" t="s">
        <v>41</v>
      </c>
      <c r="D17" s="144" t="s">
        <v>126</v>
      </c>
      <c r="E17" s="216" t="s">
        <v>70</v>
      </c>
      <c r="F17" s="145">
        <v>134</v>
      </c>
      <c r="G17" s="177">
        <v>0</v>
      </c>
      <c r="H17" s="177">
        <v>1</v>
      </c>
      <c r="I17" s="146">
        <v>6152.8894163209598</v>
      </c>
      <c r="J17" s="146">
        <v>2273.1806337521843</v>
      </c>
      <c r="K17" s="146">
        <v>0.92481203007518797</v>
      </c>
      <c r="L17" s="147">
        <v>123</v>
      </c>
      <c r="M17" s="147">
        <v>132</v>
      </c>
      <c r="N17" s="146">
        <v>11806.676579070801</v>
      </c>
      <c r="O17" s="146">
        <v>3183.3333333333335</v>
      </c>
      <c r="P17" s="20">
        <v>2717.3796791443851</v>
      </c>
      <c r="Q17" s="20">
        <v>2804.0712468193383</v>
      </c>
      <c r="R17" s="146">
        <v>8885</v>
      </c>
      <c r="S17" s="146">
        <v>9477.1875</v>
      </c>
      <c r="T17" s="146">
        <v>9625.6410256410254</v>
      </c>
      <c r="U17" s="145">
        <v>134</v>
      </c>
      <c r="V17" s="177">
        <v>0</v>
      </c>
      <c r="W17" s="177">
        <v>16</v>
      </c>
      <c r="X17" s="146">
        <v>1675.503017114348</v>
      </c>
      <c r="Y17" s="146">
        <v>798.75001941162282</v>
      </c>
      <c r="Z17" s="146">
        <v>3302.716417580672</v>
      </c>
      <c r="AA17" s="146">
        <v>670.58823529411768</v>
      </c>
      <c r="AB17" s="146">
        <v>659.41845764854622</v>
      </c>
      <c r="AC17" s="146">
        <v>703.65201900237525</v>
      </c>
      <c r="AD17" s="146">
        <v>2855</v>
      </c>
      <c r="AE17" s="146">
        <v>3023.1625835189311</v>
      </c>
      <c r="AF17" s="146">
        <v>3084.3192868719611</v>
      </c>
      <c r="AG17" s="145">
        <v>135</v>
      </c>
      <c r="AH17" s="177">
        <v>2</v>
      </c>
      <c r="AI17" s="177">
        <v>1</v>
      </c>
      <c r="AJ17" s="177"/>
      <c r="AK17" s="146">
        <v>8092.4850429969747</v>
      </c>
      <c r="AL17" s="146">
        <v>3832.6292487182909</v>
      </c>
      <c r="AM17" s="146">
        <v>19955.644780300161</v>
      </c>
      <c r="AN17" s="146">
        <v>3742.8571428571427</v>
      </c>
      <c r="AO17" s="146">
        <v>3036.950146627566</v>
      </c>
      <c r="AP17" s="146">
        <v>3044.1361916771752</v>
      </c>
      <c r="AQ17" s="146">
        <v>13475</v>
      </c>
      <c r="AR17" s="146">
        <v>14555.140186915893</v>
      </c>
      <c r="AS17" s="146">
        <v>14547.244094488189</v>
      </c>
      <c r="AT17" s="145">
        <v>135</v>
      </c>
      <c r="AU17" s="177">
        <v>1</v>
      </c>
      <c r="AV17" s="177">
        <v>3</v>
      </c>
      <c r="AW17" s="177"/>
      <c r="AX17" s="146">
        <v>1916.790846431415</v>
      </c>
      <c r="AY17" s="146">
        <v>1052.9576943297154</v>
      </c>
      <c r="AZ17" s="146">
        <v>4339.1354543123043</v>
      </c>
      <c r="BA17" s="146">
        <v>547.72727272727275</v>
      </c>
      <c r="BB17" s="20">
        <v>522.08333333333337</v>
      </c>
      <c r="BC17" s="20">
        <v>537.26851851851859</v>
      </c>
      <c r="BD17" s="146">
        <v>3370.8333333333335</v>
      </c>
      <c r="BE17" s="146">
        <v>3663.2775119617227</v>
      </c>
      <c r="BF17" s="146">
        <v>3664.6271510516249</v>
      </c>
      <c r="BG17" s="145">
        <v>137</v>
      </c>
      <c r="BH17" s="177">
        <v>59</v>
      </c>
      <c r="BI17" s="177">
        <v>91</v>
      </c>
      <c r="BJ17" s="177">
        <v>78</v>
      </c>
      <c r="BK17" s="148">
        <v>82</v>
      </c>
      <c r="BL17" s="145">
        <v>259</v>
      </c>
      <c r="BM17" s="177">
        <v>4</v>
      </c>
      <c r="BN17" s="177">
        <v>6</v>
      </c>
      <c r="BO17" s="177">
        <v>3.6408514056221897</v>
      </c>
      <c r="BP17" s="177">
        <v>0.99940123293172678</v>
      </c>
      <c r="BQ17" s="177">
        <v>2.6184457831322088</v>
      </c>
      <c r="BR17" s="145">
        <v>272</v>
      </c>
      <c r="BS17" s="177">
        <v>2</v>
      </c>
      <c r="BT17" s="177">
        <v>11</v>
      </c>
      <c r="BU17" s="177">
        <v>4.5975675675672507</v>
      </c>
      <c r="BV17" s="177">
        <v>1.4668838841698839</v>
      </c>
      <c r="BW17" s="148">
        <v>3.1306833976830428</v>
      </c>
      <c r="BX17" s="145"/>
      <c r="BY17" s="177"/>
      <c r="BZ17" s="177"/>
      <c r="CA17" s="177"/>
      <c r="CB17" s="177"/>
      <c r="CC17" s="177"/>
      <c r="CD17" s="177"/>
      <c r="CE17" s="177"/>
      <c r="CF17" s="177"/>
      <c r="CG17" s="177"/>
      <c r="CH17" s="159"/>
      <c r="CI17" s="145"/>
      <c r="CJ17" s="177"/>
      <c r="CK17" s="177"/>
      <c r="CL17" s="177"/>
      <c r="CM17" s="177"/>
      <c r="CN17" s="177"/>
      <c r="CO17" s="177"/>
      <c r="CP17" s="177"/>
      <c r="CQ17" s="177"/>
      <c r="CR17" s="177"/>
      <c r="CS17" s="159"/>
      <c r="CT17" s="145"/>
      <c r="CU17" s="177"/>
      <c r="CV17" s="177"/>
      <c r="CW17" s="177"/>
      <c r="CX17" s="177"/>
      <c r="CY17" s="177"/>
      <c r="CZ17" s="177"/>
      <c r="DA17" s="177"/>
      <c r="DB17" s="177"/>
      <c r="DC17" s="177"/>
      <c r="DD17" s="159"/>
      <c r="DE17" s="145"/>
      <c r="DF17" s="177"/>
      <c r="DG17" s="177"/>
      <c r="DH17" s="177"/>
      <c r="DI17" s="177"/>
      <c r="DJ17" s="177"/>
      <c r="DK17" s="177"/>
      <c r="DL17" s="177"/>
      <c r="DM17" s="177"/>
      <c r="DN17" s="177"/>
      <c r="DO17" s="159"/>
      <c r="DP17" s="109">
        <v>12.25</v>
      </c>
      <c r="DQ17" s="215">
        <v>178966</v>
      </c>
      <c r="DR17" s="189">
        <v>0.95918367346900002</v>
      </c>
      <c r="DS17" s="189">
        <v>11.404255319153545</v>
      </c>
      <c r="DT17" s="149" t="s">
        <v>213</v>
      </c>
      <c r="DU17" s="150" t="s">
        <v>245</v>
      </c>
      <c r="DV17" s="190" t="s">
        <v>246</v>
      </c>
      <c r="DW17" s="177" t="s">
        <v>247</v>
      </c>
      <c r="DX17" s="191" t="s">
        <v>217</v>
      </c>
      <c r="DY17" s="172" t="s">
        <v>218</v>
      </c>
      <c r="DZ17" s="132" t="s">
        <v>122</v>
      </c>
      <c r="EA17" s="125">
        <v>214</v>
      </c>
      <c r="EB17" s="125" t="s">
        <v>231</v>
      </c>
      <c r="EC17" s="133" t="s">
        <v>220</v>
      </c>
      <c r="ED17" s="133" t="s">
        <v>229</v>
      </c>
      <c r="EE17" s="125" t="s">
        <v>274</v>
      </c>
      <c r="EF17" s="17">
        <v>5.4576567215705989</v>
      </c>
      <c r="EG17" s="8">
        <v>6.5647533473683826</v>
      </c>
      <c r="EH17" s="17" t="s">
        <v>70</v>
      </c>
      <c r="EI17" s="8" t="s">
        <v>257</v>
      </c>
      <c r="EJ17" s="18" t="s">
        <v>258</v>
      </c>
      <c r="EK17" s="124" t="s">
        <v>225</v>
      </c>
      <c r="EL17" s="124" t="s">
        <v>226</v>
      </c>
      <c r="EM17" s="124" t="s">
        <v>227</v>
      </c>
    </row>
    <row r="18" spans="1:143" ht="15.75">
      <c r="A18" s="128" t="s">
        <v>212</v>
      </c>
      <c r="B18" s="143" t="s">
        <v>115</v>
      </c>
      <c r="C18" s="126" t="s">
        <v>41</v>
      </c>
      <c r="D18" s="144" t="s">
        <v>126</v>
      </c>
      <c r="E18" s="187" t="s">
        <v>71</v>
      </c>
      <c r="F18" s="145">
        <v>141</v>
      </c>
      <c r="G18" s="177">
        <v>0</v>
      </c>
      <c r="H18" s="177">
        <v>0</v>
      </c>
      <c r="I18" s="146">
        <v>10177.476246702096</v>
      </c>
      <c r="J18" s="146">
        <v>5273.141571821694</v>
      </c>
      <c r="K18" s="146">
        <v>0.93617021276595747</v>
      </c>
      <c r="L18" s="147">
        <v>132</v>
      </c>
      <c r="M18" s="147">
        <v>141</v>
      </c>
      <c r="N18" s="146">
        <v>22023.478551142161</v>
      </c>
      <c r="O18" s="146">
        <v>3546.4285714285716</v>
      </c>
      <c r="P18" s="20">
        <v>4032.7402135231318</v>
      </c>
      <c r="Q18" s="20">
        <v>3866.2608695652175</v>
      </c>
      <c r="R18" s="146">
        <v>17975</v>
      </c>
      <c r="S18" s="146">
        <v>16075.739644970416</v>
      </c>
      <c r="T18" s="146">
        <v>16866.008771929824</v>
      </c>
      <c r="U18" s="145">
        <v>139</v>
      </c>
      <c r="V18" s="177">
        <v>0</v>
      </c>
      <c r="W18" s="177">
        <v>6</v>
      </c>
      <c r="X18" s="146">
        <v>2650.0599277288056</v>
      </c>
      <c r="Y18" s="146">
        <v>1047.5358689197719</v>
      </c>
      <c r="Z18" s="146">
        <v>3909.3895528736798</v>
      </c>
      <c r="AA18" s="146">
        <v>1040.625</v>
      </c>
      <c r="AB18" s="146">
        <v>838.03571428571433</v>
      </c>
      <c r="AC18" s="146">
        <v>946.45852749301025</v>
      </c>
      <c r="AD18" s="146">
        <v>3724.21875</v>
      </c>
      <c r="AE18" s="146">
        <v>3801.4164305949012</v>
      </c>
      <c r="AF18" s="146">
        <v>3844.8770491803275</v>
      </c>
      <c r="AG18" s="145">
        <v>139</v>
      </c>
      <c r="AH18" s="177">
        <v>0</v>
      </c>
      <c r="AI18" s="177">
        <v>0</v>
      </c>
      <c r="AJ18" s="177">
        <v>139</v>
      </c>
      <c r="AK18" s="146">
        <v>10453.485942040004</v>
      </c>
      <c r="AL18" s="146">
        <v>6022.4936121781757</v>
      </c>
      <c r="AM18" s="146">
        <v>26663.648655060322</v>
      </c>
      <c r="AN18" s="146">
        <v>3475</v>
      </c>
      <c r="AO18" s="146">
        <v>4214.334470989761</v>
      </c>
      <c r="AP18" s="146">
        <v>4053.5545023696686</v>
      </c>
      <c r="AQ18" s="146">
        <v>19143.75</v>
      </c>
      <c r="AR18" s="146">
        <v>18178.723404255317</v>
      </c>
      <c r="AS18" s="146">
        <v>19077.23076923077</v>
      </c>
      <c r="AT18" s="145">
        <v>142</v>
      </c>
      <c r="AU18" s="177">
        <v>2</v>
      </c>
      <c r="AV18" s="177">
        <v>2</v>
      </c>
      <c r="AW18" s="177">
        <v>136</v>
      </c>
      <c r="AX18" s="146">
        <v>2607.1432836199533</v>
      </c>
      <c r="AY18" s="146">
        <v>1007.4188597165106</v>
      </c>
      <c r="AZ18" s="146">
        <v>4180.0923773500881</v>
      </c>
      <c r="BA18" s="146">
        <v>840.00000000000011</v>
      </c>
      <c r="BB18" s="20">
        <v>685.5022831050228</v>
      </c>
      <c r="BC18" s="20">
        <v>846.75810473815477</v>
      </c>
      <c r="BD18" s="146">
        <v>3686.3636363636365</v>
      </c>
      <c r="BE18" s="146">
        <v>4303.0172413793098</v>
      </c>
      <c r="BF18" s="146">
        <v>4236.5764447695692</v>
      </c>
      <c r="BG18" s="145">
        <v>138</v>
      </c>
      <c r="BH18" s="177">
        <v>42</v>
      </c>
      <c r="BI18" s="177">
        <v>54</v>
      </c>
      <c r="BJ18" s="177">
        <v>44</v>
      </c>
      <c r="BK18" s="148">
        <v>39</v>
      </c>
      <c r="BL18" s="145">
        <v>275</v>
      </c>
      <c r="BM18" s="177">
        <v>0</v>
      </c>
      <c r="BN18" s="177">
        <v>1</v>
      </c>
      <c r="BO18" s="177">
        <v>2.6468978102189777</v>
      </c>
      <c r="BP18" s="177">
        <v>0.35917883211678836</v>
      </c>
      <c r="BQ18" s="177">
        <v>2.2877189781021903</v>
      </c>
      <c r="BR18" s="145">
        <v>288</v>
      </c>
      <c r="BS18" s="177">
        <v>0</v>
      </c>
      <c r="BT18" s="177">
        <v>4</v>
      </c>
      <c r="BU18" s="177">
        <v>3.4808239436619717</v>
      </c>
      <c r="BV18" s="177">
        <v>0.4007922535211268</v>
      </c>
      <c r="BW18" s="148">
        <v>3.0800316901408453</v>
      </c>
      <c r="BX18" s="145">
        <v>771</v>
      </c>
      <c r="BY18" s="177">
        <v>33</v>
      </c>
      <c r="BZ18" s="177">
        <v>3.7756756898519157</v>
      </c>
      <c r="CA18" s="177">
        <v>37</v>
      </c>
      <c r="CB18" s="177">
        <v>5.9484324324324325</v>
      </c>
      <c r="CC18" s="177">
        <v>0</v>
      </c>
      <c r="CD18" s="177">
        <v>1</v>
      </c>
      <c r="CE18" s="177">
        <v>35</v>
      </c>
      <c r="CF18" s="177">
        <v>33</v>
      </c>
      <c r="CG18" s="177">
        <v>0.94594594594594594</v>
      </c>
      <c r="CH18" s="159">
        <v>37</v>
      </c>
      <c r="CI18" s="145">
        <v>765</v>
      </c>
      <c r="CJ18" s="177">
        <v>32</v>
      </c>
      <c r="CK18" s="177">
        <v>3.8264706204919254</v>
      </c>
      <c r="CL18" s="177">
        <v>34</v>
      </c>
      <c r="CM18" s="177">
        <v>5.9755000000000011</v>
      </c>
      <c r="CN18" s="177">
        <v>0</v>
      </c>
      <c r="CO18" s="177">
        <v>1</v>
      </c>
      <c r="CP18" s="177">
        <v>34</v>
      </c>
      <c r="CQ18" s="177">
        <v>32</v>
      </c>
      <c r="CR18" s="177">
        <v>1</v>
      </c>
      <c r="CS18" s="159">
        <v>34</v>
      </c>
      <c r="CT18" s="145">
        <v>777</v>
      </c>
      <c r="CU18" s="177">
        <v>28</v>
      </c>
      <c r="CV18" s="177">
        <v>3.8766666968663532</v>
      </c>
      <c r="CW18" s="177">
        <v>33</v>
      </c>
      <c r="CX18" s="177">
        <v>6.3417741935483862</v>
      </c>
      <c r="CY18" s="177">
        <v>2</v>
      </c>
      <c r="CZ18" s="177">
        <v>0.93939393939393945</v>
      </c>
      <c r="DA18" s="177">
        <v>29</v>
      </c>
      <c r="DB18" s="177">
        <v>28</v>
      </c>
      <c r="DC18" s="177">
        <v>0.87878787878787878</v>
      </c>
      <c r="DD18" s="159">
        <v>30</v>
      </c>
      <c r="DE18" s="145">
        <v>763</v>
      </c>
      <c r="DF18" s="177">
        <v>30</v>
      </c>
      <c r="DG18" s="177">
        <v>3.7500000210369335</v>
      </c>
      <c r="DH18" s="177">
        <v>34</v>
      </c>
      <c r="DI18" s="177">
        <v>5.4794117647058824</v>
      </c>
      <c r="DJ18" s="177">
        <v>0</v>
      </c>
      <c r="DK18" s="177">
        <v>1</v>
      </c>
      <c r="DL18" s="177">
        <v>33</v>
      </c>
      <c r="DM18" s="177">
        <v>30</v>
      </c>
      <c r="DN18" s="177">
        <v>0.97058823529411764</v>
      </c>
      <c r="DO18" s="159">
        <v>34</v>
      </c>
      <c r="DP18" s="108">
        <v>11.75</v>
      </c>
      <c r="DQ18" s="215">
        <v>217641</v>
      </c>
      <c r="DR18" s="189">
        <v>0.93617021276500001</v>
      </c>
      <c r="DS18" s="189">
        <v>12.818181818194928</v>
      </c>
      <c r="DT18" s="149" t="s">
        <v>213</v>
      </c>
      <c r="DU18" s="150" t="s">
        <v>245</v>
      </c>
      <c r="DV18" s="190" t="s">
        <v>246</v>
      </c>
      <c r="DW18" s="177" t="s">
        <v>247</v>
      </c>
      <c r="DX18" s="191" t="s">
        <v>217</v>
      </c>
      <c r="DY18" s="172" t="s">
        <v>251</v>
      </c>
      <c r="DZ18" s="132" t="s">
        <v>119</v>
      </c>
      <c r="EA18" s="125">
        <v>214</v>
      </c>
      <c r="EB18" s="125" t="s">
        <v>219</v>
      </c>
      <c r="EC18" s="133" t="s">
        <v>220</v>
      </c>
      <c r="ED18" s="133" t="s">
        <v>221</v>
      </c>
      <c r="EE18" s="125" t="s">
        <v>274</v>
      </c>
      <c r="EF18" s="17">
        <v>3.7401418339276145</v>
      </c>
      <c r="EG18" s="8">
        <v>4.4106594778650958</v>
      </c>
      <c r="EH18" s="17" t="s">
        <v>81</v>
      </c>
      <c r="EI18" s="8" t="s">
        <v>81</v>
      </c>
      <c r="EJ18" s="18" t="s">
        <v>243</v>
      </c>
      <c r="EK18" s="124" t="s">
        <v>225</v>
      </c>
      <c r="EL18" s="124" t="s">
        <v>226</v>
      </c>
      <c r="EM18" s="124" t="s">
        <v>227</v>
      </c>
    </row>
    <row r="19" spans="1:143" ht="15.75">
      <c r="A19" s="128" t="s">
        <v>212</v>
      </c>
      <c r="B19" s="143" t="s">
        <v>115</v>
      </c>
      <c r="C19" s="126" t="s">
        <v>41</v>
      </c>
      <c r="D19" s="144" t="s">
        <v>126</v>
      </c>
      <c r="E19" s="216" t="s">
        <v>71</v>
      </c>
      <c r="F19" s="145">
        <v>149</v>
      </c>
      <c r="G19" s="177">
        <v>1</v>
      </c>
      <c r="H19" s="177">
        <v>0</v>
      </c>
      <c r="I19" s="146">
        <v>8972.0067381259123</v>
      </c>
      <c r="J19" s="146">
        <v>3340.4881901592598</v>
      </c>
      <c r="K19" s="146">
        <v>0.95270270270270274</v>
      </c>
      <c r="L19" s="147">
        <v>141</v>
      </c>
      <c r="M19" s="147">
        <v>148</v>
      </c>
      <c r="N19" s="146">
        <v>14023.98085816256</v>
      </c>
      <c r="O19" s="146">
        <v>4100</v>
      </c>
      <c r="P19" s="20">
        <v>4572.7642276422766</v>
      </c>
      <c r="Q19" s="20">
        <v>4165.9829059829062</v>
      </c>
      <c r="R19" s="146">
        <v>13060</v>
      </c>
      <c r="S19" s="146">
        <v>13948.523985239852</v>
      </c>
      <c r="T19" s="146">
        <v>13924.355555555556</v>
      </c>
      <c r="U19" s="145">
        <v>147</v>
      </c>
      <c r="V19" s="177">
        <v>0</v>
      </c>
      <c r="W19" s="177">
        <v>9</v>
      </c>
      <c r="X19" s="146">
        <v>2221.7057867517319</v>
      </c>
      <c r="Y19" s="146">
        <v>953.26084091721339</v>
      </c>
      <c r="Z19" s="146">
        <v>3812.9770000331118</v>
      </c>
      <c r="AA19" s="146">
        <v>881.81818181818187</v>
      </c>
      <c r="AB19" s="146">
        <v>879.19132149901384</v>
      </c>
      <c r="AC19" s="146">
        <v>850.97580015612812</v>
      </c>
      <c r="AD19" s="146">
        <v>3425</v>
      </c>
      <c r="AE19" s="146">
        <v>3452.7707808564232</v>
      </c>
      <c r="AF19" s="146">
        <v>3446.7848453249912</v>
      </c>
      <c r="AG19" s="145">
        <v>150</v>
      </c>
      <c r="AH19" s="177">
        <v>0</v>
      </c>
      <c r="AI19" s="177">
        <v>3</v>
      </c>
      <c r="AJ19" s="177">
        <v>147</v>
      </c>
      <c r="AK19" s="146">
        <v>10885.968844580762</v>
      </c>
      <c r="AL19" s="146">
        <v>5335.5288047674012</v>
      </c>
      <c r="AM19" s="146">
        <v>23099.981976373841</v>
      </c>
      <c r="AN19" s="146">
        <v>3475</v>
      </c>
      <c r="AO19" s="146">
        <v>4901.0695187165775</v>
      </c>
      <c r="AP19" s="146">
        <v>4261.5079365079364</v>
      </c>
      <c r="AQ19" s="146">
        <v>17746.875000000004</v>
      </c>
      <c r="AR19" s="146">
        <v>18156.804733727811</v>
      </c>
      <c r="AS19" s="146">
        <v>18091.44385026738</v>
      </c>
      <c r="AT19" s="145">
        <v>145</v>
      </c>
      <c r="AU19" s="177">
        <v>1</v>
      </c>
      <c r="AV19" s="177">
        <v>1</v>
      </c>
      <c r="AW19" s="177">
        <v>132</v>
      </c>
      <c r="AX19" s="146">
        <v>2175.704319992501</v>
      </c>
      <c r="AY19" s="146">
        <v>1186.5663788832505</v>
      </c>
      <c r="AZ19" s="146">
        <v>4193.064416952192</v>
      </c>
      <c r="BA19" s="146">
        <v>554.16666666666674</v>
      </c>
      <c r="BB19" s="20">
        <v>759.97876857749475</v>
      </c>
      <c r="BC19" s="20">
        <v>713.33872271624898</v>
      </c>
      <c r="BD19" s="146">
        <v>3680.2631578947371</v>
      </c>
      <c r="BE19" s="146">
        <v>4200.320924261875</v>
      </c>
      <c r="BF19" s="146">
        <v>4035.8847736625521</v>
      </c>
      <c r="BG19" s="145">
        <v>46</v>
      </c>
      <c r="BH19" s="177">
        <v>58</v>
      </c>
      <c r="BI19" s="177">
        <v>296</v>
      </c>
      <c r="BJ19" s="177">
        <v>51</v>
      </c>
      <c r="BK19" s="148">
        <v>53</v>
      </c>
      <c r="BL19" s="145">
        <v>302</v>
      </c>
      <c r="BM19" s="177">
        <v>1</v>
      </c>
      <c r="BN19" s="177">
        <v>3</v>
      </c>
      <c r="BO19" s="177">
        <v>2.6563288590604031</v>
      </c>
      <c r="BP19" s="177">
        <v>0.95007718120805384</v>
      </c>
      <c r="BQ19" s="177">
        <v>1.7062516778523489</v>
      </c>
      <c r="BR19" s="145">
        <v>297</v>
      </c>
      <c r="BS19" s="177">
        <v>0</v>
      </c>
      <c r="BT19" s="177">
        <v>14</v>
      </c>
      <c r="BU19" s="177">
        <v>4.4105512367491171</v>
      </c>
      <c r="BV19" s="177">
        <v>1.2359893992932862</v>
      </c>
      <c r="BW19" s="148">
        <v>3.1745618374558306</v>
      </c>
      <c r="BX19" s="145">
        <v>824</v>
      </c>
      <c r="BY19" s="177">
        <v>33</v>
      </c>
      <c r="BZ19" s="177">
        <v>3.8181818254066235</v>
      </c>
      <c r="CA19" s="177">
        <v>34</v>
      </c>
      <c r="CB19" s="177">
        <v>6.8594848484848496</v>
      </c>
      <c r="CC19" s="177">
        <v>1</v>
      </c>
      <c r="CD19" s="177">
        <v>0.97058823529411764</v>
      </c>
      <c r="CE19" s="177">
        <v>33</v>
      </c>
      <c r="CF19" s="177">
        <v>33</v>
      </c>
      <c r="CG19" s="177">
        <v>0.97058823529411764</v>
      </c>
      <c r="CH19" s="159">
        <v>33</v>
      </c>
      <c r="CI19" s="145">
        <v>821</v>
      </c>
      <c r="CJ19" s="177">
        <v>35</v>
      </c>
      <c r="CK19" s="177">
        <v>3.8305555714501276</v>
      </c>
      <c r="CL19" s="177">
        <v>37</v>
      </c>
      <c r="CM19" s="177">
        <v>7.8707222222222235</v>
      </c>
      <c r="CN19" s="177">
        <v>1</v>
      </c>
      <c r="CO19" s="177">
        <v>0.97297297297297303</v>
      </c>
      <c r="CP19" s="177">
        <v>34</v>
      </c>
      <c r="CQ19" s="177">
        <v>35</v>
      </c>
      <c r="CR19" s="177">
        <v>0.91891891891891897</v>
      </c>
      <c r="CS19" s="159">
        <v>36</v>
      </c>
      <c r="CT19" s="145">
        <v>824</v>
      </c>
      <c r="CU19" s="177">
        <v>32</v>
      </c>
      <c r="CV19" s="177">
        <v>3.890625037252903</v>
      </c>
      <c r="CW19" s="177">
        <v>34</v>
      </c>
      <c r="CX19" s="177">
        <v>7.0789999999999988</v>
      </c>
      <c r="CY19" s="177">
        <v>2</v>
      </c>
      <c r="CZ19" s="177">
        <v>0.94117647058823528</v>
      </c>
      <c r="DA19" s="177">
        <v>31</v>
      </c>
      <c r="DB19" s="177">
        <v>32</v>
      </c>
      <c r="DC19" s="177">
        <v>0.91176470588235292</v>
      </c>
      <c r="DD19" s="159">
        <v>32</v>
      </c>
      <c r="DE19" s="145">
        <v>848</v>
      </c>
      <c r="DF19" s="177">
        <v>33</v>
      </c>
      <c r="DG19" s="177">
        <v>3.8333333622325552</v>
      </c>
      <c r="DH19" s="177">
        <v>35</v>
      </c>
      <c r="DI19" s="177">
        <v>6.7198181818181819</v>
      </c>
      <c r="DJ19" s="177">
        <v>2</v>
      </c>
      <c r="DK19" s="177">
        <v>0.94285714285714284</v>
      </c>
      <c r="DL19" s="177">
        <v>33</v>
      </c>
      <c r="DM19" s="177">
        <v>33</v>
      </c>
      <c r="DN19" s="177">
        <v>0.94285714285714284</v>
      </c>
      <c r="DO19" s="159">
        <v>33</v>
      </c>
      <c r="DP19" s="109">
        <v>11.75</v>
      </c>
      <c r="DQ19" s="215">
        <v>217641</v>
      </c>
      <c r="DR19" s="189">
        <v>0.93617021276500001</v>
      </c>
      <c r="DS19" s="189">
        <v>13.545454545468397</v>
      </c>
      <c r="DT19" s="149" t="s">
        <v>213</v>
      </c>
      <c r="DU19" s="150" t="s">
        <v>245</v>
      </c>
      <c r="DV19" s="190" t="s">
        <v>246</v>
      </c>
      <c r="DW19" s="177" t="s">
        <v>247</v>
      </c>
      <c r="DX19" s="191" t="s">
        <v>217</v>
      </c>
      <c r="DY19" s="172" t="s">
        <v>251</v>
      </c>
      <c r="DZ19" s="132" t="s">
        <v>120</v>
      </c>
      <c r="EA19" s="125">
        <v>214</v>
      </c>
      <c r="EB19" s="125" t="s">
        <v>228</v>
      </c>
      <c r="EC19" s="133" t="s">
        <v>220</v>
      </c>
      <c r="ED19" s="133" t="s">
        <v>237</v>
      </c>
      <c r="EE19" s="125" t="s">
        <v>274</v>
      </c>
      <c r="EF19" s="17">
        <v>4.3218467859613812</v>
      </c>
      <c r="EG19" s="8">
        <v>5.1075893989225634</v>
      </c>
      <c r="EH19" s="17" t="s">
        <v>81</v>
      </c>
      <c r="EI19" s="8" t="s">
        <v>81</v>
      </c>
      <c r="EJ19" s="18" t="s">
        <v>243</v>
      </c>
      <c r="EK19" s="124" t="s">
        <v>225</v>
      </c>
      <c r="EL19" s="124" t="s">
        <v>226</v>
      </c>
      <c r="EM19" s="124" t="s">
        <v>227</v>
      </c>
    </row>
    <row r="20" spans="1:143" ht="15.75">
      <c r="A20" s="128" t="s">
        <v>212</v>
      </c>
      <c r="B20" s="143" t="s">
        <v>115</v>
      </c>
      <c r="C20" s="126" t="s">
        <v>41</v>
      </c>
      <c r="D20" s="144" t="s">
        <v>126</v>
      </c>
      <c r="E20" s="216" t="s">
        <v>71</v>
      </c>
      <c r="F20" s="145">
        <v>144</v>
      </c>
      <c r="G20" s="177">
        <v>0</v>
      </c>
      <c r="H20" s="177">
        <v>0</v>
      </c>
      <c r="I20" s="146">
        <v>6852.2200127853657</v>
      </c>
      <c r="J20" s="146">
        <v>3726.1919058042513</v>
      </c>
      <c r="K20" s="146">
        <v>0.81944444444444442</v>
      </c>
      <c r="L20" s="147">
        <v>118</v>
      </c>
      <c r="M20" s="147">
        <v>141</v>
      </c>
      <c r="N20" s="146">
        <v>17151.571066618082</v>
      </c>
      <c r="O20" s="146">
        <v>2330.7692307692309</v>
      </c>
      <c r="P20" s="20">
        <v>2550.9523809523812</v>
      </c>
      <c r="Q20" s="20">
        <v>2575.452488687783</v>
      </c>
      <c r="R20" s="146">
        <v>12090</v>
      </c>
      <c r="S20" s="146">
        <v>10494.736842105265</v>
      </c>
      <c r="T20" s="146">
        <v>11106.764705882355</v>
      </c>
      <c r="U20" s="145">
        <v>145</v>
      </c>
      <c r="V20" s="177">
        <v>0</v>
      </c>
      <c r="W20" s="177">
        <v>14</v>
      </c>
      <c r="X20" s="146">
        <v>2267.91487110146</v>
      </c>
      <c r="Y20" s="146">
        <v>876.56411666036104</v>
      </c>
      <c r="Z20" s="146">
        <v>3818.304532449416</v>
      </c>
      <c r="AA20" s="146">
        <v>1065.625</v>
      </c>
      <c r="AB20" s="146">
        <v>848.24380165289256</v>
      </c>
      <c r="AC20" s="146">
        <v>833.79629629629642</v>
      </c>
      <c r="AD20" s="146">
        <v>3389.2857142857147</v>
      </c>
      <c r="AE20" s="146">
        <v>3440.4340836012866</v>
      </c>
      <c r="AF20" s="146">
        <v>3396.7345505617973</v>
      </c>
      <c r="AG20" s="145">
        <v>145</v>
      </c>
      <c r="AH20" s="177">
        <v>4</v>
      </c>
      <c r="AI20" s="177">
        <v>0</v>
      </c>
      <c r="AJ20" s="177">
        <v>141</v>
      </c>
      <c r="AK20" s="146">
        <v>7435.5863936189189</v>
      </c>
      <c r="AL20" s="146">
        <v>4541.0927711544282</v>
      </c>
      <c r="AM20" s="146">
        <v>24144.925975378319</v>
      </c>
      <c r="AN20" s="146">
        <v>2469.6428571428569</v>
      </c>
      <c r="AO20" s="146">
        <v>2822</v>
      </c>
      <c r="AP20" s="146">
        <v>2805.5636896046854</v>
      </c>
      <c r="AQ20" s="146">
        <v>13935</v>
      </c>
      <c r="AR20" s="146">
        <v>14949.66887417219</v>
      </c>
      <c r="AS20" s="146">
        <v>15440.000000000004</v>
      </c>
      <c r="AT20" s="145">
        <v>146</v>
      </c>
      <c r="AU20" s="177">
        <v>1</v>
      </c>
      <c r="AV20" s="177">
        <v>3</v>
      </c>
      <c r="AW20" s="177">
        <v>133</v>
      </c>
      <c r="AX20" s="146">
        <v>2484.9379483999146</v>
      </c>
      <c r="AY20" s="146">
        <v>1146.0784352051974</v>
      </c>
      <c r="AZ20" s="146">
        <v>4599.4421761839603</v>
      </c>
      <c r="BA20" s="146">
        <v>700.00000000000011</v>
      </c>
      <c r="BB20" s="20">
        <v>666.84782608695662</v>
      </c>
      <c r="BC20" s="20">
        <v>635.19091847265224</v>
      </c>
      <c r="BD20" s="146">
        <v>3895</v>
      </c>
      <c r="BE20" s="146">
        <v>3917.4295774647885</v>
      </c>
      <c r="BF20" s="146">
        <v>3818.1434599156119</v>
      </c>
      <c r="BG20" s="145">
        <v>120</v>
      </c>
      <c r="BH20" s="177">
        <v>60</v>
      </c>
      <c r="BI20" s="177">
        <v>251</v>
      </c>
      <c r="BJ20" s="177">
        <v>54</v>
      </c>
      <c r="BK20" s="148">
        <v>51</v>
      </c>
      <c r="BL20" s="145">
        <v>294</v>
      </c>
      <c r="BM20" s="177">
        <v>1</v>
      </c>
      <c r="BN20" s="177">
        <v>12</v>
      </c>
      <c r="BO20" s="177">
        <v>3.0382419928825621</v>
      </c>
      <c r="BP20" s="177">
        <v>0.52946975088967996</v>
      </c>
      <c r="BQ20" s="177">
        <v>2.5087722419928826</v>
      </c>
      <c r="BR20" s="145">
        <v>290</v>
      </c>
      <c r="BS20" s="177">
        <v>2</v>
      </c>
      <c r="BT20" s="177">
        <v>20</v>
      </c>
      <c r="BU20" s="177">
        <v>4.0634067164179113</v>
      </c>
      <c r="BV20" s="177">
        <v>0.60850373134328373</v>
      </c>
      <c r="BW20" s="148">
        <v>3.4549029850746273</v>
      </c>
      <c r="BX20" s="145">
        <v>713</v>
      </c>
      <c r="BY20" s="177">
        <v>25</v>
      </c>
      <c r="BZ20" s="177">
        <v>3.6937500089406967</v>
      </c>
      <c r="CA20" s="177">
        <v>34</v>
      </c>
      <c r="CB20" s="177">
        <v>7.6088235294117661</v>
      </c>
      <c r="CC20" s="177">
        <v>0</v>
      </c>
      <c r="CD20" s="177">
        <v>1</v>
      </c>
      <c r="CE20" s="177">
        <v>32</v>
      </c>
      <c r="CF20" s="177">
        <v>25</v>
      </c>
      <c r="CG20" s="177">
        <v>0.94117647058823528</v>
      </c>
      <c r="CH20" s="159">
        <v>32</v>
      </c>
      <c r="CI20" s="145">
        <v>670</v>
      </c>
      <c r="CJ20" s="177">
        <v>22</v>
      </c>
      <c r="CK20" s="177">
        <v>3.5870967988044984</v>
      </c>
      <c r="CL20" s="177">
        <v>35</v>
      </c>
      <c r="CM20" s="177">
        <v>7.3841875000000012</v>
      </c>
      <c r="CN20" s="177">
        <v>3</v>
      </c>
      <c r="CO20" s="177">
        <v>0.91428571428571426</v>
      </c>
      <c r="CP20" s="177">
        <v>31</v>
      </c>
      <c r="CQ20" s="177">
        <v>22</v>
      </c>
      <c r="CR20" s="177">
        <v>0.88571428571428568</v>
      </c>
      <c r="CS20" s="159">
        <v>32</v>
      </c>
      <c r="CT20" s="145">
        <v>691</v>
      </c>
      <c r="CU20" s="177">
        <v>24</v>
      </c>
      <c r="CV20" s="177">
        <v>3.6371428762163434</v>
      </c>
      <c r="CW20" s="177">
        <v>37</v>
      </c>
      <c r="CX20" s="177">
        <v>7.6600571428571422</v>
      </c>
      <c r="CY20" s="177">
        <v>2</v>
      </c>
      <c r="CZ20" s="177">
        <v>0.94594594594594594</v>
      </c>
      <c r="DA20" s="177">
        <v>32</v>
      </c>
      <c r="DB20" s="177">
        <v>24</v>
      </c>
      <c r="DC20" s="177">
        <v>0.86486486486486491</v>
      </c>
      <c r="DD20" s="159">
        <v>35</v>
      </c>
      <c r="DE20" s="145">
        <v>703</v>
      </c>
      <c r="DF20" s="177">
        <v>26</v>
      </c>
      <c r="DG20" s="177">
        <v>3.6264706078697655</v>
      </c>
      <c r="DH20" s="177">
        <v>34</v>
      </c>
      <c r="DI20" s="177">
        <v>7.1094999999999988</v>
      </c>
      <c r="DJ20" s="177">
        <v>0</v>
      </c>
      <c r="DK20" s="177">
        <v>1</v>
      </c>
      <c r="DL20" s="177">
        <v>32</v>
      </c>
      <c r="DM20" s="177">
        <v>26</v>
      </c>
      <c r="DN20" s="177">
        <v>0.94117647058823528</v>
      </c>
      <c r="DO20" s="159">
        <v>34</v>
      </c>
      <c r="DP20" s="108">
        <v>11.75</v>
      </c>
      <c r="DQ20" s="215">
        <v>217641</v>
      </c>
      <c r="DR20" s="189">
        <v>0.93617021276500001</v>
      </c>
      <c r="DS20" s="189">
        <v>13.090909090922478</v>
      </c>
      <c r="DT20" s="149" t="s">
        <v>213</v>
      </c>
      <c r="DU20" s="150" t="s">
        <v>245</v>
      </c>
      <c r="DV20" s="190" t="s">
        <v>246</v>
      </c>
      <c r="DW20" s="177" t="s">
        <v>247</v>
      </c>
      <c r="DX20" s="191" t="s">
        <v>217</v>
      </c>
      <c r="DY20" s="172" t="s">
        <v>251</v>
      </c>
      <c r="DZ20" s="132" t="s">
        <v>121</v>
      </c>
      <c r="EA20" s="125">
        <v>214</v>
      </c>
      <c r="EB20" s="125" t="s">
        <v>230</v>
      </c>
      <c r="EC20" s="133" t="s">
        <v>220</v>
      </c>
      <c r="ED20" s="133" t="s">
        <v>221</v>
      </c>
      <c r="EE20" s="125" t="s">
        <v>274</v>
      </c>
      <c r="EF20" s="17">
        <v>6.495930602153142</v>
      </c>
      <c r="EG20" s="8">
        <v>4.8880495909986825</v>
      </c>
      <c r="EH20" s="17" t="s">
        <v>81</v>
      </c>
      <c r="EI20" s="8" t="s">
        <v>81</v>
      </c>
      <c r="EJ20" s="18" t="s">
        <v>243</v>
      </c>
      <c r="EK20" s="124" t="s">
        <v>225</v>
      </c>
      <c r="EL20" s="124" t="s">
        <v>226</v>
      </c>
      <c r="EM20" s="124" t="s">
        <v>227</v>
      </c>
    </row>
    <row r="21" spans="1:143" ht="15.75">
      <c r="A21" s="128" t="s">
        <v>212</v>
      </c>
      <c r="B21" s="143" t="s">
        <v>115</v>
      </c>
      <c r="C21" s="126" t="s">
        <v>41</v>
      </c>
      <c r="D21" s="144" t="s">
        <v>126</v>
      </c>
      <c r="E21" s="216" t="s">
        <v>71</v>
      </c>
      <c r="F21" s="145">
        <v>132</v>
      </c>
      <c r="G21" s="177">
        <v>0</v>
      </c>
      <c r="H21" s="177">
        <v>0</v>
      </c>
      <c r="I21" s="146">
        <v>6494.5162830781974</v>
      </c>
      <c r="J21" s="146">
        <v>2486.8342604885206</v>
      </c>
      <c r="K21" s="146">
        <v>0.9242424242424242</v>
      </c>
      <c r="L21" s="147">
        <v>122</v>
      </c>
      <c r="M21" s="147">
        <v>132</v>
      </c>
      <c r="N21" s="146">
        <v>11234.01300160816</v>
      </c>
      <c r="O21" s="146">
        <v>3200</v>
      </c>
      <c r="P21" s="20">
        <v>2717.3796791443851</v>
      </c>
      <c r="Q21" s="20">
        <v>2804.0712468193383</v>
      </c>
      <c r="R21" s="146">
        <v>9983.3333333333321</v>
      </c>
      <c r="S21" s="146">
        <v>9477.1875</v>
      </c>
      <c r="T21" s="146">
        <v>9625.6410256410254</v>
      </c>
      <c r="U21" s="145">
        <v>135</v>
      </c>
      <c r="V21" s="177">
        <v>0</v>
      </c>
      <c r="W21" s="177">
        <v>7</v>
      </c>
      <c r="X21" s="146">
        <v>1994.655930388441</v>
      </c>
      <c r="Y21" s="146">
        <v>945.82710947285682</v>
      </c>
      <c r="Z21" s="146">
        <v>3609.730382376848</v>
      </c>
      <c r="AA21" s="146">
        <v>609.09090909090912</v>
      </c>
      <c r="AB21" s="146">
        <v>659.41845764854622</v>
      </c>
      <c r="AC21" s="146">
        <v>703.65201900237525</v>
      </c>
      <c r="AD21" s="146">
        <v>3100</v>
      </c>
      <c r="AE21" s="146">
        <v>3023.1625835189311</v>
      </c>
      <c r="AF21" s="146">
        <v>3084.3192868719611</v>
      </c>
      <c r="AG21" s="145">
        <v>137</v>
      </c>
      <c r="AH21" s="177">
        <v>1</v>
      </c>
      <c r="AI21" s="177">
        <v>0</v>
      </c>
      <c r="AJ21" s="177">
        <v>136</v>
      </c>
      <c r="AK21" s="146">
        <v>10377.607276903778</v>
      </c>
      <c r="AL21" s="146">
        <v>4565.3177573406865</v>
      </c>
      <c r="AM21" s="146">
        <v>21881.128695913521</v>
      </c>
      <c r="AN21" s="146">
        <v>4890.0000000000009</v>
      </c>
      <c r="AO21" s="146">
        <v>3036.950146627566</v>
      </c>
      <c r="AP21" s="146">
        <v>3044.1361916771752</v>
      </c>
      <c r="AQ21" s="146">
        <v>17025.000000000004</v>
      </c>
      <c r="AR21" s="146">
        <v>14555.140186915893</v>
      </c>
      <c r="AS21" s="146">
        <v>14547.244094488189</v>
      </c>
      <c r="AT21" s="145">
        <v>139</v>
      </c>
      <c r="AU21" s="177">
        <v>0</v>
      </c>
      <c r="AV21" s="177">
        <v>0</v>
      </c>
      <c r="AW21" s="177">
        <v>126</v>
      </c>
      <c r="AX21" s="146">
        <v>2004.5099359835342</v>
      </c>
      <c r="AY21" s="146">
        <v>1211.4910705892146</v>
      </c>
      <c r="AZ21" s="146">
        <v>4258.6228523859836</v>
      </c>
      <c r="BA21" s="146">
        <v>358.33333333333331</v>
      </c>
      <c r="BB21" s="20">
        <v>522.08333333333337</v>
      </c>
      <c r="BC21" s="20">
        <v>537.26851851851859</v>
      </c>
      <c r="BD21" s="146">
        <v>3552.5</v>
      </c>
      <c r="BE21" s="146">
        <v>3663.2775119617227</v>
      </c>
      <c r="BF21" s="146">
        <v>3664.6271510516249</v>
      </c>
      <c r="BG21" s="145">
        <v>127</v>
      </c>
      <c r="BH21" s="177">
        <v>87</v>
      </c>
      <c r="BI21" s="177">
        <v>104</v>
      </c>
      <c r="BJ21" s="177">
        <v>78</v>
      </c>
      <c r="BK21" s="148">
        <v>82</v>
      </c>
      <c r="BL21" s="145">
        <v>272</v>
      </c>
      <c r="BM21" s="177">
        <v>2</v>
      </c>
      <c r="BN21" s="177">
        <v>2</v>
      </c>
      <c r="BO21" s="177">
        <v>3.2826343283582089</v>
      </c>
      <c r="BP21" s="177">
        <v>0.84733208955223904</v>
      </c>
      <c r="BQ21" s="177">
        <v>2.4353022388059697</v>
      </c>
      <c r="BR21" s="145">
        <v>268</v>
      </c>
      <c r="BS21" s="177">
        <v>0</v>
      </c>
      <c r="BT21" s="177">
        <v>8</v>
      </c>
      <c r="BU21" s="177">
        <v>4.1207346153846158</v>
      </c>
      <c r="BV21" s="177">
        <v>0.89362307692307708</v>
      </c>
      <c r="BW21" s="148">
        <v>3.2271115384615383</v>
      </c>
      <c r="BX21" s="145">
        <v>795</v>
      </c>
      <c r="BY21" s="177">
        <v>34</v>
      </c>
      <c r="BZ21" s="177">
        <v>3.8941177059622372</v>
      </c>
      <c r="CA21" s="177">
        <v>35</v>
      </c>
      <c r="CB21" s="177">
        <v>6.537470588235295</v>
      </c>
      <c r="CC21" s="177">
        <v>1</v>
      </c>
      <c r="CD21" s="177">
        <v>0.97142857142857142</v>
      </c>
      <c r="CE21" s="177">
        <v>34</v>
      </c>
      <c r="CF21" s="177">
        <v>34</v>
      </c>
      <c r="CG21" s="177">
        <v>0.97142857142857142</v>
      </c>
      <c r="CH21" s="159">
        <v>34</v>
      </c>
      <c r="CI21" s="145">
        <v>808</v>
      </c>
      <c r="CJ21" s="177">
        <v>30</v>
      </c>
      <c r="CK21" s="177">
        <v>3.8515151991988672</v>
      </c>
      <c r="CL21" s="177">
        <v>35</v>
      </c>
      <c r="CM21" s="177">
        <v>7.4613030303030303</v>
      </c>
      <c r="CN21" s="177">
        <v>2</v>
      </c>
      <c r="CO21" s="177">
        <v>0.94285714285714284</v>
      </c>
      <c r="CP21" s="177">
        <v>32</v>
      </c>
      <c r="CQ21" s="177">
        <v>30</v>
      </c>
      <c r="CR21" s="177">
        <v>0.91428571428571426</v>
      </c>
      <c r="CS21" s="159">
        <v>33</v>
      </c>
      <c r="CT21" s="145">
        <v>775</v>
      </c>
      <c r="CU21" s="177">
        <v>28</v>
      </c>
      <c r="CV21" s="177">
        <v>3.9199999888737995</v>
      </c>
      <c r="CW21" s="177">
        <v>31</v>
      </c>
      <c r="CX21" s="177">
        <v>7.3951000000000011</v>
      </c>
      <c r="CY21" s="177">
        <v>1</v>
      </c>
      <c r="CZ21" s="177">
        <v>0.967741935483871</v>
      </c>
      <c r="DA21" s="177">
        <v>27</v>
      </c>
      <c r="DB21" s="177">
        <v>28</v>
      </c>
      <c r="DC21" s="177">
        <v>0.87096774193548387</v>
      </c>
      <c r="DD21" s="159">
        <v>30</v>
      </c>
      <c r="DE21" s="145">
        <v>829</v>
      </c>
      <c r="DF21" s="177">
        <v>31</v>
      </c>
      <c r="DG21" s="177">
        <v>3.8781250491738319</v>
      </c>
      <c r="DH21" s="177">
        <v>33</v>
      </c>
      <c r="DI21" s="177">
        <v>6.2452187500000003</v>
      </c>
      <c r="DJ21" s="177">
        <v>1</v>
      </c>
      <c r="DK21" s="177">
        <v>0.96969696969696972</v>
      </c>
      <c r="DL21" s="177">
        <v>31</v>
      </c>
      <c r="DM21" s="177">
        <v>31</v>
      </c>
      <c r="DN21" s="177">
        <v>0.93939393939393945</v>
      </c>
      <c r="DO21" s="159">
        <v>32</v>
      </c>
      <c r="DP21" s="109">
        <v>11.75</v>
      </c>
      <c r="DQ21" s="215">
        <v>217641</v>
      </c>
      <c r="DR21" s="189">
        <v>0.93617021276500001</v>
      </c>
      <c r="DS21" s="189">
        <v>12.000000000012273</v>
      </c>
      <c r="DT21" s="149" t="s">
        <v>213</v>
      </c>
      <c r="DU21" s="150" t="s">
        <v>245</v>
      </c>
      <c r="DV21" s="190" t="s">
        <v>246</v>
      </c>
      <c r="DW21" s="177" t="s">
        <v>247</v>
      </c>
      <c r="DX21" s="191" t="s">
        <v>217</v>
      </c>
      <c r="DY21" s="172" t="s">
        <v>251</v>
      </c>
      <c r="DZ21" s="132" t="s">
        <v>122</v>
      </c>
      <c r="EA21" s="125">
        <v>214</v>
      </c>
      <c r="EB21" s="125" t="s">
        <v>231</v>
      </c>
      <c r="EC21" s="133" t="s">
        <v>220</v>
      </c>
      <c r="ED21" s="133" t="s">
        <v>229</v>
      </c>
      <c r="EE21" s="125" t="s">
        <v>274</v>
      </c>
      <c r="EF21" s="17">
        <v>4.8902500199549124</v>
      </c>
      <c r="EG21" s="8">
        <v>6.2695928220395691</v>
      </c>
      <c r="EH21" s="17" t="s">
        <v>81</v>
      </c>
      <c r="EI21" s="8" t="s">
        <v>81</v>
      </c>
      <c r="EJ21" s="18" t="s">
        <v>243</v>
      </c>
      <c r="EK21" s="124" t="s">
        <v>225</v>
      </c>
      <c r="EL21" s="124" t="s">
        <v>226</v>
      </c>
      <c r="EM21" s="124" t="s">
        <v>227</v>
      </c>
    </row>
    <row r="22" spans="1:143" ht="15.75">
      <c r="A22" s="128" t="s">
        <v>212</v>
      </c>
      <c r="B22" s="143" t="s">
        <v>115</v>
      </c>
      <c r="C22" s="126" t="s">
        <v>41</v>
      </c>
      <c r="D22" s="144" t="s">
        <v>126</v>
      </c>
      <c r="E22" s="187" t="s">
        <v>72</v>
      </c>
      <c r="F22" s="145">
        <v>142</v>
      </c>
      <c r="G22" s="177">
        <v>0</v>
      </c>
      <c r="H22" s="177">
        <v>0</v>
      </c>
      <c r="I22" s="146">
        <v>10379.191677952298</v>
      </c>
      <c r="J22" s="146">
        <v>4025.5065459831353</v>
      </c>
      <c r="K22" s="146">
        <v>0.9859154929577465</v>
      </c>
      <c r="L22" s="147">
        <v>140</v>
      </c>
      <c r="M22" s="147">
        <v>142</v>
      </c>
      <c r="N22" s="146">
        <v>22031.999105729123</v>
      </c>
      <c r="O22" s="146">
        <v>5100.0000000000009</v>
      </c>
      <c r="P22" s="20">
        <v>4032.7402135231318</v>
      </c>
      <c r="Q22" s="20">
        <v>3866.2608695652175</v>
      </c>
      <c r="R22" s="146">
        <v>15870</v>
      </c>
      <c r="S22" s="146">
        <v>16075.739644970416</v>
      </c>
      <c r="T22" s="146">
        <v>16866.008771929824</v>
      </c>
      <c r="U22" s="145">
        <v>141</v>
      </c>
      <c r="V22" s="177">
        <v>0</v>
      </c>
      <c r="W22" s="177">
        <v>3</v>
      </c>
      <c r="X22" s="146">
        <v>2504.1339179136444</v>
      </c>
      <c r="Y22" s="146">
        <v>993.24652779362009</v>
      </c>
      <c r="Z22" s="146">
        <v>3933.7886755964882</v>
      </c>
      <c r="AA22" s="146">
        <v>1056.25</v>
      </c>
      <c r="AB22" s="146">
        <v>838.03571428571433</v>
      </c>
      <c r="AC22" s="146">
        <v>946.45852749301025</v>
      </c>
      <c r="AD22" s="146">
        <v>3692.8571428571431</v>
      </c>
      <c r="AE22" s="146">
        <v>3801.4164305949012</v>
      </c>
      <c r="AF22" s="146">
        <v>3844.8770491803275</v>
      </c>
      <c r="AG22" s="145">
        <v>144</v>
      </c>
      <c r="AH22" s="177">
        <v>0</v>
      </c>
      <c r="AI22" s="177">
        <v>0</v>
      </c>
      <c r="AJ22" s="177">
        <v>144</v>
      </c>
      <c r="AK22" s="146">
        <v>12911.363021846299</v>
      </c>
      <c r="AL22" s="146">
        <v>5106.1048363356522</v>
      </c>
      <c r="AM22" s="146">
        <v>26873.105340482001</v>
      </c>
      <c r="AN22" s="146">
        <v>6471.4285714285716</v>
      </c>
      <c r="AO22" s="146">
        <v>4214.334470989761</v>
      </c>
      <c r="AP22" s="146">
        <v>4053.5545023696686</v>
      </c>
      <c r="AQ22" s="146">
        <v>19900</v>
      </c>
      <c r="AR22" s="146">
        <v>18178.723404255317</v>
      </c>
      <c r="AS22" s="146">
        <v>19077.23076923077</v>
      </c>
      <c r="AT22" s="145">
        <v>144</v>
      </c>
      <c r="AU22" s="177">
        <v>1</v>
      </c>
      <c r="AV22" s="177">
        <v>0</v>
      </c>
      <c r="AW22" s="177">
        <v>142</v>
      </c>
      <c r="AX22" s="146">
        <v>3039.3253020309462</v>
      </c>
      <c r="AY22" s="146">
        <v>854.9044203941487</v>
      </c>
      <c r="AZ22" s="146">
        <v>4371.3233980917439</v>
      </c>
      <c r="BA22" s="146">
        <v>1858.3333333333335</v>
      </c>
      <c r="BB22" s="20">
        <v>685.5022831050228</v>
      </c>
      <c r="BC22" s="20">
        <v>846.75810473815477</v>
      </c>
      <c r="BD22" s="146">
        <v>4065.2777777777783</v>
      </c>
      <c r="BE22" s="146">
        <v>4303.0172413793098</v>
      </c>
      <c r="BF22" s="146">
        <v>4236.5764447695692</v>
      </c>
      <c r="BG22" s="145">
        <v>137</v>
      </c>
      <c r="BH22" s="177">
        <v>34</v>
      </c>
      <c r="BI22" s="177">
        <v>52</v>
      </c>
      <c r="BJ22" s="177">
        <v>44</v>
      </c>
      <c r="BK22" s="148">
        <v>39</v>
      </c>
      <c r="BL22" s="145">
        <v>280</v>
      </c>
      <c r="BM22" s="177">
        <v>0</v>
      </c>
      <c r="BN22" s="177">
        <v>2</v>
      </c>
      <c r="BO22" s="177">
        <v>2.0528776978417267</v>
      </c>
      <c r="BP22" s="177">
        <v>0.30949640287769786</v>
      </c>
      <c r="BQ22" s="177">
        <v>1.7433812949640288</v>
      </c>
      <c r="BR22" s="145">
        <v>292</v>
      </c>
      <c r="BS22" s="177">
        <v>0</v>
      </c>
      <c r="BT22" s="177">
        <v>1</v>
      </c>
      <c r="BU22" s="177">
        <v>3.1168144329896905</v>
      </c>
      <c r="BV22" s="177">
        <v>0.31679037800687282</v>
      </c>
      <c r="BW22" s="148">
        <v>2.8000240549828175</v>
      </c>
      <c r="BX22" s="145">
        <v>819</v>
      </c>
      <c r="BY22" s="177">
        <v>13</v>
      </c>
      <c r="BZ22" s="177">
        <v>3.7500000170298984</v>
      </c>
      <c r="CA22" s="177">
        <v>14</v>
      </c>
      <c r="CB22" s="177">
        <v>4.9728571428571433</v>
      </c>
      <c r="CC22" s="177">
        <v>0</v>
      </c>
      <c r="CD22" s="177">
        <v>1</v>
      </c>
      <c r="CE22" s="177">
        <v>14</v>
      </c>
      <c r="CF22" s="177">
        <v>13</v>
      </c>
      <c r="CG22" s="177">
        <v>1</v>
      </c>
      <c r="CH22" s="159">
        <v>14</v>
      </c>
      <c r="CI22" s="145">
        <v>839</v>
      </c>
      <c r="CJ22" s="177">
        <v>13</v>
      </c>
      <c r="CK22" s="177">
        <v>3.8153846263885498</v>
      </c>
      <c r="CL22" s="177">
        <v>13</v>
      </c>
      <c r="CM22" s="177">
        <v>5.4743846153846141</v>
      </c>
      <c r="CN22" s="177">
        <v>0</v>
      </c>
      <c r="CO22" s="177">
        <v>1</v>
      </c>
      <c r="CP22" s="177">
        <v>13</v>
      </c>
      <c r="CQ22" s="177">
        <v>13</v>
      </c>
      <c r="CR22" s="177">
        <v>1</v>
      </c>
      <c r="CS22" s="159">
        <v>13</v>
      </c>
      <c r="CT22" s="145">
        <v>822</v>
      </c>
      <c r="CU22" s="177">
        <v>12</v>
      </c>
      <c r="CV22" s="177">
        <v>3.915384659400353</v>
      </c>
      <c r="CW22" s="177">
        <v>13</v>
      </c>
      <c r="CX22" s="177">
        <v>5.3129230769230764</v>
      </c>
      <c r="CY22" s="177">
        <v>0</v>
      </c>
      <c r="CZ22" s="177">
        <v>1</v>
      </c>
      <c r="DA22" s="177">
        <v>12</v>
      </c>
      <c r="DB22" s="177">
        <v>12</v>
      </c>
      <c r="DC22" s="177">
        <v>0.92307692307692313</v>
      </c>
      <c r="DD22" s="159">
        <v>13</v>
      </c>
      <c r="DE22" s="145">
        <v>820</v>
      </c>
      <c r="DF22" s="177">
        <v>13</v>
      </c>
      <c r="DG22" s="177">
        <v>3.7928571360451833</v>
      </c>
      <c r="DH22" s="177">
        <v>14</v>
      </c>
      <c r="DI22" s="177">
        <v>5.1864999999999997</v>
      </c>
      <c r="DJ22" s="177">
        <v>0</v>
      </c>
      <c r="DK22" s="177">
        <v>1</v>
      </c>
      <c r="DL22" s="177">
        <v>14</v>
      </c>
      <c r="DM22" s="177">
        <v>13</v>
      </c>
      <c r="DN22" s="177">
        <v>1</v>
      </c>
      <c r="DO22" s="159">
        <v>14</v>
      </c>
      <c r="DP22" s="108">
        <v>10</v>
      </c>
      <c r="DQ22" s="215">
        <v>180185</v>
      </c>
      <c r="DR22" s="189">
        <v>1</v>
      </c>
      <c r="DS22" s="189">
        <v>14.2</v>
      </c>
      <c r="DT22" s="149" t="s">
        <v>213</v>
      </c>
      <c r="DU22" s="150" t="s">
        <v>245</v>
      </c>
      <c r="DV22" s="190" t="s">
        <v>246</v>
      </c>
      <c r="DW22" s="177" t="s">
        <v>247</v>
      </c>
      <c r="DX22" s="191" t="s">
        <v>217</v>
      </c>
      <c r="DY22" s="172" t="s">
        <v>251</v>
      </c>
      <c r="DZ22" s="132" t="s">
        <v>119</v>
      </c>
      <c r="EA22" s="125">
        <v>214</v>
      </c>
      <c r="EB22" s="125" t="s">
        <v>219</v>
      </c>
      <c r="EC22" s="133" t="s">
        <v>220</v>
      </c>
      <c r="ED22" s="133" t="s">
        <v>221</v>
      </c>
      <c r="EE22" s="125" t="s">
        <v>274</v>
      </c>
      <c r="EF22" s="17">
        <v>3.0749084361841983</v>
      </c>
      <c r="EG22" s="8">
        <v>4.3223124936962805</v>
      </c>
      <c r="EH22" s="17" t="s">
        <v>72</v>
      </c>
      <c r="EI22" s="8" t="s">
        <v>242</v>
      </c>
      <c r="EJ22" s="18" t="s">
        <v>243</v>
      </c>
      <c r="EK22" s="124" t="s">
        <v>225</v>
      </c>
      <c r="EL22" s="124" t="s">
        <v>226</v>
      </c>
      <c r="EM22" s="124" t="s">
        <v>227</v>
      </c>
    </row>
    <row r="23" spans="1:143" ht="15.75">
      <c r="A23" s="128" t="s">
        <v>212</v>
      </c>
      <c r="B23" s="143" t="s">
        <v>115</v>
      </c>
      <c r="C23" s="126" t="s">
        <v>41</v>
      </c>
      <c r="D23" s="144" t="s">
        <v>126</v>
      </c>
      <c r="E23" s="216" t="s">
        <v>72</v>
      </c>
      <c r="F23" s="145">
        <v>140</v>
      </c>
      <c r="G23" s="177">
        <v>0</v>
      </c>
      <c r="H23" s="177">
        <v>0</v>
      </c>
      <c r="I23" s="146">
        <v>8947.4366345425369</v>
      </c>
      <c r="J23" s="146">
        <v>3411.6034957373699</v>
      </c>
      <c r="K23" s="146">
        <v>0.98571428571428577</v>
      </c>
      <c r="L23" s="147">
        <v>138</v>
      </c>
      <c r="M23" s="147">
        <v>140</v>
      </c>
      <c r="N23" s="146">
        <v>14905.27649103896</v>
      </c>
      <c r="O23" s="146">
        <v>4312.5</v>
      </c>
      <c r="P23" s="20">
        <v>4572.7642276422766</v>
      </c>
      <c r="Q23" s="20">
        <v>4165.9829059829062</v>
      </c>
      <c r="R23" s="146">
        <v>13833.333333333334</v>
      </c>
      <c r="S23" s="146">
        <v>13948.523985239852</v>
      </c>
      <c r="T23" s="146">
        <v>13924.355555555556</v>
      </c>
      <c r="U23" s="145">
        <v>142</v>
      </c>
      <c r="V23" s="177">
        <v>1</v>
      </c>
      <c r="W23" s="177">
        <v>2</v>
      </c>
      <c r="X23" s="146">
        <v>1889.2190186723224</v>
      </c>
      <c r="Y23" s="146">
        <v>931.69032776687266</v>
      </c>
      <c r="Z23" s="146">
        <v>3767.1116550587763</v>
      </c>
      <c r="AA23" s="146">
        <v>622.5</v>
      </c>
      <c r="AB23" s="146">
        <v>879.19132149901384</v>
      </c>
      <c r="AC23" s="146">
        <v>850.97580015612812</v>
      </c>
      <c r="AD23" s="146">
        <v>3184.090909090909</v>
      </c>
      <c r="AE23" s="146">
        <v>3452.7707808564232</v>
      </c>
      <c r="AF23" s="146">
        <v>3446.7848453249912</v>
      </c>
      <c r="AG23" s="145">
        <v>144</v>
      </c>
      <c r="AH23" s="177">
        <v>1</v>
      </c>
      <c r="AI23" s="177">
        <v>0</v>
      </c>
      <c r="AJ23" s="177">
        <v>143</v>
      </c>
      <c r="AK23" s="146">
        <v>10155.159073042259</v>
      </c>
      <c r="AL23" s="146">
        <v>4190.0284042198355</v>
      </c>
      <c r="AM23" s="146">
        <v>20740.655958806961</v>
      </c>
      <c r="AN23" s="146">
        <v>4447.5</v>
      </c>
      <c r="AO23" s="146">
        <v>4901.0695187165775</v>
      </c>
      <c r="AP23" s="146">
        <v>4261.5079365079364</v>
      </c>
      <c r="AQ23" s="146">
        <v>16175.000000000004</v>
      </c>
      <c r="AR23" s="146">
        <v>18156.804733727811</v>
      </c>
      <c r="AS23" s="146">
        <v>18091.44385026738</v>
      </c>
      <c r="AT23" s="145">
        <v>143</v>
      </c>
      <c r="AU23" s="177">
        <v>1</v>
      </c>
      <c r="AV23" s="177">
        <v>1</v>
      </c>
      <c r="AW23" s="177">
        <v>130</v>
      </c>
      <c r="AX23" s="146">
        <v>1844.9559450511026</v>
      </c>
      <c r="AY23" s="146">
        <v>1071.0895275788851</v>
      </c>
      <c r="AZ23" s="146">
        <v>4111.5220078278162</v>
      </c>
      <c r="BA23" s="146">
        <v>521.15384615384619</v>
      </c>
      <c r="BB23" s="20">
        <v>759.97876857749475</v>
      </c>
      <c r="BC23" s="20">
        <v>713.33872271624898</v>
      </c>
      <c r="BD23" s="146">
        <v>3384.0909090909095</v>
      </c>
      <c r="BE23" s="146">
        <v>4200.320924261875</v>
      </c>
      <c r="BF23" s="146">
        <v>4035.8847736625521</v>
      </c>
      <c r="BG23" s="145">
        <v>88</v>
      </c>
      <c r="BH23" s="177">
        <v>47</v>
      </c>
      <c r="BI23" s="177">
        <v>322</v>
      </c>
      <c r="BJ23" s="177">
        <v>51</v>
      </c>
      <c r="BK23" s="148">
        <v>53</v>
      </c>
      <c r="BL23" s="145">
        <v>282</v>
      </c>
      <c r="BM23" s="177">
        <v>1</v>
      </c>
      <c r="BN23" s="177">
        <v>1</v>
      </c>
      <c r="BO23" s="177">
        <v>2.4354428571428564</v>
      </c>
      <c r="BP23" s="177">
        <v>0.9135428571428571</v>
      </c>
      <c r="BQ23" s="177">
        <v>1.5219000000000003</v>
      </c>
      <c r="BR23" s="145">
        <v>291</v>
      </c>
      <c r="BS23" s="177">
        <v>3</v>
      </c>
      <c r="BT23" s="177">
        <v>9</v>
      </c>
      <c r="BU23" s="177">
        <v>4.2036129032258067</v>
      </c>
      <c r="BV23" s="177">
        <v>1.135322580645161</v>
      </c>
      <c r="BW23" s="148">
        <v>3.0682903225806446</v>
      </c>
      <c r="BX23" s="145">
        <v>832</v>
      </c>
      <c r="BY23" s="177">
        <v>12</v>
      </c>
      <c r="BZ23" s="177">
        <v>3.8333333333333335</v>
      </c>
      <c r="CA23" s="177">
        <v>14</v>
      </c>
      <c r="CB23" s="177">
        <v>5.7857500000000002</v>
      </c>
      <c r="CC23" s="177">
        <v>2</v>
      </c>
      <c r="CD23" s="177">
        <v>0.85714285714285721</v>
      </c>
      <c r="CE23" s="177">
        <v>12</v>
      </c>
      <c r="CF23" s="177">
        <v>12</v>
      </c>
      <c r="CG23" s="177">
        <v>0.8571428571428571</v>
      </c>
      <c r="CH23" s="159">
        <v>12</v>
      </c>
      <c r="CI23" s="145">
        <v>816</v>
      </c>
      <c r="CJ23" s="177">
        <v>13</v>
      </c>
      <c r="CK23" s="177">
        <v>3.8384615457974949</v>
      </c>
      <c r="CL23" s="177">
        <v>14</v>
      </c>
      <c r="CM23" s="177">
        <v>6.2041538461538472</v>
      </c>
      <c r="CN23" s="177">
        <v>1</v>
      </c>
      <c r="CO23" s="177">
        <v>0.9285714285714286</v>
      </c>
      <c r="CP23" s="177">
        <v>13</v>
      </c>
      <c r="CQ23" s="177">
        <v>13</v>
      </c>
      <c r="CR23" s="177">
        <v>0.9285714285714286</v>
      </c>
      <c r="CS23" s="159">
        <v>13</v>
      </c>
      <c r="CT23" s="145">
        <v>801</v>
      </c>
      <c r="CU23" s="177">
        <v>13</v>
      </c>
      <c r="CV23" s="177">
        <v>3.9153846410604625</v>
      </c>
      <c r="CW23" s="177">
        <v>13</v>
      </c>
      <c r="CX23" s="177">
        <v>6.3621538461538458</v>
      </c>
      <c r="CY23" s="177">
        <v>0</v>
      </c>
      <c r="CZ23" s="177">
        <v>1</v>
      </c>
      <c r="DA23" s="177">
        <v>13</v>
      </c>
      <c r="DB23" s="177">
        <v>13</v>
      </c>
      <c r="DC23" s="177">
        <v>1</v>
      </c>
      <c r="DD23" s="159">
        <v>13</v>
      </c>
      <c r="DE23" s="145">
        <v>803</v>
      </c>
      <c r="DF23" s="177">
        <v>13</v>
      </c>
      <c r="DG23" s="177">
        <v>3.7199999968210857</v>
      </c>
      <c r="DH23" s="177">
        <v>15</v>
      </c>
      <c r="DI23" s="177">
        <v>5.6306000000000003</v>
      </c>
      <c r="DJ23" s="177">
        <v>0</v>
      </c>
      <c r="DK23" s="177">
        <v>1</v>
      </c>
      <c r="DL23" s="177">
        <v>13</v>
      </c>
      <c r="DM23" s="177">
        <v>13</v>
      </c>
      <c r="DN23" s="177">
        <v>0.8666666666666667</v>
      </c>
      <c r="DO23" s="159">
        <v>15</v>
      </c>
      <c r="DP23" s="109">
        <v>10</v>
      </c>
      <c r="DQ23" s="215">
        <v>180185</v>
      </c>
      <c r="DR23" s="189">
        <v>1</v>
      </c>
      <c r="DS23" s="189">
        <v>14</v>
      </c>
      <c r="DT23" s="149" t="s">
        <v>213</v>
      </c>
      <c r="DU23" s="150" t="s">
        <v>245</v>
      </c>
      <c r="DV23" s="190" t="s">
        <v>246</v>
      </c>
      <c r="DW23" s="177" t="s">
        <v>247</v>
      </c>
      <c r="DX23" s="191" t="s">
        <v>217</v>
      </c>
      <c r="DY23" s="172" t="s">
        <v>251</v>
      </c>
      <c r="DZ23" s="132" t="s">
        <v>120</v>
      </c>
      <c r="EA23" s="125">
        <v>214</v>
      </c>
      <c r="EB23" s="125" t="s">
        <v>228</v>
      </c>
      <c r="EC23" s="133" t="s">
        <v>220</v>
      </c>
      <c r="ED23" s="133" t="s">
        <v>237</v>
      </c>
      <c r="EE23" s="125" t="s">
        <v>274</v>
      </c>
      <c r="EF23" s="17">
        <v>4.1601214119366237</v>
      </c>
      <c r="EG23" s="8">
        <v>6.3536488841956773</v>
      </c>
      <c r="EH23" s="17" t="s">
        <v>72</v>
      </c>
      <c r="EI23" s="8" t="s">
        <v>242</v>
      </c>
      <c r="EJ23" s="18" t="s">
        <v>243</v>
      </c>
      <c r="EK23" s="124" t="s">
        <v>225</v>
      </c>
      <c r="EL23" s="124" t="s">
        <v>226</v>
      </c>
      <c r="EM23" s="124" t="s">
        <v>227</v>
      </c>
    </row>
    <row r="24" spans="1:143" ht="15.75">
      <c r="A24" s="128" t="s">
        <v>212</v>
      </c>
      <c r="B24" s="143" t="s">
        <v>115</v>
      </c>
      <c r="C24" s="126" t="s">
        <v>41</v>
      </c>
      <c r="D24" s="144" t="s">
        <v>126</v>
      </c>
      <c r="E24" s="216" t="s">
        <v>72</v>
      </c>
      <c r="F24" s="145">
        <v>147</v>
      </c>
      <c r="G24" s="177">
        <v>0</v>
      </c>
      <c r="H24" s="177">
        <v>0</v>
      </c>
      <c r="I24" s="146">
        <v>8726.0711989072406</v>
      </c>
      <c r="J24" s="146">
        <v>3388.270666600909</v>
      </c>
      <c r="K24" s="146">
        <v>0.93197278911564629</v>
      </c>
      <c r="L24" s="147">
        <v>137</v>
      </c>
      <c r="M24" s="147">
        <v>147</v>
      </c>
      <c r="N24" s="146">
        <v>16618.124879489202</v>
      </c>
      <c r="O24" s="146">
        <v>4027.5</v>
      </c>
      <c r="P24" s="20">
        <v>2550.9523809523812</v>
      </c>
      <c r="Q24" s="20">
        <v>2575.452488687783</v>
      </c>
      <c r="R24" s="146">
        <v>12645.000000000002</v>
      </c>
      <c r="S24" s="146">
        <v>10494.736842105265</v>
      </c>
      <c r="T24" s="146">
        <v>11106.764705882355</v>
      </c>
      <c r="U24" s="145">
        <v>147</v>
      </c>
      <c r="V24" s="177">
        <v>0</v>
      </c>
      <c r="W24" s="177">
        <v>3</v>
      </c>
      <c r="X24" s="146">
        <v>2531.7500059815861</v>
      </c>
      <c r="Y24" s="146">
        <v>898.33701741225536</v>
      </c>
      <c r="Z24" s="146">
        <v>4026.5798129842083</v>
      </c>
      <c r="AA24" s="146">
        <v>1261.1111111111111</v>
      </c>
      <c r="AB24" s="146">
        <v>848.24380165289256</v>
      </c>
      <c r="AC24" s="146">
        <v>833.79629629629642</v>
      </c>
      <c r="AD24" s="146">
        <v>3652.6315789473683</v>
      </c>
      <c r="AE24" s="146">
        <v>3440.4340836012866</v>
      </c>
      <c r="AF24" s="146">
        <v>3396.7345505617973</v>
      </c>
      <c r="AG24" s="145">
        <v>147</v>
      </c>
      <c r="AH24" s="177">
        <v>1</v>
      </c>
      <c r="AI24" s="177">
        <v>0</v>
      </c>
      <c r="AJ24" s="177">
        <v>145</v>
      </c>
      <c r="AK24" s="146">
        <v>10323.091969100626</v>
      </c>
      <c r="AL24" s="146">
        <v>5019.2190853494276</v>
      </c>
      <c r="AM24" s="146">
        <v>26163.423320531201</v>
      </c>
      <c r="AN24" s="146">
        <v>4028.5714285714284</v>
      </c>
      <c r="AO24" s="146">
        <v>2822</v>
      </c>
      <c r="AP24" s="146">
        <v>2805.5636896046854</v>
      </c>
      <c r="AQ24" s="146">
        <v>17325.000000000004</v>
      </c>
      <c r="AR24" s="146">
        <v>14949.66887417219</v>
      </c>
      <c r="AS24" s="146">
        <v>15440.000000000004</v>
      </c>
      <c r="AT24" s="145">
        <v>148</v>
      </c>
      <c r="AU24" s="177">
        <v>0</v>
      </c>
      <c r="AV24" s="177">
        <v>3</v>
      </c>
      <c r="AW24" s="177">
        <v>137</v>
      </c>
      <c r="AX24" s="146">
        <v>2629.7311001256735</v>
      </c>
      <c r="AY24" s="146">
        <v>1126.348170482567</v>
      </c>
      <c r="AZ24" s="146">
        <v>4492.5202792517839</v>
      </c>
      <c r="BA24" s="146">
        <v>875</v>
      </c>
      <c r="BB24" s="20">
        <v>666.84782608695662</v>
      </c>
      <c r="BC24" s="20">
        <v>635.19091847265224</v>
      </c>
      <c r="BD24" s="146">
        <v>3986.1111111111113</v>
      </c>
      <c r="BE24" s="146">
        <v>3917.4295774647885</v>
      </c>
      <c r="BF24" s="146">
        <v>3818.1434599156119</v>
      </c>
      <c r="BG24" s="145">
        <v>128</v>
      </c>
      <c r="BH24" s="177">
        <v>57</v>
      </c>
      <c r="BI24" s="177">
        <v>278</v>
      </c>
      <c r="BJ24" s="177">
        <v>54</v>
      </c>
      <c r="BK24" s="148">
        <v>51</v>
      </c>
      <c r="BL24" s="145">
        <v>292</v>
      </c>
      <c r="BM24" s="177">
        <v>0</v>
      </c>
      <c r="BN24" s="177">
        <v>2</v>
      </c>
      <c r="BO24" s="177">
        <v>2.6784655172413796</v>
      </c>
      <c r="BP24" s="177">
        <v>0.58882068965517242</v>
      </c>
      <c r="BQ24" s="177">
        <v>2.0896448275862074</v>
      </c>
      <c r="BR24" s="145">
        <v>299</v>
      </c>
      <c r="BS24" s="177">
        <v>2</v>
      </c>
      <c r="BT24" s="177">
        <v>4</v>
      </c>
      <c r="BU24" s="177">
        <v>3.694897610921501</v>
      </c>
      <c r="BV24" s="177">
        <v>0.61467918088737206</v>
      </c>
      <c r="BW24" s="148">
        <v>3.0802184300341291</v>
      </c>
      <c r="BX24" s="145">
        <v>717</v>
      </c>
      <c r="BY24" s="177">
        <v>12</v>
      </c>
      <c r="BZ24" s="177">
        <v>3.6875000596046448</v>
      </c>
      <c r="CA24" s="177">
        <v>16</v>
      </c>
      <c r="CB24" s="177">
        <v>6.1645625000000006</v>
      </c>
      <c r="CC24" s="177">
        <v>0</v>
      </c>
      <c r="CD24" s="177">
        <v>1</v>
      </c>
      <c r="CE24" s="177">
        <v>16</v>
      </c>
      <c r="CF24" s="177">
        <v>12</v>
      </c>
      <c r="CG24" s="177">
        <v>1</v>
      </c>
      <c r="CH24" s="159">
        <v>16</v>
      </c>
      <c r="CI24" s="145">
        <v>735</v>
      </c>
      <c r="CJ24" s="177">
        <v>12</v>
      </c>
      <c r="CK24" s="177">
        <v>3.7533333778381346</v>
      </c>
      <c r="CL24" s="177">
        <v>16</v>
      </c>
      <c r="CM24" s="177">
        <v>6.0463125</v>
      </c>
      <c r="CN24" s="177">
        <v>0</v>
      </c>
      <c r="CO24" s="177">
        <v>1</v>
      </c>
      <c r="CP24" s="177">
        <v>14</v>
      </c>
      <c r="CQ24" s="177">
        <v>12</v>
      </c>
      <c r="CR24" s="177">
        <v>0.875</v>
      </c>
      <c r="CS24" s="159">
        <v>16</v>
      </c>
      <c r="CT24" s="145">
        <v>786</v>
      </c>
      <c r="CU24" s="177">
        <v>13</v>
      </c>
      <c r="CV24" s="177">
        <v>3.9923076996436486</v>
      </c>
      <c r="CW24" s="177">
        <v>13</v>
      </c>
      <c r="CX24" s="177">
        <v>5.9093846153846155</v>
      </c>
      <c r="CY24" s="177">
        <v>0</v>
      </c>
      <c r="CZ24" s="177">
        <v>1</v>
      </c>
      <c r="DA24" s="177">
        <v>13</v>
      </c>
      <c r="DB24" s="177">
        <v>13</v>
      </c>
      <c r="DC24" s="177">
        <v>1</v>
      </c>
      <c r="DD24" s="159">
        <v>13</v>
      </c>
      <c r="DE24" s="145">
        <v>723</v>
      </c>
      <c r="DF24" s="177">
        <v>11</v>
      </c>
      <c r="DG24" s="177">
        <v>3.7769231612865743</v>
      </c>
      <c r="DH24" s="177">
        <v>13</v>
      </c>
      <c r="DI24" s="177">
        <v>5.22123076923077</v>
      </c>
      <c r="DJ24" s="177">
        <v>0</v>
      </c>
      <c r="DK24" s="177">
        <v>1</v>
      </c>
      <c r="DL24" s="177">
        <v>13</v>
      </c>
      <c r="DM24" s="177">
        <v>11</v>
      </c>
      <c r="DN24" s="177">
        <v>1</v>
      </c>
      <c r="DO24" s="159">
        <v>13</v>
      </c>
      <c r="DP24" s="108">
        <v>10</v>
      </c>
      <c r="DQ24" s="215">
        <v>180185</v>
      </c>
      <c r="DR24" s="189">
        <v>1</v>
      </c>
      <c r="DS24" s="189">
        <v>14.7</v>
      </c>
      <c r="DT24" s="149" t="s">
        <v>213</v>
      </c>
      <c r="DU24" s="150" t="s">
        <v>245</v>
      </c>
      <c r="DV24" s="190" t="s">
        <v>246</v>
      </c>
      <c r="DW24" s="177" t="s">
        <v>247</v>
      </c>
      <c r="DX24" s="191" t="s">
        <v>217</v>
      </c>
      <c r="DY24" s="172" t="s">
        <v>251</v>
      </c>
      <c r="DZ24" s="132" t="s">
        <v>121</v>
      </c>
      <c r="EA24" s="125">
        <v>214</v>
      </c>
      <c r="EB24" s="125" t="s">
        <v>230</v>
      </c>
      <c r="EC24" s="133" t="s">
        <v>220</v>
      </c>
      <c r="ED24" s="133" t="s">
        <v>221</v>
      </c>
      <c r="EE24" s="125" t="s">
        <v>274</v>
      </c>
      <c r="EF24" s="17">
        <v>4.3395510530796182</v>
      </c>
      <c r="EG24" s="8">
        <v>4.2093155205655259</v>
      </c>
      <c r="EH24" s="17" t="s">
        <v>72</v>
      </c>
      <c r="EI24" s="8" t="s">
        <v>242</v>
      </c>
      <c r="EJ24" s="18" t="s">
        <v>243</v>
      </c>
      <c r="EK24" s="124" t="s">
        <v>225</v>
      </c>
      <c r="EL24" s="124" t="s">
        <v>226</v>
      </c>
      <c r="EM24" s="124" t="s">
        <v>227</v>
      </c>
    </row>
    <row r="25" spans="1:143" ht="16.5" thickBot="1">
      <c r="A25" s="111" t="s">
        <v>212</v>
      </c>
      <c r="B25" s="112" t="s">
        <v>115</v>
      </c>
      <c r="C25" s="113" t="s">
        <v>41</v>
      </c>
      <c r="D25" s="161" t="s">
        <v>126</v>
      </c>
      <c r="E25" s="220" t="s">
        <v>72</v>
      </c>
      <c r="F25" s="162">
        <v>135</v>
      </c>
      <c r="G25" s="119">
        <v>0</v>
      </c>
      <c r="H25" s="119">
        <v>0</v>
      </c>
      <c r="I25" s="163">
        <v>6603.2465484074046</v>
      </c>
      <c r="J25" s="163">
        <v>2395.0872188857029</v>
      </c>
      <c r="K25" s="163">
        <v>0.93333333333333335</v>
      </c>
      <c r="L25" s="164">
        <v>126</v>
      </c>
      <c r="M25" s="164">
        <v>135</v>
      </c>
      <c r="N25" s="163">
        <v>12090.97580057816</v>
      </c>
      <c r="O25" s="163">
        <v>3482.1428571428573</v>
      </c>
      <c r="P25" s="116">
        <v>2717.3796791443851</v>
      </c>
      <c r="Q25" s="116">
        <v>2804.0712468193383</v>
      </c>
      <c r="R25" s="163">
        <v>9715.9090909090919</v>
      </c>
      <c r="S25" s="163">
        <v>9477.1875</v>
      </c>
      <c r="T25" s="163">
        <v>9625.6410256410254</v>
      </c>
      <c r="U25" s="162">
        <v>134</v>
      </c>
      <c r="V25" s="119">
        <v>0</v>
      </c>
      <c r="W25" s="119">
        <v>6</v>
      </c>
      <c r="X25" s="163">
        <v>2300.4390408248564</v>
      </c>
      <c r="Y25" s="163">
        <v>864.3812218307055</v>
      </c>
      <c r="Z25" s="163">
        <v>3461.8003559218564</v>
      </c>
      <c r="AA25" s="163">
        <v>850</v>
      </c>
      <c r="AB25" s="163">
        <v>659.41845764854622</v>
      </c>
      <c r="AC25" s="163">
        <v>703.65201900237525</v>
      </c>
      <c r="AD25" s="163">
        <v>3212.5</v>
      </c>
      <c r="AE25" s="163">
        <v>3023.1625835189311</v>
      </c>
      <c r="AF25" s="163">
        <v>3084.3192868719611</v>
      </c>
      <c r="AG25" s="162">
        <v>132</v>
      </c>
      <c r="AH25" s="119">
        <v>0</v>
      </c>
      <c r="AI25" s="119">
        <v>0</v>
      </c>
      <c r="AJ25" s="119">
        <v>132</v>
      </c>
      <c r="AK25" s="163">
        <v>9045.2704810063351</v>
      </c>
      <c r="AL25" s="163">
        <v>5124.6276163353441</v>
      </c>
      <c r="AM25" s="163">
        <v>26555.144852761518</v>
      </c>
      <c r="AN25" s="163">
        <v>3525.0000000000005</v>
      </c>
      <c r="AO25" s="163">
        <v>3036.950146627566</v>
      </c>
      <c r="AP25" s="163">
        <v>3044.1361916771752</v>
      </c>
      <c r="AQ25" s="163">
        <v>16274.999999999998</v>
      </c>
      <c r="AR25" s="163">
        <v>14555.140186915893</v>
      </c>
      <c r="AS25" s="163">
        <v>14547.244094488189</v>
      </c>
      <c r="AT25" s="162">
        <v>135</v>
      </c>
      <c r="AU25" s="119">
        <v>3</v>
      </c>
      <c r="AV25" s="119">
        <v>2</v>
      </c>
      <c r="AW25" s="119">
        <v>124</v>
      </c>
      <c r="AX25" s="163">
        <v>2394.2616171701629</v>
      </c>
      <c r="AY25" s="163">
        <v>1043.6382653300241</v>
      </c>
      <c r="AZ25" s="163">
        <v>4134.2472342688161</v>
      </c>
      <c r="BA25" s="163">
        <v>700</v>
      </c>
      <c r="BB25" s="116">
        <v>522.08333333333337</v>
      </c>
      <c r="BC25" s="116">
        <v>537.26851851851859</v>
      </c>
      <c r="BD25" s="163">
        <v>3625</v>
      </c>
      <c r="BE25" s="163">
        <v>3663.2775119617227</v>
      </c>
      <c r="BF25" s="163">
        <v>3664.6271510516249</v>
      </c>
      <c r="BG25" s="162">
        <v>132</v>
      </c>
      <c r="BH25" s="119">
        <v>90</v>
      </c>
      <c r="BI25" s="119">
        <v>101</v>
      </c>
      <c r="BJ25" s="119">
        <v>78</v>
      </c>
      <c r="BK25" s="120">
        <v>82</v>
      </c>
      <c r="BL25" s="162">
        <v>259</v>
      </c>
      <c r="BM25" s="119">
        <v>2</v>
      </c>
      <c r="BN25" s="119">
        <v>3</v>
      </c>
      <c r="BO25" s="119">
        <v>2.9123464566929127</v>
      </c>
      <c r="BP25" s="119">
        <v>0.76541732283464547</v>
      </c>
      <c r="BQ25" s="119">
        <v>2.1469291338582677</v>
      </c>
      <c r="BR25" s="162">
        <v>272</v>
      </c>
      <c r="BS25" s="119">
        <v>1</v>
      </c>
      <c r="BT25" s="119">
        <v>9</v>
      </c>
      <c r="BU25" s="119">
        <v>4.3065916030534339</v>
      </c>
      <c r="BV25" s="119">
        <v>0.91915267175572513</v>
      </c>
      <c r="BW25" s="120">
        <v>3.3874389312977096</v>
      </c>
      <c r="BX25" s="162">
        <v>812</v>
      </c>
      <c r="BY25" s="119">
        <v>13</v>
      </c>
      <c r="BZ25" s="119">
        <v>3.8461538828336277</v>
      </c>
      <c r="CA25" s="119">
        <v>14</v>
      </c>
      <c r="CB25" s="119">
        <v>6.2031538461538469</v>
      </c>
      <c r="CC25" s="119">
        <v>1</v>
      </c>
      <c r="CD25" s="119">
        <v>0.9285714285714286</v>
      </c>
      <c r="CE25" s="119">
        <v>13</v>
      </c>
      <c r="CF25" s="119">
        <v>13</v>
      </c>
      <c r="CG25" s="119">
        <v>0.9285714285714286</v>
      </c>
      <c r="CH25" s="165">
        <v>13</v>
      </c>
      <c r="CI25" s="162">
        <v>761</v>
      </c>
      <c r="CJ25" s="119">
        <v>11</v>
      </c>
      <c r="CK25" s="119">
        <v>3.8153846447284403</v>
      </c>
      <c r="CL25" s="119">
        <v>13</v>
      </c>
      <c r="CM25" s="119">
        <v>6.2459230769230762</v>
      </c>
      <c r="CN25" s="119">
        <v>0</v>
      </c>
      <c r="CO25" s="119">
        <v>1</v>
      </c>
      <c r="CP25" s="119">
        <v>12</v>
      </c>
      <c r="CQ25" s="119">
        <v>11</v>
      </c>
      <c r="CR25" s="119">
        <v>0.92307692307692313</v>
      </c>
      <c r="CS25" s="165">
        <v>13</v>
      </c>
      <c r="CT25" s="162">
        <v>770</v>
      </c>
      <c r="CU25" s="119">
        <v>13</v>
      </c>
      <c r="CV25" s="119">
        <v>3.8571429082325528</v>
      </c>
      <c r="CW25" s="119">
        <v>14</v>
      </c>
      <c r="CX25" s="119">
        <v>7.3720714285714291</v>
      </c>
      <c r="CY25" s="119">
        <v>0</v>
      </c>
      <c r="CZ25" s="119">
        <v>1</v>
      </c>
      <c r="DA25" s="119">
        <v>13</v>
      </c>
      <c r="DB25" s="119">
        <v>13</v>
      </c>
      <c r="DC25" s="119">
        <v>0.9285714285714286</v>
      </c>
      <c r="DD25" s="165">
        <v>14</v>
      </c>
      <c r="DE25" s="162">
        <v>813</v>
      </c>
      <c r="DF25" s="119">
        <v>13</v>
      </c>
      <c r="DG25" s="119">
        <v>3.7857143027441844</v>
      </c>
      <c r="DH25" s="119">
        <v>15</v>
      </c>
      <c r="DI25" s="119">
        <v>6.1028571428571423</v>
      </c>
      <c r="DJ25" s="119">
        <v>1</v>
      </c>
      <c r="DK25" s="119">
        <v>0.93333333333333335</v>
      </c>
      <c r="DL25" s="119">
        <v>13</v>
      </c>
      <c r="DM25" s="119">
        <v>13</v>
      </c>
      <c r="DN25" s="119">
        <v>0.8666666666666667</v>
      </c>
      <c r="DO25" s="165">
        <v>14</v>
      </c>
      <c r="DP25" s="175">
        <v>10</v>
      </c>
      <c r="DQ25" s="221">
        <v>180185</v>
      </c>
      <c r="DR25" s="222">
        <v>1</v>
      </c>
      <c r="DS25" s="222">
        <v>13.5</v>
      </c>
      <c r="DT25" s="179" t="s">
        <v>213</v>
      </c>
      <c r="DU25" s="118" t="s">
        <v>245</v>
      </c>
      <c r="DV25" s="212" t="s">
        <v>246</v>
      </c>
      <c r="DW25" s="119" t="s">
        <v>247</v>
      </c>
      <c r="DX25" s="213" t="s">
        <v>217</v>
      </c>
      <c r="DY25" s="214" t="s">
        <v>251</v>
      </c>
      <c r="DZ25" s="121" t="s">
        <v>122</v>
      </c>
      <c r="EA25" s="122">
        <v>214</v>
      </c>
      <c r="EB25" s="122" t="s">
        <v>231</v>
      </c>
      <c r="EC25" s="123" t="s">
        <v>220</v>
      </c>
      <c r="ED25" s="123" t="s">
        <v>229</v>
      </c>
      <c r="EE25" s="122" t="s">
        <v>274</v>
      </c>
      <c r="EF25" s="114">
        <v>4.7410666801311354</v>
      </c>
      <c r="EG25" s="115">
        <v>5.2134264227169664</v>
      </c>
      <c r="EH25" s="114" t="s">
        <v>72</v>
      </c>
      <c r="EI25" s="115" t="s">
        <v>242</v>
      </c>
      <c r="EJ25" s="117" t="s">
        <v>243</v>
      </c>
      <c r="EK25" s="124" t="s">
        <v>225</v>
      </c>
      <c r="EL25" s="124" t="s">
        <v>226</v>
      </c>
      <c r="EM25" s="124" t="s">
        <v>227</v>
      </c>
    </row>
    <row r="26" spans="1:143" ht="15.75">
      <c r="A26" s="127" t="s">
        <v>212</v>
      </c>
      <c r="B26" s="135" t="s">
        <v>115</v>
      </c>
      <c r="C26" s="134" t="s">
        <v>41</v>
      </c>
      <c r="D26" s="136" t="s">
        <v>126</v>
      </c>
      <c r="E26" s="203" t="s">
        <v>73</v>
      </c>
      <c r="F26" s="137">
        <v>261</v>
      </c>
      <c r="G26" s="178">
        <v>0</v>
      </c>
      <c r="H26" s="178">
        <v>0</v>
      </c>
      <c r="I26" s="138">
        <v>9604.51158717611</v>
      </c>
      <c r="J26" s="138">
        <v>4783.2876610973717</v>
      </c>
      <c r="K26" s="138">
        <v>0.90804597701149425</v>
      </c>
      <c r="L26" s="139">
        <v>237</v>
      </c>
      <c r="M26" s="139">
        <v>261</v>
      </c>
      <c r="N26" s="138">
        <v>20295.620729950482</v>
      </c>
      <c r="O26" s="138">
        <v>3110.5263157894738</v>
      </c>
      <c r="P26" s="19">
        <v>4032.7402135231318</v>
      </c>
      <c r="Q26" s="19">
        <v>3866.2608695652175</v>
      </c>
      <c r="R26" s="138">
        <v>15707.142857142857</v>
      </c>
      <c r="S26" s="138">
        <v>16075.739644970416</v>
      </c>
      <c r="T26" s="138">
        <v>16866.008771929824</v>
      </c>
      <c r="U26" s="137">
        <v>262</v>
      </c>
      <c r="V26" s="178">
        <v>0</v>
      </c>
      <c r="W26" s="178">
        <v>17</v>
      </c>
      <c r="X26" s="138">
        <v>1966.8221562257588</v>
      </c>
      <c r="Y26" s="138">
        <v>1131.3531070331564</v>
      </c>
      <c r="Z26" s="138">
        <v>4040.4571651997521</v>
      </c>
      <c r="AA26" s="138">
        <v>643.61702127659566</v>
      </c>
      <c r="AB26" s="138">
        <v>838.03571428571433</v>
      </c>
      <c r="AC26" s="138">
        <v>946.45852749301025</v>
      </c>
      <c r="AD26" s="138">
        <v>3608.3333333333335</v>
      </c>
      <c r="AE26" s="138">
        <v>3801.4164305949012</v>
      </c>
      <c r="AF26" s="138">
        <v>3844.8770491803275</v>
      </c>
      <c r="AG26" s="137">
        <v>262</v>
      </c>
      <c r="AH26" s="178">
        <v>2</v>
      </c>
      <c r="AI26" s="178">
        <v>0</v>
      </c>
      <c r="AJ26" s="178"/>
      <c r="AK26" s="138">
        <v>9689.1122341933624</v>
      </c>
      <c r="AL26" s="138">
        <v>4941.888320496545</v>
      </c>
      <c r="AM26" s="138">
        <v>25360.688425438319</v>
      </c>
      <c r="AN26" s="138">
        <v>3846.1538461538462</v>
      </c>
      <c r="AO26" s="138">
        <v>4214.334470989761</v>
      </c>
      <c r="AP26" s="138">
        <v>4053.5545023696686</v>
      </c>
      <c r="AQ26" s="138">
        <v>16636.363636363636</v>
      </c>
      <c r="AR26" s="138">
        <v>18178.723404255317</v>
      </c>
      <c r="AS26" s="138">
        <v>19077.23076923077</v>
      </c>
      <c r="AT26" s="137">
        <v>258</v>
      </c>
      <c r="AU26" s="178">
        <v>1</v>
      </c>
      <c r="AV26" s="178">
        <v>1</v>
      </c>
      <c r="AW26" s="178"/>
      <c r="AX26" s="138">
        <v>2262.080687757425</v>
      </c>
      <c r="AY26" s="138">
        <v>1489.2164980909506</v>
      </c>
      <c r="AZ26" s="138">
        <v>5013.2324170879447</v>
      </c>
      <c r="BA26" s="138">
        <v>492.30769230769232</v>
      </c>
      <c r="BB26" s="19">
        <v>685.5022831050228</v>
      </c>
      <c r="BC26" s="19">
        <v>846.75810473815477</v>
      </c>
      <c r="BD26" s="138">
        <v>4400</v>
      </c>
      <c r="BE26" s="138">
        <v>4303.0172413793098</v>
      </c>
      <c r="BF26" s="138">
        <v>4236.5764447695692</v>
      </c>
      <c r="BG26" s="137">
        <v>257</v>
      </c>
      <c r="BH26" s="178">
        <v>51</v>
      </c>
      <c r="BI26" s="178">
        <v>72</v>
      </c>
      <c r="BJ26" s="178">
        <v>44</v>
      </c>
      <c r="BK26" s="140">
        <v>39</v>
      </c>
      <c r="BL26" s="137">
        <v>517</v>
      </c>
      <c r="BM26" s="178">
        <v>4</v>
      </c>
      <c r="BN26" s="178">
        <v>7</v>
      </c>
      <c r="BO26" s="178">
        <v>2.2853043478259312</v>
      </c>
      <c r="BP26" s="178">
        <v>0.89258679249011896</v>
      </c>
      <c r="BQ26" s="178">
        <v>1.3721086956520123</v>
      </c>
      <c r="BR26" s="137">
        <v>527</v>
      </c>
      <c r="BS26" s="178">
        <v>3</v>
      </c>
      <c r="BT26" s="178">
        <v>7</v>
      </c>
      <c r="BU26" s="178">
        <v>4.1880174081235566</v>
      </c>
      <c r="BV26" s="178">
        <v>1.2750385009671186</v>
      </c>
      <c r="BW26" s="140">
        <v>2.9129787234040174</v>
      </c>
      <c r="BX26" s="137"/>
      <c r="BY26" s="178"/>
      <c r="BZ26" s="178"/>
      <c r="CA26" s="178"/>
      <c r="CB26" s="178"/>
      <c r="CC26" s="178"/>
      <c r="CD26" s="178"/>
      <c r="CE26" s="178"/>
      <c r="CF26" s="178"/>
      <c r="CG26" s="178"/>
      <c r="CH26" s="158"/>
      <c r="CI26" s="137"/>
      <c r="CJ26" s="178"/>
      <c r="CK26" s="178"/>
      <c r="CL26" s="178"/>
      <c r="CM26" s="178"/>
      <c r="CN26" s="178"/>
      <c r="CO26" s="178"/>
      <c r="CP26" s="178"/>
      <c r="CQ26" s="178"/>
      <c r="CR26" s="178"/>
      <c r="CS26" s="158"/>
      <c r="CT26" s="137"/>
      <c r="CU26" s="178"/>
      <c r="CV26" s="178"/>
      <c r="CW26" s="178"/>
      <c r="CX26" s="178"/>
      <c r="CY26" s="178"/>
      <c r="CZ26" s="178"/>
      <c r="DA26" s="178"/>
      <c r="DB26" s="178"/>
      <c r="DC26" s="178"/>
      <c r="DD26" s="158"/>
      <c r="DE26" s="137"/>
      <c r="DF26" s="178"/>
      <c r="DG26" s="178"/>
      <c r="DH26" s="178"/>
      <c r="DI26" s="178"/>
      <c r="DJ26" s="178"/>
      <c r="DK26" s="178"/>
      <c r="DL26" s="178"/>
      <c r="DM26" s="178"/>
      <c r="DN26" s="178"/>
      <c r="DO26" s="158"/>
      <c r="DP26" s="107">
        <v>48</v>
      </c>
      <c r="DQ26" s="219">
        <v>328704</v>
      </c>
      <c r="DR26" s="205">
        <v>0.85416666666599994</v>
      </c>
      <c r="DS26" s="205">
        <v>6.3658536585415542</v>
      </c>
      <c r="DT26" s="141" t="s">
        <v>213</v>
      </c>
      <c r="DU26" s="142" t="s">
        <v>245</v>
      </c>
      <c r="DV26" s="206" t="s">
        <v>246</v>
      </c>
      <c r="DW26" s="178" t="s">
        <v>247</v>
      </c>
      <c r="DX26" s="207" t="s">
        <v>217</v>
      </c>
      <c r="DY26" s="173" t="s">
        <v>218</v>
      </c>
      <c r="DZ26" s="129" t="s">
        <v>119</v>
      </c>
      <c r="EA26" s="130">
        <v>214</v>
      </c>
      <c r="EB26" s="130" t="s">
        <v>219</v>
      </c>
      <c r="EC26" s="131" t="s">
        <v>220</v>
      </c>
      <c r="ED26" s="131" t="s">
        <v>229</v>
      </c>
      <c r="EE26" s="130" t="s">
        <v>274</v>
      </c>
      <c r="EF26" s="14">
        <v>4.085099604394701</v>
      </c>
      <c r="EG26" s="15">
        <v>6.4373721339320404</v>
      </c>
      <c r="EH26" s="14" t="s">
        <v>73</v>
      </c>
      <c r="EI26" s="15" t="s">
        <v>240</v>
      </c>
      <c r="EJ26" s="16" t="s">
        <v>241</v>
      </c>
      <c r="EK26" s="124" t="s">
        <v>225</v>
      </c>
      <c r="EL26" s="124" t="s">
        <v>226</v>
      </c>
      <c r="EM26" s="124" t="s">
        <v>227</v>
      </c>
    </row>
    <row r="27" spans="1:143" ht="15.75">
      <c r="A27" s="128" t="s">
        <v>212</v>
      </c>
      <c r="B27" s="143" t="s">
        <v>115</v>
      </c>
      <c r="C27" s="126" t="s">
        <v>41</v>
      </c>
      <c r="D27" s="144" t="s">
        <v>126</v>
      </c>
      <c r="E27" s="216" t="s">
        <v>73</v>
      </c>
      <c r="F27" s="145">
        <v>256</v>
      </c>
      <c r="G27" s="177">
        <v>0</v>
      </c>
      <c r="H27" s="177">
        <v>0</v>
      </c>
      <c r="I27" s="146">
        <v>9936.1201098347665</v>
      </c>
      <c r="J27" s="146">
        <v>3548.3162777383222</v>
      </c>
      <c r="K27" s="146">
        <v>0.95703125</v>
      </c>
      <c r="L27" s="147">
        <v>245</v>
      </c>
      <c r="M27" s="147">
        <v>255</v>
      </c>
      <c r="N27" s="146">
        <v>14710.53900105832</v>
      </c>
      <c r="O27" s="146">
        <v>3973.3333333333335</v>
      </c>
      <c r="P27" s="20">
        <v>4572.7642276422766</v>
      </c>
      <c r="Q27" s="20">
        <v>4165.9829059829062</v>
      </c>
      <c r="R27" s="146">
        <v>13720</v>
      </c>
      <c r="S27" s="146">
        <v>13948.523985239852</v>
      </c>
      <c r="T27" s="146">
        <v>13924.355555555556</v>
      </c>
      <c r="U27" s="145">
        <v>256</v>
      </c>
      <c r="V27" s="177">
        <v>0</v>
      </c>
      <c r="W27" s="177">
        <v>11</v>
      </c>
      <c r="X27" s="146">
        <v>2396.9754625182968</v>
      </c>
      <c r="Y27" s="146">
        <v>931.72765704288724</v>
      </c>
      <c r="Z27" s="146">
        <v>3659.6913428445118</v>
      </c>
      <c r="AA27" s="146">
        <v>965.90909090909088</v>
      </c>
      <c r="AB27" s="146">
        <v>879.19132149901384</v>
      </c>
      <c r="AC27" s="146">
        <v>850.97580015612812</v>
      </c>
      <c r="AD27" s="146">
        <v>3386.8421052631579</v>
      </c>
      <c r="AE27" s="146">
        <v>3452.7707808564232</v>
      </c>
      <c r="AF27" s="146">
        <v>3446.7848453249912</v>
      </c>
      <c r="AG27" s="145">
        <v>253</v>
      </c>
      <c r="AH27" s="177">
        <v>0</v>
      </c>
      <c r="AI27" s="177">
        <v>0</v>
      </c>
      <c r="AJ27" s="177"/>
      <c r="AK27" s="146">
        <v>12266.463261790042</v>
      </c>
      <c r="AL27" s="146">
        <v>4701.2345318379139</v>
      </c>
      <c r="AM27" s="146">
        <v>25032.967432900081</v>
      </c>
      <c r="AN27" s="146">
        <v>5811.1111111111113</v>
      </c>
      <c r="AO27" s="146">
        <v>4901.0695187165775</v>
      </c>
      <c r="AP27" s="146">
        <v>4261.5079365079364</v>
      </c>
      <c r="AQ27" s="146">
        <v>18058.333333333332</v>
      </c>
      <c r="AR27" s="146">
        <v>18156.804733727811</v>
      </c>
      <c r="AS27" s="146">
        <v>18091.44385026738</v>
      </c>
      <c r="AT27" s="145">
        <v>257</v>
      </c>
      <c r="AU27" s="177">
        <v>1</v>
      </c>
      <c r="AV27" s="177">
        <v>3</v>
      </c>
      <c r="AW27" s="177"/>
      <c r="AX27" s="146">
        <v>2905.0369576030298</v>
      </c>
      <c r="AY27" s="146">
        <v>1219.1066010399443</v>
      </c>
      <c r="AZ27" s="146">
        <v>4408.9663093117997</v>
      </c>
      <c r="BA27" s="146">
        <v>1126.1904761904761</v>
      </c>
      <c r="BB27" s="20">
        <v>759.97876857749475</v>
      </c>
      <c r="BC27" s="20">
        <v>713.33872271624898</v>
      </c>
      <c r="BD27" s="146">
        <v>4295.9677419354839</v>
      </c>
      <c r="BE27" s="146">
        <v>4200.320924261875</v>
      </c>
      <c r="BF27" s="146">
        <v>4035.8847736625521</v>
      </c>
      <c r="BG27" s="145">
        <v>229</v>
      </c>
      <c r="BH27" s="177">
        <v>49</v>
      </c>
      <c r="BI27" s="177">
        <v>121</v>
      </c>
      <c r="BJ27" s="177">
        <v>51</v>
      </c>
      <c r="BK27" s="148">
        <v>53</v>
      </c>
      <c r="BL27" s="145">
        <v>510</v>
      </c>
      <c r="BM27" s="177">
        <v>7</v>
      </c>
      <c r="BN27" s="177">
        <v>9</v>
      </c>
      <c r="BO27" s="177">
        <v>2.8257550607285595</v>
      </c>
      <c r="BP27" s="177">
        <v>1.3406152064777328</v>
      </c>
      <c r="BQ27" s="177">
        <v>1.4364514170038682</v>
      </c>
      <c r="BR27" s="145">
        <v>514</v>
      </c>
      <c r="BS27" s="177">
        <v>1</v>
      </c>
      <c r="BT27" s="177">
        <v>24</v>
      </c>
      <c r="BU27" s="177">
        <v>4.8134601226991451</v>
      </c>
      <c r="BV27" s="177">
        <v>1.6853003456032716</v>
      </c>
      <c r="BW27" s="148">
        <v>3.128012269938437</v>
      </c>
      <c r="BX27" s="145"/>
      <c r="BY27" s="177"/>
      <c r="BZ27" s="177"/>
      <c r="CA27" s="177"/>
      <c r="CB27" s="177"/>
      <c r="CC27" s="177"/>
      <c r="CD27" s="177"/>
      <c r="CE27" s="177"/>
      <c r="CF27" s="177"/>
      <c r="CG27" s="177"/>
      <c r="CH27" s="159"/>
      <c r="CI27" s="145"/>
      <c r="CJ27" s="177"/>
      <c r="CK27" s="177"/>
      <c r="CL27" s="177"/>
      <c r="CM27" s="177"/>
      <c r="CN27" s="177"/>
      <c r="CO27" s="177"/>
      <c r="CP27" s="177"/>
      <c r="CQ27" s="177"/>
      <c r="CR27" s="177"/>
      <c r="CS27" s="159"/>
      <c r="CT27" s="145"/>
      <c r="CU27" s="177"/>
      <c r="CV27" s="177"/>
      <c r="CW27" s="177"/>
      <c r="CX27" s="177"/>
      <c r="CY27" s="177"/>
      <c r="CZ27" s="177"/>
      <c r="DA27" s="177"/>
      <c r="DB27" s="177"/>
      <c r="DC27" s="177"/>
      <c r="DD27" s="159"/>
      <c r="DE27" s="145"/>
      <c r="DF27" s="177"/>
      <c r="DG27" s="177"/>
      <c r="DH27" s="177"/>
      <c r="DI27" s="177"/>
      <c r="DJ27" s="177"/>
      <c r="DK27" s="177"/>
      <c r="DL27" s="177"/>
      <c r="DM27" s="177"/>
      <c r="DN27" s="177"/>
      <c r="DO27" s="159"/>
      <c r="DP27" s="109">
        <v>48</v>
      </c>
      <c r="DQ27" s="215">
        <v>328704</v>
      </c>
      <c r="DR27" s="189">
        <v>0.85416666666599994</v>
      </c>
      <c r="DS27" s="189">
        <v>6.2439024390292639</v>
      </c>
      <c r="DT27" s="149" t="s">
        <v>213</v>
      </c>
      <c r="DU27" s="150" t="s">
        <v>245</v>
      </c>
      <c r="DV27" s="190" t="s">
        <v>246</v>
      </c>
      <c r="DW27" s="177" t="s">
        <v>247</v>
      </c>
      <c r="DX27" s="191" t="s">
        <v>217</v>
      </c>
      <c r="DY27" s="172" t="s">
        <v>218</v>
      </c>
      <c r="DZ27" s="132" t="s">
        <v>120</v>
      </c>
      <c r="EA27" s="125">
        <v>214</v>
      </c>
      <c r="EB27" s="125" t="s">
        <v>228</v>
      </c>
      <c r="EC27" s="133" t="s">
        <v>220</v>
      </c>
      <c r="ED27" s="133" t="s">
        <v>237</v>
      </c>
      <c r="EE27" s="125" t="s">
        <v>274</v>
      </c>
      <c r="EF27" s="17">
        <v>3.7672304594889283</v>
      </c>
      <c r="EG27" s="8">
        <v>4.7992317639291286</v>
      </c>
      <c r="EH27" s="17" t="s">
        <v>73</v>
      </c>
      <c r="EI27" s="8" t="s">
        <v>240</v>
      </c>
      <c r="EJ27" s="18" t="s">
        <v>241</v>
      </c>
      <c r="EK27" s="124" t="s">
        <v>225</v>
      </c>
      <c r="EL27" s="124" t="s">
        <v>226</v>
      </c>
      <c r="EM27" s="124" t="s">
        <v>227</v>
      </c>
    </row>
    <row r="28" spans="1:143" ht="15.75">
      <c r="A28" s="128" t="s">
        <v>212</v>
      </c>
      <c r="B28" s="143" t="s">
        <v>115</v>
      </c>
      <c r="C28" s="126" t="s">
        <v>41</v>
      </c>
      <c r="D28" s="144" t="s">
        <v>126</v>
      </c>
      <c r="E28" s="216" t="s">
        <v>73</v>
      </c>
      <c r="F28" s="145">
        <v>248</v>
      </c>
      <c r="G28" s="177">
        <v>2</v>
      </c>
      <c r="H28" s="177">
        <v>0</v>
      </c>
      <c r="I28" s="146">
        <v>5418.7233836964997</v>
      </c>
      <c r="J28" s="146">
        <v>2053.947221082341</v>
      </c>
      <c r="K28" s="146">
        <v>0.83739837398373984</v>
      </c>
      <c r="L28" s="147">
        <v>206</v>
      </c>
      <c r="M28" s="147">
        <v>244</v>
      </c>
      <c r="N28" s="146">
        <v>10808.263554672159</v>
      </c>
      <c r="O28" s="146">
        <v>2407.6923076923076</v>
      </c>
      <c r="P28" s="20">
        <v>2550.9523809523812</v>
      </c>
      <c r="Q28" s="20">
        <v>2575.452488687783</v>
      </c>
      <c r="R28" s="146">
        <v>8070</v>
      </c>
      <c r="S28" s="146">
        <v>10494.736842105265</v>
      </c>
      <c r="T28" s="146">
        <v>11106.764705882355</v>
      </c>
      <c r="U28" s="145">
        <v>247</v>
      </c>
      <c r="V28" s="177">
        <v>0</v>
      </c>
      <c r="W28" s="177">
        <v>23</v>
      </c>
      <c r="X28" s="146">
        <v>2219.8454854592378</v>
      </c>
      <c r="Y28" s="146">
        <v>967.08471331575709</v>
      </c>
      <c r="Z28" s="146">
        <v>3954.6572315684562</v>
      </c>
      <c r="AA28" s="146">
        <v>910</v>
      </c>
      <c r="AB28" s="146">
        <v>848.24380165289256</v>
      </c>
      <c r="AC28" s="146">
        <v>833.79629629629642</v>
      </c>
      <c r="AD28" s="146">
        <v>3600</v>
      </c>
      <c r="AE28" s="146">
        <v>3440.4340836012866</v>
      </c>
      <c r="AF28" s="146">
        <v>3396.7345505617973</v>
      </c>
      <c r="AG28" s="145">
        <v>248</v>
      </c>
      <c r="AH28" s="177">
        <v>0</v>
      </c>
      <c r="AI28" s="177">
        <v>0</v>
      </c>
      <c r="AJ28" s="177"/>
      <c r="AK28" s="146">
        <v>8224.9998580967549</v>
      </c>
      <c r="AL28" s="146">
        <v>4911.3450871930818</v>
      </c>
      <c r="AM28" s="146">
        <v>23052.97075615776</v>
      </c>
      <c r="AN28" s="146">
        <v>2340</v>
      </c>
      <c r="AO28" s="146">
        <v>2822</v>
      </c>
      <c r="AP28" s="146">
        <v>2805.5636896046854</v>
      </c>
      <c r="AQ28" s="146">
        <v>15420.000000000002</v>
      </c>
      <c r="AR28" s="146">
        <v>14949.66887417219</v>
      </c>
      <c r="AS28" s="146">
        <v>15440.000000000004</v>
      </c>
      <c r="AT28" s="145">
        <v>249</v>
      </c>
      <c r="AU28" s="177">
        <v>1</v>
      </c>
      <c r="AV28" s="177">
        <v>8</v>
      </c>
      <c r="AW28" s="177"/>
      <c r="AX28" s="146">
        <v>2449.7459547552039</v>
      </c>
      <c r="AY28" s="146">
        <v>1252.9445792011361</v>
      </c>
      <c r="AZ28" s="146">
        <v>4831.8155898208006</v>
      </c>
      <c r="BA28" s="146">
        <v>566.66666666666663</v>
      </c>
      <c r="BB28" s="20">
        <v>666.84782608695662</v>
      </c>
      <c r="BC28" s="20">
        <v>635.19091847265224</v>
      </c>
      <c r="BD28" s="146">
        <v>4078.947368421052</v>
      </c>
      <c r="BE28" s="146">
        <v>3917.4295774647885</v>
      </c>
      <c r="BF28" s="146">
        <v>3818.1434599156119</v>
      </c>
      <c r="BG28" s="145">
        <v>245</v>
      </c>
      <c r="BH28" s="177">
        <v>66</v>
      </c>
      <c r="BI28" s="177">
        <v>82</v>
      </c>
      <c r="BJ28" s="177">
        <v>54</v>
      </c>
      <c r="BK28" s="148">
        <v>51</v>
      </c>
      <c r="BL28" s="145">
        <v>500</v>
      </c>
      <c r="BM28" s="177">
        <v>1</v>
      </c>
      <c r="BN28" s="177">
        <v>19</v>
      </c>
      <c r="BO28" s="177">
        <v>3.4812645833331377</v>
      </c>
      <c r="BP28" s="177">
        <v>0.75628102291666688</v>
      </c>
      <c r="BQ28" s="177">
        <v>2.7140291666664575</v>
      </c>
      <c r="BR28" s="145">
        <v>496</v>
      </c>
      <c r="BS28" s="177">
        <v>3</v>
      </c>
      <c r="BT28" s="177">
        <v>29</v>
      </c>
      <c r="BU28" s="177">
        <v>4.691418103448096</v>
      </c>
      <c r="BV28" s="177">
        <v>1.0395774159482756</v>
      </c>
      <c r="BW28" s="148">
        <v>3.6518405172412027</v>
      </c>
      <c r="BX28" s="145"/>
      <c r="BY28" s="177"/>
      <c r="BZ28" s="177"/>
      <c r="CA28" s="177"/>
      <c r="CB28" s="177"/>
      <c r="CC28" s="177"/>
      <c r="CD28" s="177"/>
      <c r="CE28" s="177"/>
      <c r="CF28" s="177"/>
      <c r="CG28" s="177"/>
      <c r="CH28" s="159"/>
      <c r="CI28" s="145"/>
      <c r="CJ28" s="177"/>
      <c r="CK28" s="177"/>
      <c r="CL28" s="177"/>
      <c r="CM28" s="177"/>
      <c r="CN28" s="177"/>
      <c r="CO28" s="177"/>
      <c r="CP28" s="177"/>
      <c r="CQ28" s="177"/>
      <c r="CR28" s="177"/>
      <c r="CS28" s="159"/>
      <c r="CT28" s="145"/>
      <c r="CU28" s="177"/>
      <c r="CV28" s="177"/>
      <c r="CW28" s="177"/>
      <c r="CX28" s="177"/>
      <c r="CY28" s="177"/>
      <c r="CZ28" s="177"/>
      <c r="DA28" s="177"/>
      <c r="DB28" s="177"/>
      <c r="DC28" s="177"/>
      <c r="DD28" s="159"/>
      <c r="DE28" s="145"/>
      <c r="DF28" s="177"/>
      <c r="DG28" s="177"/>
      <c r="DH28" s="177"/>
      <c r="DI28" s="177"/>
      <c r="DJ28" s="177"/>
      <c r="DK28" s="177"/>
      <c r="DL28" s="177"/>
      <c r="DM28" s="177"/>
      <c r="DN28" s="177"/>
      <c r="DO28" s="159"/>
      <c r="DP28" s="108">
        <v>48</v>
      </c>
      <c r="DQ28" s="215">
        <v>328704</v>
      </c>
      <c r="DR28" s="189">
        <v>0.85416666666599994</v>
      </c>
      <c r="DS28" s="189">
        <v>6.0487804878095996</v>
      </c>
      <c r="DT28" s="149" t="s">
        <v>213</v>
      </c>
      <c r="DU28" s="150" t="s">
        <v>245</v>
      </c>
      <c r="DV28" s="190" t="s">
        <v>246</v>
      </c>
      <c r="DW28" s="177" t="s">
        <v>247</v>
      </c>
      <c r="DX28" s="191" t="s">
        <v>217</v>
      </c>
      <c r="DY28" s="172" t="s">
        <v>218</v>
      </c>
      <c r="DZ28" s="132" t="s">
        <v>121</v>
      </c>
      <c r="EA28" s="125">
        <v>214</v>
      </c>
      <c r="EB28" s="125" t="s">
        <v>230</v>
      </c>
      <c r="EC28" s="133" t="s">
        <v>220</v>
      </c>
      <c r="ED28" s="133" t="s">
        <v>221</v>
      </c>
      <c r="EE28" s="125" t="s">
        <v>274</v>
      </c>
      <c r="EF28" s="17">
        <v>5.9930443677210041</v>
      </c>
      <c r="EG28" s="8">
        <v>4.8801447273748604</v>
      </c>
      <c r="EH28" s="17" t="s">
        <v>73</v>
      </c>
      <c r="EI28" s="8" t="s">
        <v>240</v>
      </c>
      <c r="EJ28" s="18" t="s">
        <v>241</v>
      </c>
      <c r="EK28" s="124" t="s">
        <v>225</v>
      </c>
      <c r="EL28" s="124" t="s">
        <v>226</v>
      </c>
      <c r="EM28" s="124" t="s">
        <v>227</v>
      </c>
    </row>
    <row r="29" spans="1:143" ht="15.75">
      <c r="A29" s="128" t="s">
        <v>212</v>
      </c>
      <c r="B29" s="143" t="s">
        <v>115</v>
      </c>
      <c r="C29" s="126" t="s">
        <v>41</v>
      </c>
      <c r="D29" s="144" t="s">
        <v>126</v>
      </c>
      <c r="E29" s="216" t="s">
        <v>73</v>
      </c>
      <c r="F29" s="145">
        <v>250</v>
      </c>
      <c r="G29" s="177">
        <v>0</v>
      </c>
      <c r="H29" s="177">
        <v>0</v>
      </c>
      <c r="I29" s="146">
        <v>6486.5365563918913</v>
      </c>
      <c r="J29" s="146">
        <v>2980.5258154470303</v>
      </c>
      <c r="K29" s="146">
        <v>0.872</v>
      </c>
      <c r="L29" s="147">
        <v>218</v>
      </c>
      <c r="M29" s="147">
        <v>249</v>
      </c>
      <c r="N29" s="146">
        <v>16287.113760032562</v>
      </c>
      <c r="O29" s="146">
        <v>2695.6521739130435</v>
      </c>
      <c r="P29" s="20">
        <v>2717.3796791443851</v>
      </c>
      <c r="Q29" s="20">
        <v>2804.0712468193383</v>
      </c>
      <c r="R29" s="146">
        <v>10461.538461538461</v>
      </c>
      <c r="S29" s="146">
        <v>9477.1875</v>
      </c>
      <c r="T29" s="146">
        <v>9625.6410256410254</v>
      </c>
      <c r="U29" s="145">
        <v>252</v>
      </c>
      <c r="V29" s="177">
        <v>0</v>
      </c>
      <c r="W29" s="177">
        <v>25</v>
      </c>
      <c r="X29" s="146">
        <v>2055.5346385332259</v>
      </c>
      <c r="Y29" s="146">
        <v>894.55140353080071</v>
      </c>
      <c r="Z29" s="146">
        <v>3445.7726248634481</v>
      </c>
      <c r="AA29" s="146">
        <v>708.92857142857144</v>
      </c>
      <c r="AB29" s="146">
        <v>659.41845764854622</v>
      </c>
      <c r="AC29" s="146">
        <v>703.65201900237525</v>
      </c>
      <c r="AD29" s="146">
        <v>3094.6428571428573</v>
      </c>
      <c r="AE29" s="146">
        <v>3023.1625835189311</v>
      </c>
      <c r="AF29" s="146">
        <v>3084.3192868719611</v>
      </c>
      <c r="AG29" s="145">
        <v>250</v>
      </c>
      <c r="AH29" s="177">
        <v>1</v>
      </c>
      <c r="AI29" s="177">
        <v>0</v>
      </c>
      <c r="AJ29" s="177"/>
      <c r="AK29" s="146">
        <v>8378.7284472470892</v>
      </c>
      <c r="AL29" s="146">
        <v>5007.9319129063906</v>
      </c>
      <c r="AM29" s="146">
        <v>28387.417704699918</v>
      </c>
      <c r="AN29" s="146">
        <v>2618.7500000000005</v>
      </c>
      <c r="AO29" s="146">
        <v>3036.950146627566</v>
      </c>
      <c r="AP29" s="146">
        <v>3044.1361916771752</v>
      </c>
      <c r="AQ29" s="146">
        <v>15850</v>
      </c>
      <c r="AR29" s="146">
        <v>14555.140186915893</v>
      </c>
      <c r="AS29" s="146">
        <v>14547.244094488189</v>
      </c>
      <c r="AT29" s="145">
        <v>249</v>
      </c>
      <c r="AU29" s="177">
        <v>2</v>
      </c>
      <c r="AV29" s="177">
        <v>3</v>
      </c>
      <c r="AW29" s="177"/>
      <c r="AX29" s="146">
        <v>2266.5826963227087</v>
      </c>
      <c r="AY29" s="146">
        <v>1272.6577683407613</v>
      </c>
      <c r="AZ29" s="146">
        <v>4376.1769027440641</v>
      </c>
      <c r="BA29" s="146">
        <v>535.29411764705878</v>
      </c>
      <c r="BB29" s="20">
        <v>522.08333333333337</v>
      </c>
      <c r="BC29" s="20">
        <v>537.26851851851859</v>
      </c>
      <c r="BD29" s="146">
        <v>3915.625</v>
      </c>
      <c r="BE29" s="146">
        <v>3663.2775119617227</v>
      </c>
      <c r="BF29" s="146">
        <v>3664.6271510516249</v>
      </c>
      <c r="BG29" s="145">
        <v>244</v>
      </c>
      <c r="BH29" s="177">
        <v>50</v>
      </c>
      <c r="BI29" s="177">
        <v>83</v>
      </c>
      <c r="BJ29" s="177">
        <v>78</v>
      </c>
      <c r="BK29" s="148">
        <v>82</v>
      </c>
      <c r="BL29" s="145">
        <v>499</v>
      </c>
      <c r="BM29" s="177">
        <v>3</v>
      </c>
      <c r="BN29" s="177">
        <v>10</v>
      </c>
      <c r="BO29" s="177">
        <v>3.4955514403290722</v>
      </c>
      <c r="BP29" s="177">
        <v>0.9912529115226334</v>
      </c>
      <c r="BQ29" s="177">
        <v>2.4784547325101705</v>
      </c>
      <c r="BR29" s="145">
        <v>495</v>
      </c>
      <c r="BS29" s="177">
        <v>3</v>
      </c>
      <c r="BT29" s="177">
        <v>21</v>
      </c>
      <c r="BU29" s="177">
        <v>4.4706242038214956</v>
      </c>
      <c r="BV29" s="177">
        <v>1.3794626602972395</v>
      </c>
      <c r="BW29" s="148">
        <v>3.0911613588108593</v>
      </c>
      <c r="BX29" s="145"/>
      <c r="BY29" s="177"/>
      <c r="BZ29" s="177"/>
      <c r="CA29" s="177"/>
      <c r="CB29" s="177"/>
      <c r="CC29" s="177"/>
      <c r="CD29" s="177"/>
      <c r="CE29" s="177"/>
      <c r="CF29" s="177"/>
      <c r="CG29" s="177"/>
      <c r="CH29" s="159"/>
      <c r="CI29" s="145"/>
      <c r="CJ29" s="177"/>
      <c r="CK29" s="177"/>
      <c r="CL29" s="177"/>
      <c r="CM29" s="177"/>
      <c r="CN29" s="177"/>
      <c r="CO29" s="177"/>
      <c r="CP29" s="177"/>
      <c r="CQ29" s="177"/>
      <c r="CR29" s="177"/>
      <c r="CS29" s="159"/>
      <c r="CT29" s="145"/>
      <c r="CU29" s="177"/>
      <c r="CV29" s="177"/>
      <c r="CW29" s="177"/>
      <c r="CX29" s="177"/>
      <c r="CY29" s="177"/>
      <c r="CZ29" s="177"/>
      <c r="DA29" s="177"/>
      <c r="DB29" s="177"/>
      <c r="DC29" s="177"/>
      <c r="DD29" s="159"/>
      <c r="DE29" s="145"/>
      <c r="DF29" s="177"/>
      <c r="DG29" s="177"/>
      <c r="DH29" s="177"/>
      <c r="DI29" s="177"/>
      <c r="DJ29" s="177"/>
      <c r="DK29" s="177"/>
      <c r="DL29" s="177"/>
      <c r="DM29" s="177"/>
      <c r="DN29" s="177"/>
      <c r="DO29" s="159"/>
      <c r="DP29" s="109">
        <v>48</v>
      </c>
      <c r="DQ29" s="215">
        <v>328704</v>
      </c>
      <c r="DR29" s="189">
        <v>0.85416666666599994</v>
      </c>
      <c r="DS29" s="189">
        <v>6.097560975614515</v>
      </c>
      <c r="DT29" s="149" t="s">
        <v>213</v>
      </c>
      <c r="DU29" s="150" t="s">
        <v>245</v>
      </c>
      <c r="DV29" s="190" t="s">
        <v>246</v>
      </c>
      <c r="DW29" s="177" t="s">
        <v>247</v>
      </c>
      <c r="DX29" s="191" t="s">
        <v>217</v>
      </c>
      <c r="DY29" s="172" t="s">
        <v>218</v>
      </c>
      <c r="DZ29" s="132" t="s">
        <v>122</v>
      </c>
      <c r="EA29" s="125">
        <v>214</v>
      </c>
      <c r="EB29" s="125" t="s">
        <v>231</v>
      </c>
      <c r="EC29" s="133" t="s">
        <v>220</v>
      </c>
      <c r="ED29" s="133" t="s">
        <v>229</v>
      </c>
      <c r="EE29" s="125" t="s">
        <v>274</v>
      </c>
      <c r="EF29" s="17">
        <v>5.3508960008621216</v>
      </c>
      <c r="EG29" s="8">
        <v>5.5901686284277172</v>
      </c>
      <c r="EH29" s="17" t="s">
        <v>73</v>
      </c>
      <c r="EI29" s="8" t="s">
        <v>240</v>
      </c>
      <c r="EJ29" s="18" t="s">
        <v>241</v>
      </c>
      <c r="EK29" s="124" t="s">
        <v>225</v>
      </c>
      <c r="EL29" s="124" t="s">
        <v>226</v>
      </c>
      <c r="EM29" s="124" t="s">
        <v>227</v>
      </c>
    </row>
    <row r="30" spans="1:143" ht="15.75">
      <c r="A30" s="128" t="s">
        <v>212</v>
      </c>
      <c r="B30" s="143" t="s">
        <v>115</v>
      </c>
      <c r="C30" s="126" t="s">
        <v>41</v>
      </c>
      <c r="D30" s="144" t="s">
        <v>126</v>
      </c>
      <c r="E30" s="187" t="s">
        <v>74</v>
      </c>
      <c r="F30" s="145">
        <v>142</v>
      </c>
      <c r="G30" s="177">
        <v>1</v>
      </c>
      <c r="H30" s="177">
        <v>0</v>
      </c>
      <c r="I30" s="146">
        <v>10605.332503548254</v>
      </c>
      <c r="J30" s="146">
        <v>4639.2831696575149</v>
      </c>
      <c r="K30" s="146">
        <v>0.97163120567375882</v>
      </c>
      <c r="L30" s="147">
        <v>137</v>
      </c>
      <c r="M30" s="147">
        <v>141</v>
      </c>
      <c r="N30" s="146">
        <v>21566.820620757124</v>
      </c>
      <c r="O30" s="146">
        <v>4365</v>
      </c>
      <c r="P30" s="20">
        <v>4032.7402135231318</v>
      </c>
      <c r="Q30" s="20">
        <v>3866.2608695652175</v>
      </c>
      <c r="R30" s="146">
        <v>16492.5</v>
      </c>
      <c r="S30" s="146">
        <v>16075.739644970416</v>
      </c>
      <c r="T30" s="146">
        <v>16866.008771929824</v>
      </c>
      <c r="U30" s="145">
        <v>143</v>
      </c>
      <c r="V30" s="177">
        <v>0</v>
      </c>
      <c r="W30" s="177">
        <v>3</v>
      </c>
      <c r="X30" s="146">
        <v>2592.4368177979513</v>
      </c>
      <c r="Y30" s="146">
        <v>1025.8650750010381</v>
      </c>
      <c r="Z30" s="146">
        <v>4004.9303171896322</v>
      </c>
      <c r="AA30" s="146">
        <v>1100</v>
      </c>
      <c r="AB30" s="146">
        <v>838.03571428571433</v>
      </c>
      <c r="AC30" s="146">
        <v>946.45852749301025</v>
      </c>
      <c r="AD30" s="146">
        <v>3732.7586206896553</v>
      </c>
      <c r="AE30" s="146">
        <v>3801.4164305949012</v>
      </c>
      <c r="AF30" s="146">
        <v>3844.8770491803275</v>
      </c>
      <c r="AG30" s="145">
        <v>144</v>
      </c>
      <c r="AH30" s="177">
        <v>0</v>
      </c>
      <c r="AI30" s="177">
        <v>0</v>
      </c>
      <c r="AJ30" s="177">
        <v>144</v>
      </c>
      <c r="AK30" s="146">
        <v>11103.445096037867</v>
      </c>
      <c r="AL30" s="146">
        <v>5264.1931648234013</v>
      </c>
      <c r="AM30" s="146">
        <v>29267.527525206162</v>
      </c>
      <c r="AN30" s="146">
        <v>4410</v>
      </c>
      <c r="AO30" s="146">
        <v>4214.334470989761</v>
      </c>
      <c r="AP30" s="146">
        <v>4053.5545023696686</v>
      </c>
      <c r="AQ30" s="146">
        <v>18487.499999999996</v>
      </c>
      <c r="AR30" s="146">
        <v>18178.723404255317</v>
      </c>
      <c r="AS30" s="146">
        <v>19077.23076923077</v>
      </c>
      <c r="AT30" s="145">
        <v>143</v>
      </c>
      <c r="AU30" s="177">
        <v>0</v>
      </c>
      <c r="AV30" s="177">
        <v>0</v>
      </c>
      <c r="AW30" s="177">
        <v>134</v>
      </c>
      <c r="AX30" s="146">
        <v>2506.5017287826117</v>
      </c>
      <c r="AY30" s="146">
        <v>1102.5151889875226</v>
      </c>
      <c r="AZ30" s="146">
        <v>4296.5631615788798</v>
      </c>
      <c r="BA30" s="146">
        <v>775</v>
      </c>
      <c r="BB30" s="20">
        <v>685.5022831050228</v>
      </c>
      <c r="BC30" s="20">
        <v>846.75810473815477</v>
      </c>
      <c r="BD30" s="146">
        <v>3711.666666666667</v>
      </c>
      <c r="BE30" s="146">
        <v>4303.0172413793098</v>
      </c>
      <c r="BF30" s="146">
        <v>4236.5764447695692</v>
      </c>
      <c r="BG30" s="145">
        <v>141</v>
      </c>
      <c r="BH30" s="177">
        <v>30</v>
      </c>
      <c r="BI30" s="177">
        <v>37</v>
      </c>
      <c r="BJ30" s="177">
        <v>44</v>
      </c>
      <c r="BK30" s="148">
        <v>39</v>
      </c>
      <c r="BL30" s="145">
        <v>279</v>
      </c>
      <c r="BM30" s="177">
        <v>1</v>
      </c>
      <c r="BN30" s="177">
        <v>2</v>
      </c>
      <c r="BO30" s="177">
        <v>2.0925434782608701</v>
      </c>
      <c r="BP30" s="177">
        <v>0.27336231884057971</v>
      </c>
      <c r="BQ30" s="177">
        <v>1.8191811594202898</v>
      </c>
      <c r="BR30" s="145">
        <v>293</v>
      </c>
      <c r="BS30" s="177">
        <v>0</v>
      </c>
      <c r="BT30" s="177">
        <v>3</v>
      </c>
      <c r="BU30" s="177">
        <v>3.210113793103448</v>
      </c>
      <c r="BV30" s="177">
        <v>0.3688827586206897</v>
      </c>
      <c r="BW30" s="148">
        <v>2.8412310344827585</v>
      </c>
      <c r="BX30" s="145">
        <v>777</v>
      </c>
      <c r="BY30" s="177">
        <v>28</v>
      </c>
      <c r="BZ30" s="177">
        <v>3.7088235476437736</v>
      </c>
      <c r="CA30" s="177">
        <v>34</v>
      </c>
      <c r="CB30" s="177">
        <v>5.4583823529411752</v>
      </c>
      <c r="CC30" s="177">
        <v>0</v>
      </c>
      <c r="CD30" s="177">
        <v>1</v>
      </c>
      <c r="CE30" s="177">
        <v>31</v>
      </c>
      <c r="CF30" s="177">
        <v>28</v>
      </c>
      <c r="CG30" s="177">
        <v>0.91176470588235292</v>
      </c>
      <c r="CH30" s="159">
        <v>34</v>
      </c>
      <c r="CI30" s="145">
        <v>775</v>
      </c>
      <c r="CJ30" s="177">
        <v>30</v>
      </c>
      <c r="CK30" s="177">
        <v>3.7696969942613081</v>
      </c>
      <c r="CL30" s="177">
        <v>33</v>
      </c>
      <c r="CM30" s="177">
        <v>5.3501818181818166</v>
      </c>
      <c r="CN30" s="177">
        <v>0</v>
      </c>
      <c r="CO30" s="177">
        <v>1</v>
      </c>
      <c r="CP30" s="177">
        <v>31</v>
      </c>
      <c r="CQ30" s="177">
        <v>30</v>
      </c>
      <c r="CR30" s="177">
        <v>0.93939393939393945</v>
      </c>
      <c r="CS30" s="159">
        <v>33</v>
      </c>
      <c r="CT30" s="145">
        <v>788</v>
      </c>
      <c r="CU30" s="177">
        <v>30</v>
      </c>
      <c r="CV30" s="177">
        <v>3.791428620474679</v>
      </c>
      <c r="CW30" s="177">
        <v>35</v>
      </c>
      <c r="CX30" s="177">
        <v>5.5149999999999997</v>
      </c>
      <c r="CY30" s="177">
        <v>0</v>
      </c>
      <c r="CZ30" s="177">
        <v>1</v>
      </c>
      <c r="DA30" s="177">
        <v>31</v>
      </c>
      <c r="DB30" s="177">
        <v>30</v>
      </c>
      <c r="DC30" s="177">
        <v>0.88571428571428568</v>
      </c>
      <c r="DD30" s="159">
        <v>35</v>
      </c>
      <c r="DE30" s="145">
        <v>755</v>
      </c>
      <c r="DF30" s="177">
        <v>32</v>
      </c>
      <c r="DG30" s="177">
        <v>3.7416666878594294</v>
      </c>
      <c r="DH30" s="177">
        <v>36</v>
      </c>
      <c r="DI30" s="177">
        <v>4.8183888888888884</v>
      </c>
      <c r="DJ30" s="177">
        <v>0</v>
      </c>
      <c r="DK30" s="177">
        <v>1</v>
      </c>
      <c r="DL30" s="177">
        <v>35</v>
      </c>
      <c r="DM30" s="177">
        <v>32</v>
      </c>
      <c r="DN30" s="177">
        <v>0.97222222222222221</v>
      </c>
      <c r="DO30" s="159">
        <v>36</v>
      </c>
      <c r="DP30" s="108">
        <v>10.25</v>
      </c>
      <c r="DQ30" s="215">
        <v>230224</v>
      </c>
      <c r="DR30" s="189">
        <v>0.90243902439000001</v>
      </c>
      <c r="DS30" s="189">
        <v>15.3513513513555</v>
      </c>
      <c r="DT30" s="149" t="s">
        <v>213</v>
      </c>
      <c r="DU30" s="150" t="s">
        <v>245</v>
      </c>
      <c r="DV30" s="190" t="s">
        <v>246</v>
      </c>
      <c r="DW30" s="177" t="s">
        <v>247</v>
      </c>
      <c r="DX30" s="191" t="s">
        <v>217</v>
      </c>
      <c r="DY30" s="172" t="s">
        <v>251</v>
      </c>
      <c r="DZ30" s="132" t="s">
        <v>119</v>
      </c>
      <c r="EA30" s="125">
        <v>214</v>
      </c>
      <c r="EB30" s="125" t="s">
        <v>219</v>
      </c>
      <c r="EC30" s="133" t="s">
        <v>220</v>
      </c>
      <c r="ED30" s="133" t="s">
        <v>221</v>
      </c>
      <c r="EE30" s="125" t="s">
        <v>274</v>
      </c>
      <c r="EF30" s="17">
        <v>3.2224209258254146</v>
      </c>
      <c r="EG30" s="8">
        <v>4.2400086943086208</v>
      </c>
      <c r="EH30" s="17" t="s">
        <v>68</v>
      </c>
      <c r="EI30" s="8" t="s">
        <v>242</v>
      </c>
      <c r="EJ30" s="18" t="s">
        <v>243</v>
      </c>
      <c r="EK30" s="124" t="s">
        <v>225</v>
      </c>
      <c r="EL30" s="124" t="s">
        <v>226</v>
      </c>
      <c r="EM30" s="124" t="s">
        <v>227</v>
      </c>
    </row>
    <row r="31" spans="1:143" ht="15.75">
      <c r="A31" s="128" t="s">
        <v>212</v>
      </c>
      <c r="B31" s="143" t="s">
        <v>115</v>
      </c>
      <c r="C31" s="126" t="s">
        <v>41</v>
      </c>
      <c r="D31" s="144" t="s">
        <v>126</v>
      </c>
      <c r="E31" s="216" t="s">
        <v>74</v>
      </c>
      <c r="F31" s="145">
        <v>146</v>
      </c>
      <c r="G31" s="177">
        <v>1</v>
      </c>
      <c r="H31" s="177">
        <v>0</v>
      </c>
      <c r="I31" s="146">
        <v>9508.269299816664</v>
      </c>
      <c r="J31" s="146">
        <v>3605.2000877085575</v>
      </c>
      <c r="K31" s="146">
        <v>0.9517241379310345</v>
      </c>
      <c r="L31" s="147">
        <v>138</v>
      </c>
      <c r="M31" s="147">
        <v>144</v>
      </c>
      <c r="N31" s="146">
        <v>14957.27299192144</v>
      </c>
      <c r="O31" s="146">
        <v>4171.875</v>
      </c>
      <c r="P31" s="20">
        <v>4572.7642276422766</v>
      </c>
      <c r="Q31" s="20">
        <v>4165.9829059829062</v>
      </c>
      <c r="R31" s="146">
        <v>14062.5</v>
      </c>
      <c r="S31" s="146">
        <v>13948.523985239852</v>
      </c>
      <c r="T31" s="146">
        <v>13924.355555555556</v>
      </c>
      <c r="U31" s="145">
        <v>148</v>
      </c>
      <c r="V31" s="177">
        <v>1</v>
      </c>
      <c r="W31" s="177">
        <v>10</v>
      </c>
      <c r="X31" s="146">
        <v>2155.2728330950804</v>
      </c>
      <c r="Y31" s="146">
        <v>968.04141213682101</v>
      </c>
      <c r="Z31" s="146">
        <v>3710.6647744221364</v>
      </c>
      <c r="AA31" s="146">
        <v>810.71428571428567</v>
      </c>
      <c r="AB31" s="146">
        <v>879.19132149901384</v>
      </c>
      <c r="AC31" s="146">
        <v>850.97580015612812</v>
      </c>
      <c r="AD31" s="146">
        <v>3457.8125</v>
      </c>
      <c r="AE31" s="146">
        <v>3452.7707808564232</v>
      </c>
      <c r="AF31" s="146">
        <v>3446.7848453249912</v>
      </c>
      <c r="AG31" s="145">
        <v>143</v>
      </c>
      <c r="AH31" s="177">
        <v>3</v>
      </c>
      <c r="AI31" s="177">
        <v>0</v>
      </c>
      <c r="AJ31" s="177">
        <v>140</v>
      </c>
      <c r="AK31" s="146">
        <v>10292.402376190004</v>
      </c>
      <c r="AL31" s="146">
        <v>5119.7241161701013</v>
      </c>
      <c r="AM31" s="146">
        <v>22694.030099494721</v>
      </c>
      <c r="AN31" s="146">
        <v>3500</v>
      </c>
      <c r="AO31" s="146">
        <v>4901.0695187165775</v>
      </c>
      <c r="AP31" s="146">
        <v>4261.5079365079364</v>
      </c>
      <c r="AQ31" s="146">
        <v>17062.5</v>
      </c>
      <c r="AR31" s="146">
        <v>18156.804733727811</v>
      </c>
      <c r="AS31" s="146">
        <v>18091.44385026738</v>
      </c>
      <c r="AT31" s="145">
        <v>147</v>
      </c>
      <c r="AU31" s="177">
        <v>0</v>
      </c>
      <c r="AV31" s="177">
        <v>2</v>
      </c>
      <c r="AW31" s="177">
        <v>134</v>
      </c>
      <c r="AX31" s="146">
        <v>2041.3731092166011</v>
      </c>
      <c r="AY31" s="146">
        <v>1169.3882459353697</v>
      </c>
      <c r="AZ31" s="146">
        <v>4299.5531835047832</v>
      </c>
      <c r="BA31" s="146">
        <v>525</v>
      </c>
      <c r="BB31" s="20">
        <v>759.97876857749475</v>
      </c>
      <c r="BC31" s="20">
        <v>713.33872271624898</v>
      </c>
      <c r="BD31" s="146">
        <v>3612.5</v>
      </c>
      <c r="BE31" s="146">
        <v>4200.320924261875</v>
      </c>
      <c r="BF31" s="146">
        <v>4035.8847736625521</v>
      </c>
      <c r="BG31" s="145">
        <v>90</v>
      </c>
      <c r="BH31" s="177">
        <v>47</v>
      </c>
      <c r="BI31" s="177">
        <v>323</v>
      </c>
      <c r="BJ31" s="177">
        <v>51</v>
      </c>
      <c r="BK31" s="148">
        <v>53</v>
      </c>
      <c r="BL31" s="145">
        <v>283</v>
      </c>
      <c r="BM31" s="177">
        <v>1</v>
      </c>
      <c r="BN31" s="177">
        <v>6</v>
      </c>
      <c r="BO31" s="177">
        <v>2.2351630434782606</v>
      </c>
      <c r="BP31" s="177">
        <v>0.79272101449275356</v>
      </c>
      <c r="BQ31" s="177">
        <v>1.4424420289855076</v>
      </c>
      <c r="BR31" s="145">
        <v>294</v>
      </c>
      <c r="BS31" s="177">
        <v>3</v>
      </c>
      <c r="BT31" s="177">
        <v>11</v>
      </c>
      <c r="BU31" s="177">
        <v>4.0758321428571422</v>
      </c>
      <c r="BV31" s="177">
        <v>1.0773214285714285</v>
      </c>
      <c r="BW31" s="148">
        <v>2.9985107142857137</v>
      </c>
      <c r="BX31" s="145">
        <v>817</v>
      </c>
      <c r="BY31" s="177">
        <v>30</v>
      </c>
      <c r="BZ31" s="177">
        <v>3.7870967772699173</v>
      </c>
      <c r="CA31" s="177">
        <v>32</v>
      </c>
      <c r="CB31" s="177">
        <v>5.8548437500000015</v>
      </c>
      <c r="CC31" s="177">
        <v>0</v>
      </c>
      <c r="CD31" s="177">
        <v>1</v>
      </c>
      <c r="CE31" s="177">
        <v>31</v>
      </c>
      <c r="CF31" s="177">
        <v>30</v>
      </c>
      <c r="CG31" s="177">
        <v>0.96875</v>
      </c>
      <c r="CH31" s="159">
        <v>31</v>
      </c>
      <c r="CI31" s="145">
        <v>817</v>
      </c>
      <c r="CJ31" s="177">
        <v>32</v>
      </c>
      <c r="CK31" s="177">
        <v>3.82121213277181</v>
      </c>
      <c r="CL31" s="177">
        <v>37</v>
      </c>
      <c r="CM31" s="177">
        <v>6.7405151515151518</v>
      </c>
      <c r="CN31" s="177">
        <v>4</v>
      </c>
      <c r="CO31" s="177">
        <v>0.89189189189189189</v>
      </c>
      <c r="CP31" s="177">
        <v>31</v>
      </c>
      <c r="CQ31" s="177">
        <v>32</v>
      </c>
      <c r="CR31" s="177">
        <v>0.83783783783783783</v>
      </c>
      <c r="CS31" s="159">
        <v>33</v>
      </c>
      <c r="CT31" s="145">
        <v>811</v>
      </c>
      <c r="CU31" s="177">
        <v>36</v>
      </c>
      <c r="CV31" s="177">
        <v>3.9138889312744141</v>
      </c>
      <c r="CW31" s="177">
        <v>38</v>
      </c>
      <c r="CX31" s="177">
        <v>6.5816756756756751</v>
      </c>
      <c r="CY31" s="177">
        <v>1</v>
      </c>
      <c r="CZ31" s="177">
        <v>0.97368421052631582</v>
      </c>
      <c r="DA31" s="177">
        <v>35</v>
      </c>
      <c r="DB31" s="177">
        <v>36</v>
      </c>
      <c r="DC31" s="177">
        <v>0.92105263157894735</v>
      </c>
      <c r="DD31" s="159">
        <v>36</v>
      </c>
      <c r="DE31" s="145">
        <v>816</v>
      </c>
      <c r="DF31" s="177">
        <v>30</v>
      </c>
      <c r="DG31" s="177">
        <v>3.7781250104308128</v>
      </c>
      <c r="DH31" s="177">
        <v>34</v>
      </c>
      <c r="DI31" s="177">
        <v>6.1184848484848482</v>
      </c>
      <c r="DJ31" s="177">
        <v>1</v>
      </c>
      <c r="DK31" s="177">
        <v>0.97058823529411764</v>
      </c>
      <c r="DL31" s="177">
        <v>31</v>
      </c>
      <c r="DM31" s="177">
        <v>30</v>
      </c>
      <c r="DN31" s="177">
        <v>0.91176470588235292</v>
      </c>
      <c r="DO31" s="159">
        <v>32</v>
      </c>
      <c r="DP31" s="109">
        <v>10.25</v>
      </c>
      <c r="DQ31" s="215">
        <v>230224</v>
      </c>
      <c r="DR31" s="189">
        <v>0.90243902439000001</v>
      </c>
      <c r="DS31" s="189">
        <v>15.783783783788049</v>
      </c>
      <c r="DT31" s="149" t="s">
        <v>213</v>
      </c>
      <c r="DU31" s="150" t="s">
        <v>245</v>
      </c>
      <c r="DV31" s="190" t="s">
        <v>246</v>
      </c>
      <c r="DW31" s="177" t="s">
        <v>247</v>
      </c>
      <c r="DX31" s="191" t="s">
        <v>217</v>
      </c>
      <c r="DY31" s="172" t="s">
        <v>251</v>
      </c>
      <c r="DZ31" s="132" t="s">
        <v>120</v>
      </c>
      <c r="EA31" s="125">
        <v>214</v>
      </c>
      <c r="EB31" s="125" t="s">
        <v>228</v>
      </c>
      <c r="EC31" s="133" t="s">
        <v>220</v>
      </c>
      <c r="ED31" s="133" t="s">
        <v>237</v>
      </c>
      <c r="EE31" s="125" t="s">
        <v>274</v>
      </c>
      <c r="EF31" s="17">
        <v>4.0977842211723328</v>
      </c>
      <c r="EG31" s="8">
        <v>5.583297763321851</v>
      </c>
      <c r="EH31" s="17" t="s">
        <v>68</v>
      </c>
      <c r="EI31" s="8" t="s">
        <v>242</v>
      </c>
      <c r="EJ31" s="18" t="s">
        <v>243</v>
      </c>
      <c r="EK31" s="124" t="s">
        <v>225</v>
      </c>
      <c r="EL31" s="124" t="s">
        <v>226</v>
      </c>
      <c r="EM31" s="124" t="s">
        <v>227</v>
      </c>
    </row>
    <row r="32" spans="1:143" ht="15.75">
      <c r="A32" s="128" t="s">
        <v>212</v>
      </c>
      <c r="B32" s="143" t="s">
        <v>115</v>
      </c>
      <c r="C32" s="126" t="s">
        <v>41</v>
      </c>
      <c r="D32" s="144" t="s">
        <v>126</v>
      </c>
      <c r="E32" s="216" t="s">
        <v>74</v>
      </c>
      <c r="F32" s="145">
        <v>150</v>
      </c>
      <c r="G32" s="177">
        <v>0</v>
      </c>
      <c r="H32" s="177">
        <v>0</v>
      </c>
      <c r="I32" s="146">
        <v>8346.9083812964673</v>
      </c>
      <c r="J32" s="146">
        <v>3497.6646091529137</v>
      </c>
      <c r="K32" s="146">
        <v>0.94</v>
      </c>
      <c r="L32" s="147">
        <v>141</v>
      </c>
      <c r="M32" s="147">
        <v>149</v>
      </c>
      <c r="N32" s="146">
        <v>17333.005727543521</v>
      </c>
      <c r="O32" s="146">
        <v>4050</v>
      </c>
      <c r="P32" s="20">
        <v>2550.9523809523812</v>
      </c>
      <c r="Q32" s="20">
        <v>2575.452488687783</v>
      </c>
      <c r="R32" s="146">
        <v>13000</v>
      </c>
      <c r="S32" s="146">
        <v>10494.736842105265</v>
      </c>
      <c r="T32" s="146">
        <v>11106.764705882355</v>
      </c>
      <c r="U32" s="145">
        <v>148</v>
      </c>
      <c r="V32" s="177">
        <v>0</v>
      </c>
      <c r="W32" s="177">
        <v>5</v>
      </c>
      <c r="X32" s="146">
        <v>2164.0271520390802</v>
      </c>
      <c r="Y32" s="146">
        <v>883.25470573855296</v>
      </c>
      <c r="Z32" s="146">
        <v>3738.1779239667121</v>
      </c>
      <c r="AA32" s="146">
        <v>1006.2500000000001</v>
      </c>
      <c r="AB32" s="146">
        <v>848.24380165289256</v>
      </c>
      <c r="AC32" s="146">
        <v>833.79629629629642</v>
      </c>
      <c r="AD32" s="146">
        <v>3396.8750000000005</v>
      </c>
      <c r="AE32" s="146">
        <v>3440.4340836012866</v>
      </c>
      <c r="AF32" s="146">
        <v>3396.7345505617973</v>
      </c>
      <c r="AG32" s="145">
        <v>152</v>
      </c>
      <c r="AH32" s="177">
        <v>1</v>
      </c>
      <c r="AI32" s="177">
        <v>2</v>
      </c>
      <c r="AJ32" s="177">
        <v>149</v>
      </c>
      <c r="AK32" s="146">
        <v>9186.7307432314465</v>
      </c>
      <c r="AL32" s="146">
        <v>3931.6450275795942</v>
      </c>
      <c r="AM32" s="146">
        <v>21127.10465964696</v>
      </c>
      <c r="AN32" s="146">
        <v>4642.5</v>
      </c>
      <c r="AO32" s="146">
        <v>2822</v>
      </c>
      <c r="AP32" s="146">
        <v>2805.5636896046854</v>
      </c>
      <c r="AQ32" s="146">
        <v>14012.5</v>
      </c>
      <c r="AR32" s="146">
        <v>14949.66887417219</v>
      </c>
      <c r="AS32" s="146">
        <v>15440.000000000004</v>
      </c>
      <c r="AT32" s="145">
        <v>149</v>
      </c>
      <c r="AU32" s="177">
        <v>1</v>
      </c>
      <c r="AV32" s="177">
        <v>1</v>
      </c>
      <c r="AW32" s="177">
        <v>141</v>
      </c>
      <c r="AX32" s="146">
        <v>2407.5174239145358</v>
      </c>
      <c r="AY32" s="146">
        <v>1018.2411642106948</v>
      </c>
      <c r="AZ32" s="146">
        <v>4371.8160773598474</v>
      </c>
      <c r="BA32" s="146">
        <v>846.42857142857144</v>
      </c>
      <c r="BB32" s="20">
        <v>666.84782608695662</v>
      </c>
      <c r="BC32" s="20">
        <v>635.19091847265224</v>
      </c>
      <c r="BD32" s="146">
        <v>3734.0909090909095</v>
      </c>
      <c r="BE32" s="146">
        <v>3917.4295774647885</v>
      </c>
      <c r="BF32" s="146">
        <v>3818.1434599156119</v>
      </c>
      <c r="BG32" s="145">
        <v>132</v>
      </c>
      <c r="BH32" s="177">
        <v>82</v>
      </c>
      <c r="BI32" s="177">
        <v>254</v>
      </c>
      <c r="BJ32" s="177">
        <v>54</v>
      </c>
      <c r="BK32" s="148">
        <v>51</v>
      </c>
      <c r="BL32" s="145">
        <v>295</v>
      </c>
      <c r="BM32" s="177">
        <v>0</v>
      </c>
      <c r="BN32" s="177">
        <v>8</v>
      </c>
      <c r="BO32" s="177">
        <v>2.6031986062717771</v>
      </c>
      <c r="BP32" s="177">
        <v>0.54481184668989546</v>
      </c>
      <c r="BQ32" s="177">
        <v>2.0583867595818819</v>
      </c>
      <c r="BR32" s="145">
        <v>305</v>
      </c>
      <c r="BS32" s="177">
        <v>2</v>
      </c>
      <c r="BT32" s="177">
        <v>8</v>
      </c>
      <c r="BU32" s="177">
        <v>3.7759796610169492</v>
      </c>
      <c r="BV32" s="177">
        <v>0.57855932203389826</v>
      </c>
      <c r="BW32" s="148">
        <v>3.1974203389830507</v>
      </c>
      <c r="BX32" s="145">
        <v>741</v>
      </c>
      <c r="BY32" s="177">
        <v>25</v>
      </c>
      <c r="BZ32" s="177">
        <v>3.7000000092291061</v>
      </c>
      <c r="CA32" s="177">
        <v>32</v>
      </c>
      <c r="CB32" s="177">
        <v>6.5092258064516129</v>
      </c>
      <c r="CC32" s="177">
        <v>1</v>
      </c>
      <c r="CD32" s="177">
        <v>0.96875</v>
      </c>
      <c r="CE32" s="177">
        <v>30</v>
      </c>
      <c r="CF32" s="177">
        <v>25</v>
      </c>
      <c r="CG32" s="177">
        <v>0.9375</v>
      </c>
      <c r="CH32" s="159">
        <v>31</v>
      </c>
      <c r="CI32" s="145">
        <v>734</v>
      </c>
      <c r="CJ32" s="177">
        <v>30</v>
      </c>
      <c r="CK32" s="177">
        <v>3.7194444669617548</v>
      </c>
      <c r="CL32" s="177">
        <v>39</v>
      </c>
      <c r="CM32" s="177">
        <v>7.7839210526315785</v>
      </c>
      <c r="CN32" s="177">
        <v>1</v>
      </c>
      <c r="CO32" s="177">
        <v>0.97435897435897434</v>
      </c>
      <c r="CP32" s="177">
        <v>33</v>
      </c>
      <c r="CQ32" s="177">
        <v>30</v>
      </c>
      <c r="CR32" s="177">
        <v>0.84615384615384615</v>
      </c>
      <c r="CS32" s="159">
        <v>36</v>
      </c>
      <c r="CT32" s="145">
        <v>738</v>
      </c>
      <c r="CU32" s="177">
        <v>28</v>
      </c>
      <c r="CV32" s="177">
        <v>3.7878788167780097</v>
      </c>
      <c r="CW32" s="177">
        <v>35</v>
      </c>
      <c r="CX32" s="177">
        <v>7.3597058823529418</v>
      </c>
      <c r="CY32" s="177">
        <v>1</v>
      </c>
      <c r="CZ32" s="177">
        <v>0.97142857142857142</v>
      </c>
      <c r="DA32" s="177">
        <v>33</v>
      </c>
      <c r="DB32" s="177">
        <v>28</v>
      </c>
      <c r="DC32" s="177">
        <v>0.94285714285714284</v>
      </c>
      <c r="DD32" s="159">
        <v>34</v>
      </c>
      <c r="DE32" s="145">
        <v>739</v>
      </c>
      <c r="DF32" s="177">
        <v>29</v>
      </c>
      <c r="DG32" s="177">
        <v>3.7212121269919654</v>
      </c>
      <c r="DH32" s="177">
        <v>36</v>
      </c>
      <c r="DI32" s="177">
        <v>6.7166666666666659</v>
      </c>
      <c r="DJ32" s="177">
        <v>3</v>
      </c>
      <c r="DK32" s="177">
        <v>0.91666666666666663</v>
      </c>
      <c r="DL32" s="177">
        <v>33</v>
      </c>
      <c r="DM32" s="177">
        <v>29</v>
      </c>
      <c r="DN32" s="177">
        <v>0.91666666666666663</v>
      </c>
      <c r="DO32" s="159">
        <v>33</v>
      </c>
      <c r="DP32" s="108">
        <v>10.25</v>
      </c>
      <c r="DQ32" s="215">
        <v>230224</v>
      </c>
      <c r="DR32" s="189">
        <v>0.90243902439000001</v>
      </c>
      <c r="DS32" s="189">
        <v>16.216216216220598</v>
      </c>
      <c r="DT32" s="149" t="s">
        <v>213</v>
      </c>
      <c r="DU32" s="150" t="s">
        <v>245</v>
      </c>
      <c r="DV32" s="190" t="s">
        <v>246</v>
      </c>
      <c r="DW32" s="177" t="s">
        <v>247</v>
      </c>
      <c r="DX32" s="191" t="s">
        <v>217</v>
      </c>
      <c r="DY32" s="172" t="s">
        <v>251</v>
      </c>
      <c r="DZ32" s="132" t="s">
        <v>121</v>
      </c>
      <c r="EA32" s="125">
        <v>214</v>
      </c>
      <c r="EB32" s="125" t="s">
        <v>230</v>
      </c>
      <c r="EC32" s="133" t="s">
        <v>220</v>
      </c>
      <c r="ED32" s="133" t="s">
        <v>221</v>
      </c>
      <c r="EE32" s="125" t="s">
        <v>274</v>
      </c>
      <c r="EF32" s="17">
        <v>4.6382266791661584</v>
      </c>
      <c r="EG32" s="8">
        <v>4.9906171721381112</v>
      </c>
      <c r="EH32" s="17" t="s">
        <v>68</v>
      </c>
      <c r="EI32" s="8" t="s">
        <v>242</v>
      </c>
      <c r="EJ32" s="18" t="s">
        <v>243</v>
      </c>
      <c r="EK32" s="124" t="s">
        <v>225</v>
      </c>
      <c r="EL32" s="124" t="s">
        <v>226</v>
      </c>
      <c r="EM32" s="124" t="s">
        <v>227</v>
      </c>
    </row>
    <row r="33" spans="1:143" ht="15.75">
      <c r="A33" s="128" t="s">
        <v>212</v>
      </c>
      <c r="B33" s="143" t="s">
        <v>115</v>
      </c>
      <c r="C33" s="126" t="s">
        <v>41</v>
      </c>
      <c r="D33" s="144" t="s">
        <v>126</v>
      </c>
      <c r="E33" s="216" t="s">
        <v>74</v>
      </c>
      <c r="F33" s="145">
        <v>147</v>
      </c>
      <c r="G33" s="177">
        <v>1</v>
      </c>
      <c r="H33" s="177">
        <v>0</v>
      </c>
      <c r="I33" s="146">
        <v>5931.2035792461584</v>
      </c>
      <c r="J33" s="146">
        <v>2109.5449959054313</v>
      </c>
      <c r="K33" s="146">
        <v>0.92465753424657537</v>
      </c>
      <c r="L33" s="147">
        <v>135</v>
      </c>
      <c r="M33" s="147">
        <v>146</v>
      </c>
      <c r="N33" s="146">
        <v>10913.859162143999</v>
      </c>
      <c r="O33" s="146">
        <v>3245.4545454545455</v>
      </c>
      <c r="P33" s="20">
        <v>2717.3796791443851</v>
      </c>
      <c r="Q33" s="20">
        <v>2804.0712468193383</v>
      </c>
      <c r="R33" s="146">
        <v>8754.5454545454559</v>
      </c>
      <c r="S33" s="146">
        <v>9477.1875</v>
      </c>
      <c r="T33" s="146">
        <v>9625.6410256410254</v>
      </c>
      <c r="U33" s="145">
        <v>149</v>
      </c>
      <c r="V33" s="177">
        <v>0</v>
      </c>
      <c r="W33" s="177">
        <v>6</v>
      </c>
      <c r="X33" s="146">
        <v>1971.4915997862051</v>
      </c>
      <c r="Y33" s="146">
        <v>922.05192360714545</v>
      </c>
      <c r="Z33" s="146">
        <v>3472.067391915064</v>
      </c>
      <c r="AA33" s="146">
        <v>711.36363636363637</v>
      </c>
      <c r="AB33" s="146">
        <v>659.41845764854622</v>
      </c>
      <c r="AC33" s="146">
        <v>703.65201900237525</v>
      </c>
      <c r="AD33" s="146">
        <v>3167.3076923076924</v>
      </c>
      <c r="AE33" s="146">
        <v>3023.1625835189311</v>
      </c>
      <c r="AF33" s="146">
        <v>3084.3192868719611</v>
      </c>
      <c r="AG33" s="145">
        <v>147</v>
      </c>
      <c r="AH33" s="177">
        <v>0</v>
      </c>
      <c r="AI33" s="177">
        <v>0</v>
      </c>
      <c r="AJ33" s="177">
        <v>147</v>
      </c>
      <c r="AK33" s="146">
        <v>7501.3235203033701</v>
      </c>
      <c r="AL33" s="146">
        <v>2913.1526950274529</v>
      </c>
      <c r="AM33" s="146">
        <v>19302.948093463281</v>
      </c>
      <c r="AN33" s="146">
        <v>4146.4285714285716</v>
      </c>
      <c r="AO33" s="146">
        <v>3036.950146627566</v>
      </c>
      <c r="AP33" s="146">
        <v>3044.1361916771752</v>
      </c>
      <c r="AQ33" s="146">
        <v>11075.000000000004</v>
      </c>
      <c r="AR33" s="146">
        <v>14555.140186915893</v>
      </c>
      <c r="AS33" s="146">
        <v>14547.244094488189</v>
      </c>
      <c r="AT33" s="145">
        <v>146</v>
      </c>
      <c r="AU33" s="177">
        <v>0</v>
      </c>
      <c r="AV33" s="177">
        <v>2</v>
      </c>
      <c r="AW33" s="177">
        <v>138</v>
      </c>
      <c r="AX33" s="146">
        <v>2128.2384588783661</v>
      </c>
      <c r="AY33" s="146">
        <v>1040.0263892078126</v>
      </c>
      <c r="AZ33" s="146">
        <v>4251.9448506682802</v>
      </c>
      <c r="BA33" s="146">
        <v>759.09090909090912</v>
      </c>
      <c r="BB33" s="20">
        <v>522.08333333333337</v>
      </c>
      <c r="BC33" s="20">
        <v>537.26851851851859</v>
      </c>
      <c r="BD33" s="146">
        <v>3488.8888888888891</v>
      </c>
      <c r="BE33" s="146">
        <v>3663.2775119617227</v>
      </c>
      <c r="BF33" s="146">
        <v>3664.6271510516249</v>
      </c>
      <c r="BG33" s="145">
        <v>146</v>
      </c>
      <c r="BH33" s="177">
        <v>88</v>
      </c>
      <c r="BI33" s="177">
        <v>97</v>
      </c>
      <c r="BJ33" s="177">
        <v>78</v>
      </c>
      <c r="BK33" s="148">
        <v>82</v>
      </c>
      <c r="BL33" s="145">
        <v>291</v>
      </c>
      <c r="BM33" s="177">
        <v>4</v>
      </c>
      <c r="BN33" s="177">
        <v>3</v>
      </c>
      <c r="BO33" s="177">
        <v>2.98255985915493</v>
      </c>
      <c r="BP33" s="177">
        <v>0.75261971830985908</v>
      </c>
      <c r="BQ33" s="177">
        <v>2.2299401408450708</v>
      </c>
      <c r="BR33" s="145">
        <v>297</v>
      </c>
      <c r="BS33" s="177">
        <v>1</v>
      </c>
      <c r="BT33" s="177">
        <v>2</v>
      </c>
      <c r="BU33" s="177">
        <v>3.9154353741496606</v>
      </c>
      <c r="BV33" s="177">
        <v>0.86501020408163265</v>
      </c>
      <c r="BW33" s="148">
        <v>3.0504251700680278</v>
      </c>
      <c r="BX33" s="145">
        <v>778</v>
      </c>
      <c r="BY33" s="177">
        <v>31</v>
      </c>
      <c r="BZ33" s="177">
        <v>3.8484848918336811</v>
      </c>
      <c r="CA33" s="177">
        <v>34</v>
      </c>
      <c r="CB33" s="177">
        <v>6.7260303030303028</v>
      </c>
      <c r="CC33" s="177">
        <v>1</v>
      </c>
      <c r="CD33" s="177">
        <v>0.97058823529411764</v>
      </c>
      <c r="CE33" s="177">
        <v>32</v>
      </c>
      <c r="CF33" s="177">
        <v>31</v>
      </c>
      <c r="CG33" s="177">
        <v>0.94117647058823528</v>
      </c>
      <c r="CH33" s="159">
        <v>33</v>
      </c>
      <c r="CI33" s="145">
        <v>732</v>
      </c>
      <c r="CJ33" s="177">
        <v>32</v>
      </c>
      <c r="CK33" s="177">
        <v>3.7702703347077242</v>
      </c>
      <c r="CL33" s="177">
        <v>37</v>
      </c>
      <c r="CM33" s="177">
        <v>7.2407837837837832</v>
      </c>
      <c r="CN33" s="177">
        <v>0</v>
      </c>
      <c r="CO33" s="177">
        <v>1</v>
      </c>
      <c r="CP33" s="177">
        <v>31</v>
      </c>
      <c r="CQ33" s="177">
        <v>32</v>
      </c>
      <c r="CR33" s="177">
        <v>0.83783783783783783</v>
      </c>
      <c r="CS33" s="159">
        <v>37</v>
      </c>
      <c r="CT33" s="145">
        <v>796</v>
      </c>
      <c r="CU33" s="177">
        <v>34</v>
      </c>
      <c r="CV33" s="177">
        <v>3.9294117899502026</v>
      </c>
      <c r="CW33" s="177">
        <v>34</v>
      </c>
      <c r="CX33" s="177">
        <v>6.4430588235294124</v>
      </c>
      <c r="CY33" s="177">
        <v>0</v>
      </c>
      <c r="CZ33" s="177">
        <v>1</v>
      </c>
      <c r="DA33" s="177">
        <v>34</v>
      </c>
      <c r="DB33" s="177">
        <v>34</v>
      </c>
      <c r="DC33" s="177">
        <v>1</v>
      </c>
      <c r="DD33" s="159">
        <v>34</v>
      </c>
      <c r="DE33" s="145">
        <v>763</v>
      </c>
      <c r="DF33" s="177">
        <v>31</v>
      </c>
      <c r="DG33" s="177">
        <v>3.7472222314940558</v>
      </c>
      <c r="DH33" s="177">
        <v>37</v>
      </c>
      <c r="DI33" s="177">
        <v>7.0894166666666676</v>
      </c>
      <c r="DJ33" s="177">
        <v>1</v>
      </c>
      <c r="DK33" s="177">
        <v>0.97297297297297303</v>
      </c>
      <c r="DL33" s="177">
        <v>32</v>
      </c>
      <c r="DM33" s="177">
        <v>31</v>
      </c>
      <c r="DN33" s="177">
        <v>0.86486486486486491</v>
      </c>
      <c r="DO33" s="159">
        <v>36</v>
      </c>
      <c r="DP33" s="109">
        <v>10.25</v>
      </c>
      <c r="DQ33" s="215">
        <v>230224</v>
      </c>
      <c r="DR33" s="189">
        <v>0.90243902439000001</v>
      </c>
      <c r="DS33" s="189">
        <v>15.891891891896186</v>
      </c>
      <c r="DT33" s="149" t="s">
        <v>213</v>
      </c>
      <c r="DU33" s="150" t="s">
        <v>245</v>
      </c>
      <c r="DV33" s="190" t="s">
        <v>246</v>
      </c>
      <c r="DW33" s="177" t="s">
        <v>247</v>
      </c>
      <c r="DX33" s="191" t="s">
        <v>217</v>
      </c>
      <c r="DY33" s="172" t="s">
        <v>251</v>
      </c>
      <c r="DZ33" s="132" t="s">
        <v>122</v>
      </c>
      <c r="EA33" s="125">
        <v>214</v>
      </c>
      <c r="EB33" s="125" t="s">
        <v>231</v>
      </c>
      <c r="EC33" s="133" t="s">
        <v>220</v>
      </c>
      <c r="ED33" s="133" t="s">
        <v>229</v>
      </c>
      <c r="EE33" s="125" t="s">
        <v>274</v>
      </c>
      <c r="EF33" s="17">
        <v>5.2303138784810796</v>
      </c>
      <c r="EG33" s="8">
        <v>5.977534887774679</v>
      </c>
      <c r="EH33" s="17" t="s">
        <v>68</v>
      </c>
      <c r="EI33" s="8" t="s">
        <v>242</v>
      </c>
      <c r="EJ33" s="18" t="s">
        <v>243</v>
      </c>
      <c r="EK33" s="124" t="s">
        <v>225</v>
      </c>
      <c r="EL33" s="124" t="s">
        <v>226</v>
      </c>
      <c r="EM33" s="124" t="s">
        <v>227</v>
      </c>
    </row>
    <row r="34" spans="1:143" ht="15.75">
      <c r="A34" s="128" t="s">
        <v>212</v>
      </c>
      <c r="B34" s="143" t="s">
        <v>115</v>
      </c>
      <c r="C34" s="126" t="s">
        <v>41</v>
      </c>
      <c r="D34" s="144" t="s">
        <v>126</v>
      </c>
      <c r="E34" s="187" t="s">
        <v>75</v>
      </c>
      <c r="F34" s="145">
        <v>166</v>
      </c>
      <c r="G34" s="177">
        <v>1</v>
      </c>
      <c r="H34" s="177">
        <v>0</v>
      </c>
      <c r="I34" s="146">
        <v>7359.4523668553147</v>
      </c>
      <c r="J34" s="146">
        <v>4125.768422682655</v>
      </c>
      <c r="K34" s="146">
        <v>0.84242424242424241</v>
      </c>
      <c r="L34" s="147">
        <v>139</v>
      </c>
      <c r="M34" s="147">
        <v>163</v>
      </c>
      <c r="N34" s="146">
        <v>17958.191029167523</v>
      </c>
      <c r="O34" s="146">
        <v>2491.0714285714284</v>
      </c>
      <c r="P34" s="20">
        <v>4032.7402135231318</v>
      </c>
      <c r="Q34" s="20">
        <v>3866.2608695652175</v>
      </c>
      <c r="R34" s="146">
        <v>13265.625</v>
      </c>
      <c r="S34" s="146">
        <v>16075.739644970416</v>
      </c>
      <c r="T34" s="146">
        <v>16866.008771929824</v>
      </c>
      <c r="U34" s="145">
        <v>166</v>
      </c>
      <c r="V34" s="177">
        <v>0</v>
      </c>
      <c r="W34" s="177">
        <v>13</v>
      </c>
      <c r="X34" s="146">
        <v>1976.95079310696</v>
      </c>
      <c r="Y34" s="146">
        <v>1108.2560282482593</v>
      </c>
      <c r="Z34" s="146">
        <v>4028.5428097824401</v>
      </c>
      <c r="AA34" s="146">
        <v>622.05882352941182</v>
      </c>
      <c r="AB34" s="146">
        <v>838.03571428571433</v>
      </c>
      <c r="AC34" s="146">
        <v>946.45852749301025</v>
      </c>
      <c r="AD34" s="146">
        <v>3553.1250000000005</v>
      </c>
      <c r="AE34" s="146">
        <v>3801.4164305949012</v>
      </c>
      <c r="AF34" s="146">
        <v>3844.8770491803275</v>
      </c>
      <c r="AG34" s="145">
        <v>167</v>
      </c>
      <c r="AH34" s="177">
        <v>0</v>
      </c>
      <c r="AI34" s="177">
        <v>3</v>
      </c>
      <c r="AJ34" s="177"/>
      <c r="AK34" s="146">
        <v>7023.8667838648371</v>
      </c>
      <c r="AL34" s="146">
        <v>4252.2986165854682</v>
      </c>
      <c r="AM34" s="146">
        <v>20353.404673744801</v>
      </c>
      <c r="AN34" s="146">
        <v>2388.4615384615386</v>
      </c>
      <c r="AO34" s="146">
        <v>4214.334470989761</v>
      </c>
      <c r="AP34" s="146">
        <v>4053.5545023696686</v>
      </c>
      <c r="AQ34" s="146">
        <v>12989.999999999998</v>
      </c>
      <c r="AR34" s="146">
        <v>18178.723404255317</v>
      </c>
      <c r="AS34" s="146">
        <v>19077.23076923077</v>
      </c>
      <c r="AT34" s="145">
        <v>168</v>
      </c>
      <c r="AU34" s="177">
        <v>0</v>
      </c>
      <c r="AV34" s="177">
        <v>1</v>
      </c>
      <c r="AW34" s="177"/>
      <c r="AX34" s="146">
        <v>2083.0656377075447</v>
      </c>
      <c r="AY34" s="146">
        <v>1366.6200063241076</v>
      </c>
      <c r="AZ34" s="146">
        <v>4968.6509853557764</v>
      </c>
      <c r="BA34" s="146">
        <v>441.07142857142856</v>
      </c>
      <c r="BB34" s="20">
        <v>685.5022831050228</v>
      </c>
      <c r="BC34" s="20">
        <v>846.75810473815477</v>
      </c>
      <c r="BD34" s="146">
        <v>4215.0000000000009</v>
      </c>
      <c r="BE34" s="146">
        <v>4303.0172413793098</v>
      </c>
      <c r="BF34" s="146">
        <v>4236.5764447695692</v>
      </c>
      <c r="BG34" s="145">
        <v>164</v>
      </c>
      <c r="BH34" s="177">
        <v>52</v>
      </c>
      <c r="BI34" s="177">
        <v>74</v>
      </c>
      <c r="BJ34" s="177">
        <v>44</v>
      </c>
      <c r="BK34" s="148">
        <v>39</v>
      </c>
      <c r="BL34" s="145">
        <v>327</v>
      </c>
      <c r="BM34" s="177">
        <v>0</v>
      </c>
      <c r="BN34" s="177">
        <v>2</v>
      </c>
      <c r="BO34" s="177">
        <v>2.5465846153844001</v>
      </c>
      <c r="BP34" s="177">
        <v>0.90671061846153866</v>
      </c>
      <c r="BQ34" s="177">
        <v>1.6154615384613051</v>
      </c>
      <c r="BR34" s="145">
        <v>327</v>
      </c>
      <c r="BS34" s="177">
        <v>3</v>
      </c>
      <c r="BT34" s="177">
        <v>7</v>
      </c>
      <c r="BU34" s="177">
        <v>4.2666719242900335</v>
      </c>
      <c r="BV34" s="177">
        <v>1.186570807570978</v>
      </c>
      <c r="BW34" s="148">
        <v>3.0693943217662674</v>
      </c>
      <c r="BX34" s="145">
        <v>427</v>
      </c>
      <c r="BY34" s="177">
        <v>1</v>
      </c>
      <c r="BZ34" s="177">
        <v>2.8423313260809775</v>
      </c>
      <c r="CA34" s="177">
        <v>164</v>
      </c>
      <c r="CB34" s="177">
        <v>1.2741340304878048</v>
      </c>
      <c r="CC34" s="177">
        <v>0</v>
      </c>
      <c r="CD34" s="177">
        <v>1</v>
      </c>
      <c r="CE34" s="177">
        <v>162</v>
      </c>
      <c r="CF34" s="177">
        <v>1</v>
      </c>
      <c r="CG34" s="177">
        <v>0.98780487804878048</v>
      </c>
      <c r="CH34" s="159">
        <v>163</v>
      </c>
      <c r="CI34" s="145"/>
      <c r="CJ34" s="177"/>
      <c r="CK34" s="177"/>
      <c r="CL34" s="177"/>
      <c r="CM34" s="177"/>
      <c r="CN34" s="177"/>
      <c r="CO34" s="177"/>
      <c r="CP34" s="177"/>
      <c r="CQ34" s="177"/>
      <c r="CR34" s="177"/>
      <c r="CS34" s="159"/>
      <c r="CT34" s="145"/>
      <c r="CU34" s="177"/>
      <c r="CV34" s="177"/>
      <c r="CW34" s="177"/>
      <c r="CX34" s="177"/>
      <c r="CY34" s="177"/>
      <c r="CZ34" s="177"/>
      <c r="DA34" s="177"/>
      <c r="DB34" s="177"/>
      <c r="DC34" s="177"/>
      <c r="DD34" s="159"/>
      <c r="DE34" s="145"/>
      <c r="DF34" s="177"/>
      <c r="DG34" s="177"/>
      <c r="DH34" s="177"/>
      <c r="DI34" s="177"/>
      <c r="DJ34" s="177"/>
      <c r="DK34" s="177"/>
      <c r="DL34" s="177"/>
      <c r="DM34" s="177"/>
      <c r="DN34" s="177"/>
      <c r="DO34" s="159"/>
      <c r="DP34" s="108">
        <v>21.75</v>
      </c>
      <c r="DQ34" s="215">
        <v>277554</v>
      </c>
      <c r="DR34" s="189">
        <v>0.88505747126399992</v>
      </c>
      <c r="DS34" s="189">
        <v>8.6233766233802083</v>
      </c>
      <c r="DT34" s="149" t="s">
        <v>213</v>
      </c>
      <c r="DU34" s="150" t="s">
        <v>245</v>
      </c>
      <c r="DV34" s="190" t="s">
        <v>246</v>
      </c>
      <c r="DW34" s="177" t="s">
        <v>247</v>
      </c>
      <c r="DX34" s="191" t="s">
        <v>217</v>
      </c>
      <c r="DY34" s="172" t="s">
        <v>259</v>
      </c>
      <c r="DZ34" s="132" t="s">
        <v>119</v>
      </c>
      <c r="EA34" s="125">
        <v>214</v>
      </c>
      <c r="EB34" s="125" t="s">
        <v>219</v>
      </c>
      <c r="EC34" s="133" t="s">
        <v>220</v>
      </c>
      <c r="ED34" s="133" t="s">
        <v>229</v>
      </c>
      <c r="EE34" s="125" t="s">
        <v>274</v>
      </c>
      <c r="EF34" s="17">
        <v>5.4380270673567992</v>
      </c>
      <c r="EG34" s="8">
        <v>6.3845642144421495</v>
      </c>
      <c r="EH34" s="17" t="s">
        <v>260</v>
      </c>
      <c r="EI34" s="8" t="s">
        <v>260</v>
      </c>
      <c r="EJ34" s="18" t="s">
        <v>234</v>
      </c>
      <c r="EK34" s="124" t="s">
        <v>225</v>
      </c>
      <c r="EL34" s="124" t="s">
        <v>226</v>
      </c>
      <c r="EM34" s="124" t="s">
        <v>227</v>
      </c>
    </row>
    <row r="35" spans="1:143" ht="15.75">
      <c r="A35" s="128" t="s">
        <v>212</v>
      </c>
      <c r="B35" s="143" t="s">
        <v>115</v>
      </c>
      <c r="C35" s="126" t="s">
        <v>41</v>
      </c>
      <c r="D35" s="144" t="s">
        <v>126</v>
      </c>
      <c r="E35" s="216" t="s">
        <v>75</v>
      </c>
      <c r="F35" s="145">
        <v>171</v>
      </c>
      <c r="G35" s="177">
        <v>2</v>
      </c>
      <c r="H35" s="177">
        <v>0</v>
      </c>
      <c r="I35" s="146">
        <v>10039.443092578234</v>
      </c>
      <c r="J35" s="146">
        <v>3437.7271691631818</v>
      </c>
      <c r="K35" s="146">
        <v>0.96449704142011838</v>
      </c>
      <c r="L35" s="147">
        <v>163</v>
      </c>
      <c r="M35" s="147">
        <v>168</v>
      </c>
      <c r="N35" s="146">
        <v>14732.70049390912</v>
      </c>
      <c r="O35" s="146">
        <v>4935.0000000000009</v>
      </c>
      <c r="P35" s="20">
        <v>4572.7642276422766</v>
      </c>
      <c r="Q35" s="20">
        <v>4165.9829059829062</v>
      </c>
      <c r="R35" s="146">
        <v>13967.857142857143</v>
      </c>
      <c r="S35" s="146">
        <v>13948.523985239852</v>
      </c>
      <c r="T35" s="146">
        <v>13924.355555555556</v>
      </c>
      <c r="U35" s="145">
        <v>168</v>
      </c>
      <c r="V35" s="177">
        <v>0</v>
      </c>
      <c r="W35" s="177">
        <v>2</v>
      </c>
      <c r="X35" s="146">
        <v>2511.824960671986</v>
      </c>
      <c r="Y35" s="146">
        <v>1015.6901624137631</v>
      </c>
      <c r="Z35" s="146">
        <v>4016.6946145184161</v>
      </c>
      <c r="AA35" s="146">
        <v>961.11111111111109</v>
      </c>
      <c r="AB35" s="146">
        <v>879.19132149901384</v>
      </c>
      <c r="AC35" s="146">
        <v>850.97580015612812</v>
      </c>
      <c r="AD35" s="146">
        <v>3635.7142857142858</v>
      </c>
      <c r="AE35" s="146">
        <v>3452.7707808564232</v>
      </c>
      <c r="AF35" s="146">
        <v>3446.7848453249912</v>
      </c>
      <c r="AG35" s="145">
        <v>168</v>
      </c>
      <c r="AH35" s="177">
        <v>0</v>
      </c>
      <c r="AI35" s="177">
        <v>0</v>
      </c>
      <c r="AJ35" s="177"/>
      <c r="AK35" s="146">
        <v>12768.685231870428</v>
      </c>
      <c r="AL35" s="146">
        <v>5044.0935623032865</v>
      </c>
      <c r="AM35" s="146">
        <v>25429.018847323441</v>
      </c>
      <c r="AN35" s="146">
        <v>6420</v>
      </c>
      <c r="AO35" s="146">
        <v>4901.0695187165775</v>
      </c>
      <c r="AP35" s="146">
        <v>4261.5079365079364</v>
      </c>
      <c r="AQ35" s="146">
        <v>19400.000000000004</v>
      </c>
      <c r="AR35" s="146">
        <v>18156.804733727811</v>
      </c>
      <c r="AS35" s="146">
        <v>18091.44385026738</v>
      </c>
      <c r="AT35" s="145">
        <v>170</v>
      </c>
      <c r="AU35" s="177">
        <v>2</v>
      </c>
      <c r="AV35" s="177">
        <v>0</v>
      </c>
      <c r="AW35" s="177"/>
      <c r="AX35" s="146">
        <v>2932.1762641688565</v>
      </c>
      <c r="AY35" s="146">
        <v>1280.3904763332168</v>
      </c>
      <c r="AZ35" s="146">
        <v>4559.8023863657672</v>
      </c>
      <c r="BA35" s="146">
        <v>1025</v>
      </c>
      <c r="BB35" s="20">
        <v>759.97876857749475</v>
      </c>
      <c r="BC35" s="20">
        <v>713.33872271624898</v>
      </c>
      <c r="BD35" s="146">
        <v>4376.7857142857138</v>
      </c>
      <c r="BE35" s="146">
        <v>4200.320924261875</v>
      </c>
      <c r="BF35" s="146">
        <v>4035.8847736625521</v>
      </c>
      <c r="BG35" s="145">
        <v>156</v>
      </c>
      <c r="BH35" s="177">
        <v>40</v>
      </c>
      <c r="BI35" s="177">
        <v>78</v>
      </c>
      <c r="BJ35" s="177">
        <v>51</v>
      </c>
      <c r="BK35" s="148">
        <v>53</v>
      </c>
      <c r="BL35" s="145">
        <v>336</v>
      </c>
      <c r="BM35" s="177">
        <v>2</v>
      </c>
      <c r="BN35" s="177">
        <v>4</v>
      </c>
      <c r="BO35" s="177">
        <v>2.8415363636362003</v>
      </c>
      <c r="BP35" s="177">
        <v>1.263490712121212</v>
      </c>
      <c r="BQ35" s="177">
        <v>1.5158696969694998</v>
      </c>
      <c r="BR35" s="145">
        <v>336</v>
      </c>
      <c r="BS35" s="177">
        <v>5</v>
      </c>
      <c r="BT35" s="177">
        <v>10</v>
      </c>
      <c r="BU35" s="177">
        <v>4.4353364485979112</v>
      </c>
      <c r="BV35" s="177">
        <v>1.5269655763239878</v>
      </c>
      <c r="BW35" s="148">
        <v>2.9083707165106918</v>
      </c>
      <c r="BX35" s="145">
        <v>479</v>
      </c>
      <c r="BY35" s="177">
        <v>3</v>
      </c>
      <c r="BZ35" s="177">
        <v>2.8861446351890105</v>
      </c>
      <c r="CA35" s="177">
        <v>170</v>
      </c>
      <c r="CB35" s="177">
        <v>1.3178860239520962</v>
      </c>
      <c r="CC35" s="177">
        <v>3</v>
      </c>
      <c r="CD35" s="177">
        <v>0.98235294117647054</v>
      </c>
      <c r="CE35" s="177">
        <v>165</v>
      </c>
      <c r="CF35" s="177">
        <v>3</v>
      </c>
      <c r="CG35" s="177">
        <v>0.97058823529411764</v>
      </c>
      <c r="CH35" s="159">
        <v>166</v>
      </c>
      <c r="CI35" s="145"/>
      <c r="CJ35" s="177"/>
      <c r="CK35" s="177"/>
      <c r="CL35" s="177"/>
      <c r="CM35" s="177"/>
      <c r="CN35" s="177"/>
      <c r="CO35" s="177"/>
      <c r="CP35" s="177"/>
      <c r="CQ35" s="177"/>
      <c r="CR35" s="177"/>
      <c r="CS35" s="159"/>
      <c r="CT35" s="145"/>
      <c r="CU35" s="177"/>
      <c r="CV35" s="177"/>
      <c r="CW35" s="177"/>
      <c r="CX35" s="177"/>
      <c r="CY35" s="177"/>
      <c r="CZ35" s="177"/>
      <c r="DA35" s="177"/>
      <c r="DB35" s="177"/>
      <c r="DC35" s="177"/>
      <c r="DD35" s="159"/>
      <c r="DE35" s="145"/>
      <c r="DF35" s="177"/>
      <c r="DG35" s="177"/>
      <c r="DH35" s="177"/>
      <c r="DI35" s="177"/>
      <c r="DJ35" s="177"/>
      <c r="DK35" s="177"/>
      <c r="DL35" s="177"/>
      <c r="DM35" s="177"/>
      <c r="DN35" s="177"/>
      <c r="DO35" s="159"/>
      <c r="DP35" s="109">
        <v>21.75</v>
      </c>
      <c r="DQ35" s="215">
        <v>277554</v>
      </c>
      <c r="DR35" s="189">
        <v>0.88505747126399992</v>
      </c>
      <c r="DS35" s="189">
        <v>8.8831168831205751</v>
      </c>
      <c r="DT35" s="149" t="s">
        <v>213</v>
      </c>
      <c r="DU35" s="150" t="s">
        <v>245</v>
      </c>
      <c r="DV35" s="190" t="s">
        <v>246</v>
      </c>
      <c r="DW35" s="177" t="s">
        <v>247</v>
      </c>
      <c r="DX35" s="191" t="s">
        <v>217</v>
      </c>
      <c r="DY35" s="172" t="s">
        <v>259</v>
      </c>
      <c r="DZ35" s="132" t="s">
        <v>120</v>
      </c>
      <c r="EA35" s="125">
        <v>214</v>
      </c>
      <c r="EB35" s="125" t="s">
        <v>228</v>
      </c>
      <c r="EC35" s="133" t="s">
        <v>220</v>
      </c>
      <c r="ED35" s="133" t="s">
        <v>237</v>
      </c>
      <c r="EE35" s="125" t="s">
        <v>274</v>
      </c>
      <c r="EF35" s="17">
        <v>3.6113567449893171</v>
      </c>
      <c r="EG35" s="8">
        <v>4.5374285763218287</v>
      </c>
      <c r="EH35" s="17" t="s">
        <v>260</v>
      </c>
      <c r="EI35" s="8" t="s">
        <v>260</v>
      </c>
      <c r="EJ35" s="18" t="s">
        <v>234</v>
      </c>
      <c r="EK35" s="124" t="s">
        <v>225</v>
      </c>
      <c r="EL35" s="124" t="s">
        <v>226</v>
      </c>
      <c r="EM35" s="124" t="s">
        <v>227</v>
      </c>
    </row>
    <row r="36" spans="1:143" ht="15.75">
      <c r="A36" s="128" t="s">
        <v>212</v>
      </c>
      <c r="B36" s="143" t="s">
        <v>115</v>
      </c>
      <c r="C36" s="126" t="s">
        <v>41</v>
      </c>
      <c r="D36" s="144" t="s">
        <v>126</v>
      </c>
      <c r="E36" s="216" t="s">
        <v>75</v>
      </c>
      <c r="F36" s="145">
        <v>156</v>
      </c>
      <c r="G36" s="177">
        <v>1</v>
      </c>
      <c r="H36" s="177">
        <v>1</v>
      </c>
      <c r="I36" s="146">
        <v>4413.9925247290594</v>
      </c>
      <c r="J36" s="146">
        <v>1251.3266451265501</v>
      </c>
      <c r="K36" s="146">
        <v>0.83766233766233766</v>
      </c>
      <c r="L36" s="147">
        <v>129</v>
      </c>
      <c r="M36" s="147">
        <v>153</v>
      </c>
      <c r="N36" s="146">
        <v>8031.2473310851201</v>
      </c>
      <c r="O36" s="146">
        <v>2600</v>
      </c>
      <c r="P36" s="20">
        <v>2550.9523809523812</v>
      </c>
      <c r="Q36" s="20">
        <v>2575.452488687783</v>
      </c>
      <c r="R36" s="146">
        <v>5986.95652173913</v>
      </c>
      <c r="S36" s="146">
        <v>10494.736842105265</v>
      </c>
      <c r="T36" s="146">
        <v>11106.764705882355</v>
      </c>
      <c r="U36" s="145">
        <v>155</v>
      </c>
      <c r="V36" s="177">
        <v>0</v>
      </c>
      <c r="W36" s="177">
        <v>7</v>
      </c>
      <c r="X36" s="146">
        <v>1977.1927693043092</v>
      </c>
      <c r="Y36" s="146">
        <v>763.29606719300909</v>
      </c>
      <c r="Z36" s="146">
        <v>3348.609685830224</v>
      </c>
      <c r="AA36" s="146">
        <v>921.42857142857144</v>
      </c>
      <c r="AB36" s="146">
        <v>848.24380165289256</v>
      </c>
      <c r="AC36" s="146">
        <v>833.79629629629642</v>
      </c>
      <c r="AD36" s="146">
        <v>2984.6153846153852</v>
      </c>
      <c r="AE36" s="146">
        <v>3440.4340836012866</v>
      </c>
      <c r="AF36" s="146">
        <v>3396.7345505617973</v>
      </c>
      <c r="AG36" s="145">
        <v>157</v>
      </c>
      <c r="AH36" s="177">
        <v>1</v>
      </c>
      <c r="AI36" s="177">
        <v>1</v>
      </c>
      <c r="AJ36" s="177"/>
      <c r="AK36" s="146">
        <v>8421.6267238669752</v>
      </c>
      <c r="AL36" s="146">
        <v>4315.8377868337739</v>
      </c>
      <c r="AM36" s="146">
        <v>19433.935283415838</v>
      </c>
      <c r="AN36" s="146">
        <v>3306.8181818181815</v>
      </c>
      <c r="AO36" s="146">
        <v>2822</v>
      </c>
      <c r="AP36" s="146">
        <v>2805.5636896046854</v>
      </c>
      <c r="AQ36" s="146">
        <v>14343.75</v>
      </c>
      <c r="AR36" s="146">
        <v>14949.66887417219</v>
      </c>
      <c r="AS36" s="146">
        <v>15440.000000000004</v>
      </c>
      <c r="AT36" s="145">
        <v>154</v>
      </c>
      <c r="AU36" s="177">
        <v>1</v>
      </c>
      <c r="AV36" s="177">
        <v>0</v>
      </c>
      <c r="AW36" s="177"/>
      <c r="AX36" s="146">
        <v>2239.0546472893984</v>
      </c>
      <c r="AY36" s="146">
        <v>1009.774959006341</v>
      </c>
      <c r="AZ36" s="146">
        <v>4386.6587547929121</v>
      </c>
      <c r="BA36" s="146">
        <v>858.33333333333337</v>
      </c>
      <c r="BB36" s="20">
        <v>666.84782608695662</v>
      </c>
      <c r="BC36" s="20">
        <v>635.19091847265224</v>
      </c>
      <c r="BD36" s="146">
        <v>3703.5714285714294</v>
      </c>
      <c r="BE36" s="146">
        <v>3917.4295774647885</v>
      </c>
      <c r="BF36" s="146">
        <v>3818.1434599156119</v>
      </c>
      <c r="BG36" s="145">
        <v>137</v>
      </c>
      <c r="BH36" s="177">
        <v>62</v>
      </c>
      <c r="BI36" s="177">
        <v>94</v>
      </c>
      <c r="BJ36" s="177">
        <v>54</v>
      </c>
      <c r="BK36" s="148">
        <v>51</v>
      </c>
      <c r="BL36" s="145">
        <v>313</v>
      </c>
      <c r="BM36" s="177">
        <v>4</v>
      </c>
      <c r="BN36" s="177">
        <v>7</v>
      </c>
      <c r="BO36" s="177">
        <v>4.7043741721852914</v>
      </c>
      <c r="BP36" s="177">
        <v>1.9613243874172186</v>
      </c>
      <c r="BQ36" s="177">
        <v>2.7145529801322787</v>
      </c>
      <c r="BR36" s="145">
        <v>308</v>
      </c>
      <c r="BS36" s="177">
        <v>1</v>
      </c>
      <c r="BT36" s="177">
        <v>17</v>
      </c>
      <c r="BU36" s="177">
        <v>5.6924482758618318</v>
      </c>
      <c r="BV36" s="177">
        <v>2.086789362068965</v>
      </c>
      <c r="BW36" s="148">
        <v>3.6056586206894266</v>
      </c>
      <c r="BX36" s="145">
        <v>452</v>
      </c>
      <c r="BY36" s="177">
        <v>2</v>
      </c>
      <c r="BZ36" s="177">
        <v>2.8509934090620637</v>
      </c>
      <c r="CA36" s="177">
        <v>154</v>
      </c>
      <c r="CB36" s="177">
        <v>1.4288078476821195</v>
      </c>
      <c r="CC36" s="177">
        <v>3</v>
      </c>
      <c r="CD36" s="177">
        <v>0.98051948051948057</v>
      </c>
      <c r="CE36" s="177">
        <v>148</v>
      </c>
      <c r="CF36" s="177">
        <v>2</v>
      </c>
      <c r="CG36" s="177">
        <v>0.96103896103896103</v>
      </c>
      <c r="CH36" s="159">
        <v>151</v>
      </c>
      <c r="CI36" s="145"/>
      <c r="CJ36" s="177"/>
      <c r="CK36" s="177"/>
      <c r="CL36" s="177"/>
      <c r="CM36" s="177"/>
      <c r="CN36" s="177"/>
      <c r="CO36" s="177"/>
      <c r="CP36" s="177"/>
      <c r="CQ36" s="177"/>
      <c r="CR36" s="177"/>
      <c r="CS36" s="159"/>
      <c r="CT36" s="145"/>
      <c r="CU36" s="177"/>
      <c r="CV36" s="177"/>
      <c r="CW36" s="177"/>
      <c r="CX36" s="177"/>
      <c r="CY36" s="177"/>
      <c r="CZ36" s="177"/>
      <c r="DA36" s="177"/>
      <c r="DB36" s="177"/>
      <c r="DC36" s="177"/>
      <c r="DD36" s="159"/>
      <c r="DE36" s="145"/>
      <c r="DF36" s="177"/>
      <c r="DG36" s="177"/>
      <c r="DH36" s="177"/>
      <c r="DI36" s="177"/>
      <c r="DJ36" s="177"/>
      <c r="DK36" s="177"/>
      <c r="DL36" s="177"/>
      <c r="DM36" s="177"/>
      <c r="DN36" s="177"/>
      <c r="DO36" s="159"/>
      <c r="DP36" s="108">
        <v>21.75</v>
      </c>
      <c r="DQ36" s="215">
        <v>277554</v>
      </c>
      <c r="DR36" s="189">
        <v>0.88505747126399992</v>
      </c>
      <c r="DS36" s="189">
        <v>8.1038961038994728</v>
      </c>
      <c r="DT36" s="149" t="s">
        <v>213</v>
      </c>
      <c r="DU36" s="150" t="s">
        <v>245</v>
      </c>
      <c r="DV36" s="190" t="s">
        <v>246</v>
      </c>
      <c r="DW36" s="177" t="s">
        <v>247</v>
      </c>
      <c r="DX36" s="191" t="s">
        <v>217</v>
      </c>
      <c r="DY36" s="172" t="s">
        <v>259</v>
      </c>
      <c r="DZ36" s="132" t="s">
        <v>121</v>
      </c>
      <c r="EA36" s="125">
        <v>214</v>
      </c>
      <c r="EB36" s="125" t="s">
        <v>230</v>
      </c>
      <c r="EC36" s="133" t="s">
        <v>220</v>
      </c>
      <c r="ED36" s="133" t="s">
        <v>229</v>
      </c>
      <c r="EE36" s="125" t="s">
        <v>274</v>
      </c>
      <c r="EF36" s="17">
        <v>7.0550064459825172</v>
      </c>
      <c r="EG36" s="8">
        <v>5.5686709988501768</v>
      </c>
      <c r="EH36" s="17" t="s">
        <v>260</v>
      </c>
      <c r="EI36" s="8" t="s">
        <v>260</v>
      </c>
      <c r="EJ36" s="18" t="s">
        <v>234</v>
      </c>
      <c r="EK36" s="124" t="s">
        <v>225</v>
      </c>
      <c r="EL36" s="124" t="s">
        <v>226</v>
      </c>
      <c r="EM36" s="124" t="s">
        <v>227</v>
      </c>
    </row>
    <row r="37" spans="1:143" ht="15.75">
      <c r="A37" s="128" t="s">
        <v>212</v>
      </c>
      <c r="B37" s="143" t="s">
        <v>115</v>
      </c>
      <c r="C37" s="126" t="s">
        <v>41</v>
      </c>
      <c r="D37" s="144" t="s">
        <v>126</v>
      </c>
      <c r="E37" s="216" t="s">
        <v>75</v>
      </c>
      <c r="F37" s="145">
        <v>161</v>
      </c>
      <c r="G37" s="177">
        <v>1</v>
      </c>
      <c r="H37" s="177">
        <v>1</v>
      </c>
      <c r="I37" s="146">
        <v>6197.7425676478042</v>
      </c>
      <c r="J37" s="146">
        <v>3291.3787552242497</v>
      </c>
      <c r="K37" s="146">
        <v>0.8176100628930818</v>
      </c>
      <c r="L37" s="147">
        <v>130</v>
      </c>
      <c r="M37" s="147">
        <v>158</v>
      </c>
      <c r="N37" s="146">
        <v>15856.77143511704</v>
      </c>
      <c r="O37" s="146">
        <v>2106.818181818182</v>
      </c>
      <c r="P37" s="20">
        <v>2717.3796791443851</v>
      </c>
      <c r="Q37" s="20">
        <v>2804.0712468193383</v>
      </c>
      <c r="R37" s="146">
        <v>10706.249999999998</v>
      </c>
      <c r="S37" s="146">
        <v>9477.1875</v>
      </c>
      <c r="T37" s="146">
        <v>9625.6410256410254</v>
      </c>
      <c r="U37" s="145">
        <v>161</v>
      </c>
      <c r="V37" s="177">
        <v>0</v>
      </c>
      <c r="W37" s="177">
        <v>22</v>
      </c>
      <c r="X37" s="146">
        <v>1735.7507325907602</v>
      </c>
      <c r="Y37" s="146">
        <v>863.95742214276436</v>
      </c>
      <c r="Z37" s="146">
        <v>3450.1259228529757</v>
      </c>
      <c r="AA37" s="146">
        <v>681.66666666666663</v>
      </c>
      <c r="AB37" s="146">
        <v>659.41845764854622</v>
      </c>
      <c r="AC37" s="146">
        <v>703.65201900237525</v>
      </c>
      <c r="AD37" s="146">
        <v>2944.2307692307695</v>
      </c>
      <c r="AE37" s="146">
        <v>3023.1625835189311</v>
      </c>
      <c r="AF37" s="146">
        <v>3084.3192868719611</v>
      </c>
      <c r="AG37" s="145">
        <v>160</v>
      </c>
      <c r="AH37" s="177">
        <v>2</v>
      </c>
      <c r="AI37" s="177">
        <v>4</v>
      </c>
      <c r="AJ37" s="177"/>
      <c r="AK37" s="146">
        <v>8864.2497870496045</v>
      </c>
      <c r="AL37" s="146">
        <v>5373.0864733943145</v>
      </c>
      <c r="AM37" s="146">
        <v>22600.293647234801</v>
      </c>
      <c r="AN37" s="146">
        <v>2460</v>
      </c>
      <c r="AO37" s="146">
        <v>3036.950146627566</v>
      </c>
      <c r="AP37" s="146">
        <v>3044.1361916771752</v>
      </c>
      <c r="AQ37" s="146">
        <v>17174.999999999996</v>
      </c>
      <c r="AR37" s="146">
        <v>14555.140186915893</v>
      </c>
      <c r="AS37" s="146">
        <v>14547.244094488189</v>
      </c>
      <c r="AT37" s="145">
        <v>155</v>
      </c>
      <c r="AU37" s="177">
        <v>3</v>
      </c>
      <c r="AV37" s="177">
        <v>9</v>
      </c>
      <c r="AW37" s="177"/>
      <c r="AX37" s="146">
        <v>1996.1416533913323</v>
      </c>
      <c r="AY37" s="146">
        <v>1171.4300449626978</v>
      </c>
      <c r="AZ37" s="146">
        <v>4214.9072287525914</v>
      </c>
      <c r="BA37" s="146">
        <v>475.00000000000006</v>
      </c>
      <c r="BB37" s="20">
        <v>522.08333333333337</v>
      </c>
      <c r="BC37" s="20">
        <v>537.26851851851859</v>
      </c>
      <c r="BD37" s="146">
        <v>3584.0909090909095</v>
      </c>
      <c r="BE37" s="146">
        <v>3663.2775119617227</v>
      </c>
      <c r="BF37" s="146">
        <v>3664.6271510516249</v>
      </c>
      <c r="BG37" s="145">
        <v>154</v>
      </c>
      <c r="BH37" s="177">
        <v>39</v>
      </c>
      <c r="BI37" s="177">
        <v>64</v>
      </c>
      <c r="BJ37" s="177">
        <v>78</v>
      </c>
      <c r="BK37" s="148">
        <v>82</v>
      </c>
      <c r="BL37" s="145">
        <v>319</v>
      </c>
      <c r="BM37" s="177">
        <v>5</v>
      </c>
      <c r="BN37" s="177">
        <v>12</v>
      </c>
      <c r="BO37" s="177">
        <v>3.539665562913672</v>
      </c>
      <c r="BP37" s="177">
        <v>0.98584088079470189</v>
      </c>
      <c r="BQ37" s="177">
        <v>2.514221854304477</v>
      </c>
      <c r="BR37" s="145">
        <v>319</v>
      </c>
      <c r="BS37" s="177">
        <v>5</v>
      </c>
      <c r="BT37" s="177">
        <v>13</v>
      </c>
      <c r="BU37" s="177">
        <v>4.4995049833884986</v>
      </c>
      <c r="BV37" s="177">
        <v>1.2205312624584717</v>
      </c>
      <c r="BW37" s="148">
        <v>3.2787109634548672</v>
      </c>
      <c r="BX37" s="145">
        <v>451</v>
      </c>
      <c r="BY37" s="177">
        <v>1</v>
      </c>
      <c r="BZ37" s="177">
        <v>2.8546667035420734</v>
      </c>
      <c r="CA37" s="177">
        <v>154</v>
      </c>
      <c r="CB37" s="177">
        <v>1.2272383377483445</v>
      </c>
      <c r="CC37" s="177">
        <v>3</v>
      </c>
      <c r="CD37" s="177">
        <v>0.98051948051948057</v>
      </c>
      <c r="CE37" s="177">
        <v>148</v>
      </c>
      <c r="CF37" s="177">
        <v>1</v>
      </c>
      <c r="CG37" s="177">
        <v>0.96103896103896103</v>
      </c>
      <c r="CH37" s="159">
        <v>150</v>
      </c>
      <c r="CI37" s="145"/>
      <c r="CJ37" s="177"/>
      <c r="CK37" s="177"/>
      <c r="CL37" s="177"/>
      <c r="CM37" s="177"/>
      <c r="CN37" s="177"/>
      <c r="CO37" s="177"/>
      <c r="CP37" s="177"/>
      <c r="CQ37" s="177"/>
      <c r="CR37" s="177"/>
      <c r="CS37" s="159"/>
      <c r="CT37" s="145"/>
      <c r="CU37" s="177"/>
      <c r="CV37" s="177"/>
      <c r="CW37" s="177"/>
      <c r="CX37" s="177"/>
      <c r="CY37" s="177"/>
      <c r="CZ37" s="177"/>
      <c r="DA37" s="177"/>
      <c r="DB37" s="177"/>
      <c r="DC37" s="177"/>
      <c r="DD37" s="159"/>
      <c r="DE37" s="145"/>
      <c r="DF37" s="177"/>
      <c r="DG37" s="177"/>
      <c r="DH37" s="177"/>
      <c r="DI37" s="177"/>
      <c r="DJ37" s="177"/>
      <c r="DK37" s="177"/>
      <c r="DL37" s="177"/>
      <c r="DM37" s="177"/>
      <c r="DN37" s="177"/>
      <c r="DO37" s="159"/>
      <c r="DP37" s="109">
        <v>21.75</v>
      </c>
      <c r="DQ37" s="215">
        <v>277554</v>
      </c>
      <c r="DR37" s="189">
        <v>0.88505747126399992</v>
      </c>
      <c r="DS37" s="189">
        <v>8.3636363636398414</v>
      </c>
      <c r="DT37" s="149" t="s">
        <v>213</v>
      </c>
      <c r="DU37" s="150" t="s">
        <v>245</v>
      </c>
      <c r="DV37" s="190" t="s">
        <v>246</v>
      </c>
      <c r="DW37" s="177" t="s">
        <v>247</v>
      </c>
      <c r="DX37" s="191" t="s">
        <v>217</v>
      </c>
      <c r="DY37" s="172" t="s">
        <v>259</v>
      </c>
      <c r="DZ37" s="132" t="s">
        <v>122</v>
      </c>
      <c r="EA37" s="125">
        <v>214</v>
      </c>
      <c r="EB37" s="125" t="s">
        <v>231</v>
      </c>
      <c r="EC37" s="133" t="s">
        <v>220</v>
      </c>
      <c r="ED37" s="133" t="s">
        <v>229</v>
      </c>
      <c r="EE37" s="125" t="s">
        <v>274</v>
      </c>
      <c r="EF37" s="17">
        <v>6.0125527826155194</v>
      </c>
      <c r="EG37" s="8">
        <v>6.6876562559826773</v>
      </c>
      <c r="EH37" s="17" t="s">
        <v>260</v>
      </c>
      <c r="EI37" s="8" t="s">
        <v>260</v>
      </c>
      <c r="EJ37" s="18" t="s">
        <v>234</v>
      </c>
      <c r="EK37" s="124" t="s">
        <v>225</v>
      </c>
      <c r="EL37" s="124" t="s">
        <v>226</v>
      </c>
      <c r="EM37" s="124" t="s">
        <v>227</v>
      </c>
    </row>
    <row r="38" spans="1:143" ht="15.75">
      <c r="A38" s="128" t="s">
        <v>212</v>
      </c>
      <c r="B38" s="143" t="s">
        <v>115</v>
      </c>
      <c r="C38" s="126" t="s">
        <v>41</v>
      </c>
      <c r="D38" s="144" t="s">
        <v>126</v>
      </c>
      <c r="E38" s="187" t="s">
        <v>76</v>
      </c>
      <c r="F38" s="145">
        <v>349</v>
      </c>
      <c r="G38" s="177">
        <v>0</v>
      </c>
      <c r="H38" s="177">
        <v>0</v>
      </c>
      <c r="I38" s="146">
        <v>11119.811527322296</v>
      </c>
      <c r="J38" s="146">
        <v>4734.3370692660174</v>
      </c>
      <c r="K38" s="146">
        <v>0.96275071633237819</v>
      </c>
      <c r="L38" s="147">
        <v>336</v>
      </c>
      <c r="M38" s="147">
        <v>349</v>
      </c>
      <c r="N38" s="146">
        <v>21352.896485174642</v>
      </c>
      <c r="O38" s="146">
        <v>5013.4615384615381</v>
      </c>
      <c r="P38" s="20">
        <v>4032.7402135231318</v>
      </c>
      <c r="Q38" s="20">
        <v>3866.2608695652175</v>
      </c>
      <c r="R38" s="146">
        <v>18006.25</v>
      </c>
      <c r="S38" s="146">
        <v>16075.739644970416</v>
      </c>
      <c r="T38" s="146">
        <v>16866.008771929824</v>
      </c>
      <c r="U38" s="145">
        <v>352</v>
      </c>
      <c r="V38" s="177">
        <v>0</v>
      </c>
      <c r="W38" s="177">
        <v>18</v>
      </c>
      <c r="X38" s="146">
        <v>2488.8246473692416</v>
      </c>
      <c r="Y38" s="146">
        <v>1231.5251485929009</v>
      </c>
      <c r="Z38" s="146">
        <v>4056.4802542845605</v>
      </c>
      <c r="AA38" s="146">
        <v>824</v>
      </c>
      <c r="AB38" s="146">
        <v>838.03571428571433</v>
      </c>
      <c r="AC38" s="146">
        <v>946.45852749301025</v>
      </c>
      <c r="AD38" s="146">
        <v>3918.75</v>
      </c>
      <c r="AE38" s="146">
        <v>3801.4164305949012</v>
      </c>
      <c r="AF38" s="146">
        <v>3844.8770491803275</v>
      </c>
      <c r="AG38" s="145">
        <v>353</v>
      </c>
      <c r="AH38" s="177">
        <v>0</v>
      </c>
      <c r="AI38" s="177">
        <v>0</v>
      </c>
      <c r="AJ38" s="177">
        <v>352</v>
      </c>
      <c r="AK38" s="146">
        <v>11224.668603235423</v>
      </c>
      <c r="AL38" s="146">
        <v>5768.6335902519904</v>
      </c>
      <c r="AM38" s="146">
        <v>28131.203286542881</v>
      </c>
      <c r="AN38" s="146">
        <v>3807.3529411764707</v>
      </c>
      <c r="AO38" s="146">
        <v>4214.334470989761</v>
      </c>
      <c r="AP38" s="146">
        <v>4053.5545023696686</v>
      </c>
      <c r="AQ38" s="146">
        <v>19284.374999999996</v>
      </c>
      <c r="AR38" s="146">
        <v>18178.723404255317</v>
      </c>
      <c r="AS38" s="146">
        <v>19077.23076923077</v>
      </c>
      <c r="AT38" s="145">
        <v>352</v>
      </c>
      <c r="AU38" s="177">
        <v>3</v>
      </c>
      <c r="AV38" s="177">
        <v>3</v>
      </c>
      <c r="AW38" s="177">
        <v>328</v>
      </c>
      <c r="AX38" s="146">
        <v>2341.826071037402</v>
      </c>
      <c r="AY38" s="146">
        <v>1352.862085134941</v>
      </c>
      <c r="AZ38" s="146">
        <v>4517.6911131716888</v>
      </c>
      <c r="BA38" s="146">
        <v>571.73913043478262</v>
      </c>
      <c r="BB38" s="20">
        <v>685.5022831050228</v>
      </c>
      <c r="BC38" s="20">
        <v>846.75810473815477</v>
      </c>
      <c r="BD38" s="146">
        <v>4056.2500000000005</v>
      </c>
      <c r="BE38" s="146">
        <v>4303.0172413793098</v>
      </c>
      <c r="BF38" s="146">
        <v>4236.5764447695692</v>
      </c>
      <c r="BG38" s="145">
        <v>358</v>
      </c>
      <c r="BH38" s="177">
        <v>40</v>
      </c>
      <c r="BI38" s="177">
        <v>54</v>
      </c>
      <c r="BJ38" s="177">
        <v>44</v>
      </c>
      <c r="BK38" s="148">
        <v>39</v>
      </c>
      <c r="BL38" s="145">
        <v>702</v>
      </c>
      <c r="BM38" s="177">
        <v>0</v>
      </c>
      <c r="BN38" s="177">
        <v>8</v>
      </c>
      <c r="BO38" s="177">
        <v>2.7630475504322769</v>
      </c>
      <c r="BP38" s="177">
        <v>0.7130951008645533</v>
      </c>
      <c r="BQ38" s="177">
        <v>2.0499524495677237</v>
      </c>
      <c r="BR38" s="145">
        <v>694</v>
      </c>
      <c r="BS38" s="177">
        <v>4</v>
      </c>
      <c r="BT38" s="177">
        <v>13</v>
      </c>
      <c r="BU38" s="177">
        <v>3.6234387001477102</v>
      </c>
      <c r="BV38" s="177">
        <v>0.87581831610044314</v>
      </c>
      <c r="BW38" s="148">
        <v>2.7476203840472673</v>
      </c>
      <c r="BX38" s="145">
        <v>807</v>
      </c>
      <c r="BY38" s="177">
        <v>77</v>
      </c>
      <c r="BZ38" s="177">
        <v>3.7860465354697648</v>
      </c>
      <c r="CA38" s="177">
        <v>87</v>
      </c>
      <c r="CB38" s="177">
        <v>6.1533488372093021</v>
      </c>
      <c r="CC38" s="177">
        <v>1</v>
      </c>
      <c r="CD38" s="177">
        <v>0.9885057471264368</v>
      </c>
      <c r="CE38" s="177">
        <v>86</v>
      </c>
      <c r="CF38" s="177">
        <v>77</v>
      </c>
      <c r="CG38" s="177">
        <v>0.9885057471264368</v>
      </c>
      <c r="CH38" s="159">
        <v>86</v>
      </c>
      <c r="CI38" s="145">
        <v>799</v>
      </c>
      <c r="CJ38" s="177">
        <v>74</v>
      </c>
      <c r="CK38" s="177">
        <v>3.7952381230535961</v>
      </c>
      <c r="CL38" s="177">
        <v>85</v>
      </c>
      <c r="CM38" s="177">
        <v>6.8981176470588226</v>
      </c>
      <c r="CN38" s="177">
        <v>0</v>
      </c>
      <c r="CO38" s="177">
        <v>1</v>
      </c>
      <c r="CP38" s="177">
        <v>81</v>
      </c>
      <c r="CQ38" s="177">
        <v>74</v>
      </c>
      <c r="CR38" s="177">
        <v>0.95294117647058818</v>
      </c>
      <c r="CS38" s="159">
        <v>85</v>
      </c>
      <c r="CT38" s="145">
        <v>817</v>
      </c>
      <c r="CU38" s="177">
        <v>77</v>
      </c>
      <c r="CV38" s="177">
        <v>3.8607143419129506</v>
      </c>
      <c r="CW38" s="177">
        <v>86</v>
      </c>
      <c r="CX38" s="177">
        <v>6.712604651162791</v>
      </c>
      <c r="CY38" s="177">
        <v>0</v>
      </c>
      <c r="CZ38" s="177">
        <v>1</v>
      </c>
      <c r="DA38" s="177">
        <v>82</v>
      </c>
      <c r="DB38" s="177">
        <v>77</v>
      </c>
      <c r="DC38" s="177">
        <v>0.95348837209302328</v>
      </c>
      <c r="DD38" s="159">
        <v>86</v>
      </c>
      <c r="DE38" s="145">
        <v>817</v>
      </c>
      <c r="DF38" s="177">
        <v>77</v>
      </c>
      <c r="DG38" s="177">
        <v>3.772289175585092</v>
      </c>
      <c r="DH38" s="177">
        <v>85</v>
      </c>
      <c r="DI38" s="177">
        <v>6.3721176470588246</v>
      </c>
      <c r="DJ38" s="177">
        <v>0</v>
      </c>
      <c r="DK38" s="177">
        <v>1</v>
      </c>
      <c r="DL38" s="177">
        <v>84</v>
      </c>
      <c r="DM38" s="177">
        <v>77</v>
      </c>
      <c r="DN38" s="177">
        <v>0.9882352941176471</v>
      </c>
      <c r="DO38" s="159">
        <v>84</v>
      </c>
      <c r="DP38" s="108">
        <v>30.5</v>
      </c>
      <c r="DQ38" s="215">
        <v>237818</v>
      </c>
      <c r="DR38" s="189">
        <v>0.87704918032699997</v>
      </c>
      <c r="DS38" s="189">
        <v>13.046728971975542</v>
      </c>
      <c r="DT38" s="149" t="s">
        <v>213</v>
      </c>
      <c r="DU38" s="150" t="s">
        <v>245</v>
      </c>
      <c r="DV38" s="190" t="s">
        <v>246</v>
      </c>
      <c r="DW38" s="177" t="s">
        <v>247</v>
      </c>
      <c r="DX38" s="191" t="s">
        <v>217</v>
      </c>
      <c r="DY38" s="172" t="s">
        <v>251</v>
      </c>
      <c r="DZ38" s="132" t="s">
        <v>119</v>
      </c>
      <c r="EA38" s="125">
        <v>214</v>
      </c>
      <c r="EB38" s="125" t="s">
        <v>219</v>
      </c>
      <c r="EC38" s="133" t="s">
        <v>220</v>
      </c>
      <c r="ED38" s="133" t="s">
        <v>229</v>
      </c>
      <c r="EE38" s="125" t="s">
        <v>274</v>
      </c>
      <c r="EF38" s="17">
        <v>3.2189970897740143</v>
      </c>
      <c r="EG38" s="8">
        <v>4.9760136434977706</v>
      </c>
      <c r="EH38" s="17" t="s">
        <v>76</v>
      </c>
      <c r="EI38" s="8" t="s">
        <v>240</v>
      </c>
      <c r="EJ38" s="18" t="s">
        <v>241</v>
      </c>
      <c r="EK38" s="124" t="s">
        <v>225</v>
      </c>
      <c r="EL38" s="124" t="s">
        <v>226</v>
      </c>
      <c r="EM38" s="124" t="s">
        <v>227</v>
      </c>
    </row>
    <row r="39" spans="1:143" ht="15.75">
      <c r="A39" s="128" t="s">
        <v>212</v>
      </c>
      <c r="B39" s="143" t="s">
        <v>115</v>
      </c>
      <c r="C39" s="126" t="s">
        <v>41</v>
      </c>
      <c r="D39" s="144" t="s">
        <v>126</v>
      </c>
      <c r="E39" s="216" t="s">
        <v>76</v>
      </c>
      <c r="F39" s="145">
        <v>367</v>
      </c>
      <c r="G39" s="177">
        <v>0</v>
      </c>
      <c r="H39" s="177">
        <v>0</v>
      </c>
      <c r="I39" s="146">
        <v>10050.601037597817</v>
      </c>
      <c r="J39" s="146">
        <v>3527.7723065317696</v>
      </c>
      <c r="K39" s="146">
        <v>0.93732970027247953</v>
      </c>
      <c r="L39" s="147">
        <v>344</v>
      </c>
      <c r="M39" s="147">
        <v>366</v>
      </c>
      <c r="N39" s="146">
        <v>15285.71981723072</v>
      </c>
      <c r="O39" s="146">
        <v>4684.0909090909099</v>
      </c>
      <c r="P39" s="20">
        <v>4572.7642276422766</v>
      </c>
      <c r="Q39" s="20">
        <v>4165.9829059829062</v>
      </c>
      <c r="R39" s="146">
        <v>13951.785714285714</v>
      </c>
      <c r="S39" s="146">
        <v>13948.523985239852</v>
      </c>
      <c r="T39" s="146">
        <v>13924.355555555556</v>
      </c>
      <c r="U39" s="145">
        <v>367</v>
      </c>
      <c r="V39" s="177">
        <v>0</v>
      </c>
      <c r="W39" s="177">
        <v>13</v>
      </c>
      <c r="X39" s="146">
        <v>2267.4217696522592</v>
      </c>
      <c r="Y39" s="146">
        <v>977.36911968837069</v>
      </c>
      <c r="Z39" s="146">
        <v>5412.2116820284955</v>
      </c>
      <c r="AA39" s="146">
        <v>796.15384615384608</v>
      </c>
      <c r="AB39" s="146">
        <v>879.19132149901384</v>
      </c>
      <c r="AC39" s="146">
        <v>850.97580015612812</v>
      </c>
      <c r="AD39" s="146">
        <v>3435.227272727273</v>
      </c>
      <c r="AE39" s="146">
        <v>3452.7707808564232</v>
      </c>
      <c r="AF39" s="146">
        <v>3446.7848453249912</v>
      </c>
      <c r="AG39" s="145">
        <v>370</v>
      </c>
      <c r="AH39" s="177">
        <v>2</v>
      </c>
      <c r="AI39" s="177">
        <v>1</v>
      </c>
      <c r="AJ39" s="177">
        <v>367</v>
      </c>
      <c r="AK39" s="146">
        <v>11530.614513985498</v>
      </c>
      <c r="AL39" s="146">
        <v>5196.8059850747877</v>
      </c>
      <c r="AM39" s="146">
        <v>24268.578829420483</v>
      </c>
      <c r="AN39" s="146">
        <v>4712.5</v>
      </c>
      <c r="AO39" s="146">
        <v>4901.0695187165775</v>
      </c>
      <c r="AP39" s="146">
        <v>4261.5079365079364</v>
      </c>
      <c r="AQ39" s="146">
        <v>18622.500000000004</v>
      </c>
      <c r="AR39" s="146">
        <v>18156.804733727811</v>
      </c>
      <c r="AS39" s="146">
        <v>18091.44385026738</v>
      </c>
      <c r="AT39" s="145">
        <v>368</v>
      </c>
      <c r="AU39" s="177">
        <v>1</v>
      </c>
      <c r="AV39" s="177">
        <v>3</v>
      </c>
      <c r="AW39" s="177">
        <v>349</v>
      </c>
      <c r="AX39" s="146">
        <v>2302.3107899214897</v>
      </c>
      <c r="AY39" s="146">
        <v>1108.4728694432029</v>
      </c>
      <c r="AZ39" s="146">
        <v>4380.7356400720082</v>
      </c>
      <c r="BA39" s="146">
        <v>740.625</v>
      </c>
      <c r="BB39" s="20">
        <v>759.97876857749475</v>
      </c>
      <c r="BC39" s="20">
        <v>713.33872271624898</v>
      </c>
      <c r="BD39" s="146">
        <v>3714.5161290322585</v>
      </c>
      <c r="BE39" s="146">
        <v>4200.320924261875</v>
      </c>
      <c r="BF39" s="146">
        <v>4035.8847736625521</v>
      </c>
      <c r="BG39" s="145">
        <v>158</v>
      </c>
      <c r="BH39" s="177">
        <v>56</v>
      </c>
      <c r="BI39" s="177">
        <v>277</v>
      </c>
      <c r="BJ39" s="177">
        <v>51</v>
      </c>
      <c r="BK39" s="148">
        <v>53</v>
      </c>
      <c r="BL39" s="145">
        <v>732</v>
      </c>
      <c r="BM39" s="177">
        <v>2</v>
      </c>
      <c r="BN39" s="177">
        <v>13</v>
      </c>
      <c r="BO39" s="177">
        <v>2.3784365411436545</v>
      </c>
      <c r="BP39" s="177">
        <v>0.94188981868898192</v>
      </c>
      <c r="BQ39" s="177">
        <v>1.4365467224546717</v>
      </c>
      <c r="BR39" s="145">
        <v>738</v>
      </c>
      <c r="BS39" s="177">
        <v>2</v>
      </c>
      <c r="BT39" s="177">
        <v>29</v>
      </c>
      <c r="BU39" s="177">
        <v>4.0857609618104682</v>
      </c>
      <c r="BV39" s="177">
        <v>1.188298444130127</v>
      </c>
      <c r="BW39" s="148">
        <v>2.8974625176803399</v>
      </c>
      <c r="BX39" s="145">
        <v>832</v>
      </c>
      <c r="BY39" s="177">
        <v>83</v>
      </c>
      <c r="BZ39" s="177">
        <v>3.8247059036703672</v>
      </c>
      <c r="CA39" s="177">
        <v>88</v>
      </c>
      <c r="CB39" s="177">
        <v>6.3571034482758604</v>
      </c>
      <c r="CC39" s="177">
        <v>1</v>
      </c>
      <c r="CD39" s="177">
        <v>0.98863636363636365</v>
      </c>
      <c r="CE39" s="177">
        <v>84</v>
      </c>
      <c r="CF39" s="177">
        <v>83</v>
      </c>
      <c r="CG39" s="177">
        <v>0.95454545454545459</v>
      </c>
      <c r="CH39" s="159">
        <v>85</v>
      </c>
      <c r="CI39" s="145">
        <v>822</v>
      </c>
      <c r="CJ39" s="177">
        <v>84</v>
      </c>
      <c r="CK39" s="177">
        <v>3.8321839283252586</v>
      </c>
      <c r="CL39" s="177">
        <v>93</v>
      </c>
      <c r="CM39" s="177">
        <v>6.3908666666666676</v>
      </c>
      <c r="CN39" s="177">
        <v>3</v>
      </c>
      <c r="CO39" s="177">
        <v>0.967741935483871</v>
      </c>
      <c r="CP39" s="177">
        <v>83</v>
      </c>
      <c r="CQ39" s="177">
        <v>84</v>
      </c>
      <c r="CR39" s="177">
        <v>0.89247311827956988</v>
      </c>
      <c r="CS39" s="159">
        <v>87</v>
      </c>
      <c r="CT39" s="145">
        <v>821</v>
      </c>
      <c r="CU39" s="177">
        <v>80</v>
      </c>
      <c r="CV39" s="177">
        <v>3.8867470241454711</v>
      </c>
      <c r="CW39" s="177">
        <v>87</v>
      </c>
      <c r="CX39" s="177">
        <v>6.4033372093023244</v>
      </c>
      <c r="CY39" s="177">
        <v>1</v>
      </c>
      <c r="CZ39" s="177">
        <v>0.9885057471264368</v>
      </c>
      <c r="DA39" s="177">
        <v>82</v>
      </c>
      <c r="DB39" s="177">
        <v>80</v>
      </c>
      <c r="DC39" s="177">
        <v>0.94252873563218387</v>
      </c>
      <c r="DD39" s="159">
        <v>85</v>
      </c>
      <c r="DE39" s="145">
        <v>818</v>
      </c>
      <c r="DF39" s="177">
        <v>81</v>
      </c>
      <c r="DG39" s="177">
        <v>3.7872093167415883</v>
      </c>
      <c r="DH39" s="177">
        <v>90</v>
      </c>
      <c r="DI39" s="177">
        <v>6.4854204545454541</v>
      </c>
      <c r="DJ39" s="177">
        <v>2</v>
      </c>
      <c r="DK39" s="177">
        <v>0.97777777777777775</v>
      </c>
      <c r="DL39" s="177">
        <v>82</v>
      </c>
      <c r="DM39" s="177">
        <v>81</v>
      </c>
      <c r="DN39" s="177">
        <v>0.91111111111111109</v>
      </c>
      <c r="DO39" s="159">
        <v>86</v>
      </c>
      <c r="DP39" s="109">
        <v>30.5</v>
      </c>
      <c r="DQ39" s="215">
        <v>237818</v>
      </c>
      <c r="DR39" s="189">
        <v>0.87704918032699997</v>
      </c>
      <c r="DS39" s="189">
        <v>13.719626168237891</v>
      </c>
      <c r="DT39" s="149" t="s">
        <v>213</v>
      </c>
      <c r="DU39" s="150" t="s">
        <v>245</v>
      </c>
      <c r="DV39" s="190" t="s">
        <v>246</v>
      </c>
      <c r="DW39" s="177" t="s">
        <v>247</v>
      </c>
      <c r="DX39" s="191" t="s">
        <v>217</v>
      </c>
      <c r="DY39" s="172" t="s">
        <v>251</v>
      </c>
      <c r="DZ39" s="132" t="s">
        <v>120</v>
      </c>
      <c r="EA39" s="125">
        <v>214</v>
      </c>
      <c r="EB39" s="125" t="s">
        <v>228</v>
      </c>
      <c r="EC39" s="133" t="s">
        <v>220</v>
      </c>
      <c r="ED39" s="133" t="s">
        <v>237</v>
      </c>
      <c r="EE39" s="125" t="s">
        <v>274</v>
      </c>
      <c r="EF39" s="17">
        <v>4.1033079026505472</v>
      </c>
      <c r="EG39" s="8">
        <v>5.2287727220831517</v>
      </c>
      <c r="EH39" s="17" t="s">
        <v>76</v>
      </c>
      <c r="EI39" s="8" t="s">
        <v>240</v>
      </c>
      <c r="EJ39" s="18" t="s">
        <v>241</v>
      </c>
      <c r="EK39" s="124" t="s">
        <v>225</v>
      </c>
      <c r="EL39" s="124" t="s">
        <v>226</v>
      </c>
      <c r="EM39" s="124" t="s">
        <v>227</v>
      </c>
    </row>
    <row r="40" spans="1:143" ht="15.75">
      <c r="A40" s="128" t="s">
        <v>212</v>
      </c>
      <c r="B40" s="143" t="s">
        <v>115</v>
      </c>
      <c r="C40" s="126" t="s">
        <v>41</v>
      </c>
      <c r="D40" s="144" t="s">
        <v>126</v>
      </c>
      <c r="E40" s="216" t="s">
        <v>76</v>
      </c>
      <c r="F40" s="145">
        <v>347</v>
      </c>
      <c r="G40" s="177">
        <v>4</v>
      </c>
      <c r="H40" s="177">
        <v>0</v>
      </c>
      <c r="I40" s="146">
        <v>6336.8439907377651</v>
      </c>
      <c r="J40" s="146">
        <v>3573.9250136326164</v>
      </c>
      <c r="K40" s="146">
        <v>0.78717201166180761</v>
      </c>
      <c r="L40" s="147">
        <v>270</v>
      </c>
      <c r="M40" s="147">
        <v>335</v>
      </c>
      <c r="N40" s="146">
        <v>19231.77015498696</v>
      </c>
      <c r="O40" s="146">
        <v>1966.304347826087</v>
      </c>
      <c r="P40" s="20">
        <v>2550.9523809523812</v>
      </c>
      <c r="Q40" s="20">
        <v>2575.452488687783</v>
      </c>
      <c r="R40" s="146">
        <v>11168.75</v>
      </c>
      <c r="S40" s="146">
        <v>10494.736842105265</v>
      </c>
      <c r="T40" s="146">
        <v>11106.764705882355</v>
      </c>
      <c r="U40" s="145">
        <v>348</v>
      </c>
      <c r="V40" s="177">
        <v>3</v>
      </c>
      <c r="W40" s="177">
        <v>29</v>
      </c>
      <c r="X40" s="146">
        <v>2060.0520478309659</v>
      </c>
      <c r="Y40" s="146">
        <v>965.18763772110356</v>
      </c>
      <c r="Z40" s="146">
        <v>3844.1674976639761</v>
      </c>
      <c r="AA40" s="146">
        <v>784.21052631578948</v>
      </c>
      <c r="AB40" s="146">
        <v>848.24380165289256</v>
      </c>
      <c r="AC40" s="146">
        <v>833.79629629629642</v>
      </c>
      <c r="AD40" s="146">
        <v>3512.5</v>
      </c>
      <c r="AE40" s="146">
        <v>3440.4340836012866</v>
      </c>
      <c r="AF40" s="146">
        <v>3396.7345505617973</v>
      </c>
      <c r="AG40" s="145">
        <v>350</v>
      </c>
      <c r="AH40" s="177">
        <v>1</v>
      </c>
      <c r="AI40" s="177">
        <v>2</v>
      </c>
      <c r="AJ40" s="177">
        <v>347</v>
      </c>
      <c r="AK40" s="146">
        <v>7588.7186615406254</v>
      </c>
      <c r="AL40" s="146">
        <v>4686.5674515064802</v>
      </c>
      <c r="AM40" s="146">
        <v>23511.672077415999</v>
      </c>
      <c r="AN40" s="146">
        <v>2365.625</v>
      </c>
      <c r="AO40" s="146">
        <v>2822</v>
      </c>
      <c r="AP40" s="146">
        <v>2805.5636896046854</v>
      </c>
      <c r="AQ40" s="146">
        <v>14108.333333333334</v>
      </c>
      <c r="AR40" s="146">
        <v>14949.66887417219</v>
      </c>
      <c r="AS40" s="146">
        <v>15440.000000000004</v>
      </c>
      <c r="AT40" s="145">
        <v>347</v>
      </c>
      <c r="AU40" s="177">
        <v>2</v>
      </c>
      <c r="AV40" s="177">
        <v>8</v>
      </c>
      <c r="AW40" s="177">
        <v>307</v>
      </c>
      <c r="AX40" s="146">
        <v>2299.733120466909</v>
      </c>
      <c r="AY40" s="146">
        <v>1181.8537540186976</v>
      </c>
      <c r="AZ40" s="146">
        <v>4926.9308209993924</v>
      </c>
      <c r="BA40" s="146">
        <v>495.83333333333337</v>
      </c>
      <c r="BB40" s="20">
        <v>666.84782608695662</v>
      </c>
      <c r="BC40" s="20">
        <v>635.19091847265224</v>
      </c>
      <c r="BD40" s="146">
        <v>3855</v>
      </c>
      <c r="BE40" s="146">
        <v>3917.4295774647885</v>
      </c>
      <c r="BF40" s="146">
        <v>3818.1434599156119</v>
      </c>
      <c r="BG40" s="145">
        <v>322</v>
      </c>
      <c r="BH40" s="177">
        <v>75</v>
      </c>
      <c r="BI40" s="177">
        <v>270</v>
      </c>
      <c r="BJ40" s="177">
        <v>54</v>
      </c>
      <c r="BK40" s="148">
        <v>51</v>
      </c>
      <c r="BL40" s="145">
        <v>692</v>
      </c>
      <c r="BM40" s="177">
        <v>3</v>
      </c>
      <c r="BN40" s="177">
        <v>30</v>
      </c>
      <c r="BO40" s="177">
        <v>3.1623186646433994</v>
      </c>
      <c r="BP40" s="177">
        <v>0.54421851289833056</v>
      </c>
      <c r="BQ40" s="177">
        <v>2.6181001517450686</v>
      </c>
      <c r="BR40" s="145">
        <v>698</v>
      </c>
      <c r="BS40" s="177">
        <v>5</v>
      </c>
      <c r="BT40" s="177">
        <v>39</v>
      </c>
      <c r="BU40" s="177">
        <v>4.2919816513761466</v>
      </c>
      <c r="BV40" s="177">
        <v>0.6761605504587157</v>
      </c>
      <c r="BW40" s="148">
        <v>3.6158211009174317</v>
      </c>
      <c r="BX40" s="145">
        <v>705</v>
      </c>
      <c r="BY40" s="177">
        <v>60</v>
      </c>
      <c r="BZ40" s="177">
        <v>3.7468354852893686</v>
      </c>
      <c r="CA40" s="177">
        <v>84</v>
      </c>
      <c r="CB40" s="177">
        <v>7.0666585365853649</v>
      </c>
      <c r="CC40" s="177">
        <v>2</v>
      </c>
      <c r="CD40" s="177">
        <v>0.97619047619047616</v>
      </c>
      <c r="CE40" s="177">
        <v>73</v>
      </c>
      <c r="CF40" s="177">
        <v>60</v>
      </c>
      <c r="CG40" s="177">
        <v>0.86904761904761907</v>
      </c>
      <c r="CH40" s="159">
        <v>79</v>
      </c>
      <c r="CI40" s="145">
        <v>708</v>
      </c>
      <c r="CJ40" s="177">
        <v>63</v>
      </c>
      <c r="CK40" s="177">
        <v>3.767532525124488</v>
      </c>
      <c r="CL40" s="177">
        <v>82</v>
      </c>
      <c r="CM40" s="177">
        <v>7.3596202531645583</v>
      </c>
      <c r="CN40" s="177">
        <v>3</v>
      </c>
      <c r="CO40" s="177">
        <v>0.96341463414634143</v>
      </c>
      <c r="CP40" s="177">
        <v>73</v>
      </c>
      <c r="CQ40" s="177">
        <v>63</v>
      </c>
      <c r="CR40" s="177">
        <v>0.8902439024390244</v>
      </c>
      <c r="CS40" s="159">
        <v>77</v>
      </c>
      <c r="CT40" s="145">
        <v>710</v>
      </c>
      <c r="CU40" s="177">
        <v>63</v>
      </c>
      <c r="CV40" s="177">
        <v>3.7817073333554152</v>
      </c>
      <c r="CW40" s="177">
        <v>84</v>
      </c>
      <c r="CX40" s="177">
        <v>7.808132530120484</v>
      </c>
      <c r="CY40" s="177">
        <v>1</v>
      </c>
      <c r="CZ40" s="177">
        <v>0.98809523809523814</v>
      </c>
      <c r="DA40" s="177">
        <v>74</v>
      </c>
      <c r="DB40" s="177">
        <v>63</v>
      </c>
      <c r="DC40" s="177">
        <v>0.88095238095238093</v>
      </c>
      <c r="DD40" s="159">
        <v>82</v>
      </c>
      <c r="DE40" s="145">
        <v>708</v>
      </c>
      <c r="DF40" s="177">
        <v>61</v>
      </c>
      <c r="DG40" s="177">
        <v>3.7120000362396239</v>
      </c>
      <c r="DH40" s="177">
        <v>81</v>
      </c>
      <c r="DI40" s="177">
        <v>6.7393684210526317</v>
      </c>
      <c r="DJ40" s="177">
        <v>5</v>
      </c>
      <c r="DK40" s="177">
        <v>0.93827160493827155</v>
      </c>
      <c r="DL40" s="177">
        <v>69</v>
      </c>
      <c r="DM40" s="177">
        <v>61</v>
      </c>
      <c r="DN40" s="177">
        <v>0.85185185185185186</v>
      </c>
      <c r="DO40" s="159">
        <v>75</v>
      </c>
      <c r="DP40" s="108">
        <v>30.5</v>
      </c>
      <c r="DQ40" s="215">
        <v>237818</v>
      </c>
      <c r="DR40" s="189">
        <v>0.87704918032699997</v>
      </c>
      <c r="DS40" s="189">
        <v>12.971962616835281</v>
      </c>
      <c r="DT40" s="149" t="s">
        <v>213</v>
      </c>
      <c r="DU40" s="150" t="s">
        <v>245</v>
      </c>
      <c r="DV40" s="190" t="s">
        <v>246</v>
      </c>
      <c r="DW40" s="177" t="s">
        <v>247</v>
      </c>
      <c r="DX40" s="191" t="s">
        <v>217</v>
      </c>
      <c r="DY40" s="172" t="s">
        <v>251</v>
      </c>
      <c r="DZ40" s="132" t="s">
        <v>121</v>
      </c>
      <c r="EA40" s="125">
        <v>214</v>
      </c>
      <c r="EB40" s="125" t="s">
        <v>230</v>
      </c>
      <c r="EC40" s="133" t="s">
        <v>220</v>
      </c>
      <c r="ED40" s="133" t="s">
        <v>221</v>
      </c>
      <c r="EE40" s="125" t="s">
        <v>274</v>
      </c>
      <c r="EF40" s="17">
        <v>6.9335330041066374</v>
      </c>
      <c r="EG40" s="8">
        <v>5.6047212967927429</v>
      </c>
      <c r="EH40" s="17" t="s">
        <v>76</v>
      </c>
      <c r="EI40" s="8" t="s">
        <v>240</v>
      </c>
      <c r="EJ40" s="18" t="s">
        <v>241</v>
      </c>
      <c r="EK40" s="124" t="s">
        <v>225</v>
      </c>
      <c r="EL40" s="124" t="s">
        <v>226</v>
      </c>
      <c r="EM40" s="124" t="s">
        <v>227</v>
      </c>
    </row>
    <row r="41" spans="1:143" ht="15.75">
      <c r="A41" s="128" t="s">
        <v>212</v>
      </c>
      <c r="B41" s="143" t="s">
        <v>115</v>
      </c>
      <c r="C41" s="126" t="s">
        <v>41</v>
      </c>
      <c r="D41" s="144" t="s">
        <v>126</v>
      </c>
      <c r="E41" s="216" t="s">
        <v>76</v>
      </c>
      <c r="F41" s="145">
        <v>340</v>
      </c>
      <c r="G41" s="177">
        <v>1</v>
      </c>
      <c r="H41" s="177">
        <v>0</v>
      </c>
      <c r="I41" s="146">
        <v>6198.6654024910122</v>
      </c>
      <c r="J41" s="146">
        <v>2468.1892473973085</v>
      </c>
      <c r="K41" s="146">
        <v>0.89675516224188789</v>
      </c>
      <c r="L41" s="147">
        <v>304</v>
      </c>
      <c r="M41" s="147">
        <v>336</v>
      </c>
      <c r="N41" s="146">
        <v>13541.710146936481</v>
      </c>
      <c r="O41" s="146">
        <v>2962.5</v>
      </c>
      <c r="P41" s="20">
        <v>2717.3796791443851</v>
      </c>
      <c r="Q41" s="20">
        <v>2804.0712468193383</v>
      </c>
      <c r="R41" s="146">
        <v>9538.3928571428587</v>
      </c>
      <c r="S41" s="146">
        <v>9477.1875</v>
      </c>
      <c r="T41" s="146">
        <v>9625.6410256410254</v>
      </c>
      <c r="U41" s="145">
        <v>341</v>
      </c>
      <c r="V41" s="177">
        <v>0</v>
      </c>
      <c r="W41" s="177">
        <v>18</v>
      </c>
      <c r="X41" s="146">
        <v>2036.4337606236484</v>
      </c>
      <c r="Y41" s="146">
        <v>856.17722466339058</v>
      </c>
      <c r="Z41" s="146">
        <v>3395.1273743701522</v>
      </c>
      <c r="AA41" s="146">
        <v>702.5</v>
      </c>
      <c r="AB41" s="146">
        <v>659.41845764854622</v>
      </c>
      <c r="AC41" s="146">
        <v>703.65201900237525</v>
      </c>
      <c r="AD41" s="146">
        <v>3009.2105263157891</v>
      </c>
      <c r="AE41" s="146">
        <v>3023.1625835189311</v>
      </c>
      <c r="AF41" s="146">
        <v>3084.3192868719611</v>
      </c>
      <c r="AG41" s="145">
        <v>342</v>
      </c>
      <c r="AH41" s="177">
        <v>1</v>
      </c>
      <c r="AI41" s="177">
        <v>0</v>
      </c>
      <c r="AJ41" s="177">
        <v>341</v>
      </c>
      <c r="AK41" s="146">
        <v>9404.799136004418</v>
      </c>
      <c r="AL41" s="146">
        <v>4925.3774672359787</v>
      </c>
      <c r="AM41" s="146">
        <v>23944.124005081121</v>
      </c>
      <c r="AN41" s="146">
        <v>3506.25</v>
      </c>
      <c r="AO41" s="146">
        <v>3036.950146627566</v>
      </c>
      <c r="AP41" s="146">
        <v>3044.1361916771752</v>
      </c>
      <c r="AQ41" s="146">
        <v>16303.125000000002</v>
      </c>
      <c r="AR41" s="146">
        <v>14555.140186915893</v>
      </c>
      <c r="AS41" s="146">
        <v>14547.244094488189</v>
      </c>
      <c r="AT41" s="145">
        <v>339</v>
      </c>
      <c r="AU41" s="177">
        <v>1</v>
      </c>
      <c r="AV41" s="177">
        <v>5</v>
      </c>
      <c r="AW41" s="177">
        <v>318</v>
      </c>
      <c r="AX41" s="146">
        <v>2179.967632753287</v>
      </c>
      <c r="AY41" s="146">
        <v>1079.297750221705</v>
      </c>
      <c r="AZ41" s="146">
        <v>4362.6449301913208</v>
      </c>
      <c r="BA41" s="146">
        <v>553.75000000000011</v>
      </c>
      <c r="BB41" s="20">
        <v>522.08333333333337</v>
      </c>
      <c r="BC41" s="20">
        <v>537.26851851851859</v>
      </c>
      <c r="BD41" s="146">
        <v>3537.4999999999995</v>
      </c>
      <c r="BE41" s="146">
        <v>3663.2775119617227</v>
      </c>
      <c r="BF41" s="146">
        <v>3664.6271510516249</v>
      </c>
      <c r="BG41" s="145">
        <v>349</v>
      </c>
      <c r="BH41" s="177">
        <v>96</v>
      </c>
      <c r="BI41" s="177">
        <v>105</v>
      </c>
      <c r="BJ41" s="177">
        <v>78</v>
      </c>
      <c r="BK41" s="148">
        <v>82</v>
      </c>
      <c r="BL41" s="145">
        <v>669</v>
      </c>
      <c r="BM41" s="177">
        <v>0</v>
      </c>
      <c r="BN41" s="177">
        <v>8</v>
      </c>
      <c r="BO41" s="177">
        <v>3.219685325264749</v>
      </c>
      <c r="BP41" s="177">
        <v>0.7667065052950075</v>
      </c>
      <c r="BQ41" s="177">
        <v>2.4529788199697427</v>
      </c>
      <c r="BR41" s="145">
        <v>687</v>
      </c>
      <c r="BS41" s="177">
        <v>6</v>
      </c>
      <c r="BT41" s="177">
        <v>25</v>
      </c>
      <c r="BU41" s="177">
        <v>4.4837850609756096</v>
      </c>
      <c r="BV41" s="177">
        <v>0.9134359756097562</v>
      </c>
      <c r="BW41" s="148">
        <v>3.5703490853658519</v>
      </c>
      <c r="BX41" s="145">
        <v>790</v>
      </c>
      <c r="BY41" s="177">
        <v>78</v>
      </c>
      <c r="BZ41" s="177">
        <v>3.8357143260183788</v>
      </c>
      <c r="CA41" s="177">
        <v>84</v>
      </c>
      <c r="CB41" s="177">
        <v>6.6983928571428564</v>
      </c>
      <c r="CC41" s="177">
        <v>0</v>
      </c>
      <c r="CD41" s="177">
        <v>1</v>
      </c>
      <c r="CE41" s="177">
        <v>82</v>
      </c>
      <c r="CF41" s="177">
        <v>78</v>
      </c>
      <c r="CG41" s="177">
        <v>0.97619047619047616</v>
      </c>
      <c r="CH41" s="159">
        <v>84</v>
      </c>
      <c r="CI41" s="145">
        <v>772</v>
      </c>
      <c r="CJ41" s="177">
        <v>74</v>
      </c>
      <c r="CK41" s="177">
        <v>3.7843373769737152</v>
      </c>
      <c r="CL41" s="177">
        <v>85</v>
      </c>
      <c r="CM41" s="177">
        <v>7.5969285714285704</v>
      </c>
      <c r="CN41" s="177">
        <v>1</v>
      </c>
      <c r="CO41" s="177">
        <v>0.9882352941176471</v>
      </c>
      <c r="CP41" s="177">
        <v>79</v>
      </c>
      <c r="CQ41" s="177">
        <v>74</v>
      </c>
      <c r="CR41" s="177">
        <v>0.92941176470588238</v>
      </c>
      <c r="CS41" s="159">
        <v>84</v>
      </c>
      <c r="CT41" s="145">
        <v>789</v>
      </c>
      <c r="CU41" s="177">
        <v>77</v>
      </c>
      <c r="CV41" s="177">
        <v>3.9012195395260321</v>
      </c>
      <c r="CW41" s="177">
        <v>83</v>
      </c>
      <c r="CX41" s="177">
        <v>7.3552891566265082</v>
      </c>
      <c r="CY41" s="177">
        <v>0</v>
      </c>
      <c r="CZ41" s="177">
        <v>1</v>
      </c>
      <c r="DA41" s="177">
        <v>81</v>
      </c>
      <c r="DB41" s="177">
        <v>77</v>
      </c>
      <c r="DC41" s="177">
        <v>0.97590361445783136</v>
      </c>
      <c r="DD41" s="159">
        <v>83</v>
      </c>
      <c r="DE41" s="145">
        <v>788</v>
      </c>
      <c r="DF41" s="177">
        <v>80</v>
      </c>
      <c r="DG41" s="177">
        <v>3.8277108812906655</v>
      </c>
      <c r="DH41" s="177">
        <v>86</v>
      </c>
      <c r="DI41" s="177">
        <v>6.4625301204819259</v>
      </c>
      <c r="DJ41" s="177">
        <v>3</v>
      </c>
      <c r="DK41" s="177">
        <v>0.96511627906976749</v>
      </c>
      <c r="DL41" s="177">
        <v>83</v>
      </c>
      <c r="DM41" s="177">
        <v>80</v>
      </c>
      <c r="DN41" s="177">
        <v>0.96511627906976749</v>
      </c>
      <c r="DO41" s="159">
        <v>83</v>
      </c>
      <c r="DP41" s="109">
        <v>30.5</v>
      </c>
      <c r="DQ41" s="215">
        <v>237818</v>
      </c>
      <c r="DR41" s="189">
        <v>0.87704918032699997</v>
      </c>
      <c r="DS41" s="189">
        <v>12.710280373844368</v>
      </c>
      <c r="DT41" s="149" t="s">
        <v>213</v>
      </c>
      <c r="DU41" s="150" t="s">
        <v>245</v>
      </c>
      <c r="DV41" s="190" t="s">
        <v>246</v>
      </c>
      <c r="DW41" s="177" t="s">
        <v>247</v>
      </c>
      <c r="DX41" s="191" t="s">
        <v>217</v>
      </c>
      <c r="DY41" s="172" t="s">
        <v>251</v>
      </c>
      <c r="DZ41" s="132" t="s">
        <v>122</v>
      </c>
      <c r="EA41" s="125">
        <v>214</v>
      </c>
      <c r="EB41" s="125" t="s">
        <v>231</v>
      </c>
      <c r="EC41" s="133" t="s">
        <v>220</v>
      </c>
      <c r="ED41" s="133" t="s">
        <v>229</v>
      </c>
      <c r="EE41" s="125" t="s">
        <v>274</v>
      </c>
      <c r="EF41" s="17">
        <v>5.3547007553717672</v>
      </c>
      <c r="EG41" s="8">
        <v>5.5672869913039671</v>
      </c>
      <c r="EH41" s="17" t="s">
        <v>76</v>
      </c>
      <c r="EI41" s="8" t="s">
        <v>240</v>
      </c>
      <c r="EJ41" s="18" t="s">
        <v>241</v>
      </c>
      <c r="EK41" s="124" t="s">
        <v>225</v>
      </c>
      <c r="EL41" s="124" t="s">
        <v>226</v>
      </c>
      <c r="EM41" s="124" t="s">
        <v>227</v>
      </c>
    </row>
    <row r="42" spans="1:143" ht="15.75">
      <c r="A42" s="128" t="s">
        <v>212</v>
      </c>
      <c r="B42" s="143" t="s">
        <v>115</v>
      </c>
      <c r="C42" s="126" t="s">
        <v>41</v>
      </c>
      <c r="D42" s="144" t="s">
        <v>126</v>
      </c>
      <c r="E42" s="187" t="s">
        <v>77</v>
      </c>
      <c r="F42" s="145">
        <v>226</v>
      </c>
      <c r="G42" s="177">
        <v>0</v>
      </c>
      <c r="H42" s="177">
        <v>0</v>
      </c>
      <c r="I42" s="146">
        <v>9628.5189936913648</v>
      </c>
      <c r="J42" s="146">
        <v>4181.449880983625</v>
      </c>
      <c r="K42" s="146">
        <v>0.95132743362831862</v>
      </c>
      <c r="L42" s="147">
        <v>215</v>
      </c>
      <c r="M42" s="147">
        <v>226</v>
      </c>
      <c r="N42" s="146">
        <v>20112.916699099998</v>
      </c>
      <c r="O42" s="146">
        <v>4200</v>
      </c>
      <c r="P42" s="20">
        <v>4032.7402135231318</v>
      </c>
      <c r="Q42" s="20">
        <v>3866.2608695652175</v>
      </c>
      <c r="R42" s="146">
        <v>15040.000000000002</v>
      </c>
      <c r="S42" s="146">
        <v>16075.739644970416</v>
      </c>
      <c r="T42" s="146">
        <v>16866.008771929824</v>
      </c>
      <c r="U42" s="145">
        <v>224</v>
      </c>
      <c r="V42" s="177">
        <v>1</v>
      </c>
      <c r="W42" s="177">
        <v>10</v>
      </c>
      <c r="X42" s="146">
        <v>1887.7735683343035</v>
      </c>
      <c r="Y42" s="146">
        <v>1082.8264246019678</v>
      </c>
      <c r="Z42" s="146">
        <v>4044.4425025167602</v>
      </c>
      <c r="AA42" s="146">
        <v>651.13636363636363</v>
      </c>
      <c r="AB42" s="146">
        <v>838.03571428571433</v>
      </c>
      <c r="AC42" s="146">
        <v>946.45852749301025</v>
      </c>
      <c r="AD42" s="146">
        <v>3538.636363636364</v>
      </c>
      <c r="AE42" s="146">
        <v>3801.4164305949012</v>
      </c>
      <c r="AF42" s="146">
        <v>3844.8770491803275</v>
      </c>
      <c r="AG42" s="145">
        <v>344</v>
      </c>
      <c r="AH42" s="177">
        <v>1</v>
      </c>
      <c r="AI42" s="177">
        <v>3</v>
      </c>
      <c r="AJ42" s="177"/>
      <c r="AK42" s="146">
        <v>9496.2026318414446</v>
      </c>
      <c r="AL42" s="146">
        <v>4502.6791338342309</v>
      </c>
      <c r="AM42" s="146">
        <v>23242.16929997304</v>
      </c>
      <c r="AN42" s="146">
        <v>4200</v>
      </c>
      <c r="AO42" s="146">
        <v>4214.334470989761</v>
      </c>
      <c r="AP42" s="146">
        <v>4053.5545023696686</v>
      </c>
      <c r="AQ42" s="146">
        <v>16000</v>
      </c>
      <c r="AR42" s="146">
        <v>18178.723404255317</v>
      </c>
      <c r="AS42" s="146">
        <v>19077.23076923077</v>
      </c>
      <c r="AT42" s="145">
        <v>230</v>
      </c>
      <c r="AU42" s="177">
        <v>0</v>
      </c>
      <c r="AV42" s="177">
        <v>0</v>
      </c>
      <c r="AW42" s="177"/>
      <c r="AX42" s="146">
        <v>2059.7326991899859</v>
      </c>
      <c r="AY42" s="146">
        <v>1245.009022196343</v>
      </c>
      <c r="AZ42" s="146">
        <v>4928.9662541796479</v>
      </c>
      <c r="BA42" s="146">
        <v>575.75757575757575</v>
      </c>
      <c r="BB42" s="20">
        <v>685.5022831050228</v>
      </c>
      <c r="BC42" s="20">
        <v>846.75810473815477</v>
      </c>
      <c r="BD42" s="146">
        <v>3850</v>
      </c>
      <c r="BE42" s="146">
        <v>4303.0172413793098</v>
      </c>
      <c r="BF42" s="146">
        <v>4236.5764447695692</v>
      </c>
      <c r="BG42" s="145">
        <v>223</v>
      </c>
      <c r="BH42" s="177">
        <v>49</v>
      </c>
      <c r="BI42" s="177">
        <v>65</v>
      </c>
      <c r="BJ42" s="177">
        <v>44</v>
      </c>
      <c r="BK42" s="148">
        <v>39</v>
      </c>
      <c r="BL42" s="145">
        <v>440</v>
      </c>
      <c r="BM42" s="177">
        <v>2</v>
      </c>
      <c r="BN42" s="177">
        <v>1</v>
      </c>
      <c r="BO42" s="177">
        <v>2.2499290617847296</v>
      </c>
      <c r="BP42" s="177">
        <v>0.83655127917620142</v>
      </c>
      <c r="BQ42" s="177">
        <v>1.3916475972537714</v>
      </c>
      <c r="BR42" s="145">
        <v>462</v>
      </c>
      <c r="BS42" s="177">
        <v>1</v>
      </c>
      <c r="BT42" s="177">
        <v>12</v>
      </c>
      <c r="BU42" s="177">
        <v>4.1597795100220951</v>
      </c>
      <c r="BV42" s="177">
        <v>1.2428839532293985</v>
      </c>
      <c r="BW42" s="148">
        <v>2.9142628062358571</v>
      </c>
      <c r="BX42" s="145"/>
      <c r="BY42" s="177"/>
      <c r="BZ42" s="177"/>
      <c r="CA42" s="177"/>
      <c r="CB42" s="177"/>
      <c r="CC42" s="177"/>
      <c r="CD42" s="177"/>
      <c r="CE42" s="177"/>
      <c r="CF42" s="177"/>
      <c r="CG42" s="177"/>
      <c r="CH42" s="159"/>
      <c r="CI42" s="145"/>
      <c r="CJ42" s="177"/>
      <c r="CK42" s="177"/>
      <c r="CL42" s="177"/>
      <c r="CM42" s="177"/>
      <c r="CN42" s="177"/>
      <c r="CO42" s="177"/>
      <c r="CP42" s="177"/>
      <c r="CQ42" s="177"/>
      <c r="CR42" s="177"/>
      <c r="CS42" s="159"/>
      <c r="CT42" s="145"/>
      <c r="CU42" s="177"/>
      <c r="CV42" s="177"/>
      <c r="CW42" s="177"/>
      <c r="CX42" s="177"/>
      <c r="CY42" s="177"/>
      <c r="CZ42" s="177"/>
      <c r="DA42" s="177"/>
      <c r="DB42" s="177"/>
      <c r="DC42" s="177"/>
      <c r="DD42" s="159"/>
      <c r="DE42" s="145"/>
      <c r="DF42" s="177"/>
      <c r="DG42" s="177"/>
      <c r="DH42" s="177"/>
      <c r="DI42" s="177"/>
      <c r="DJ42" s="177"/>
      <c r="DK42" s="177"/>
      <c r="DL42" s="177"/>
      <c r="DM42" s="177"/>
      <c r="DN42" s="177"/>
      <c r="DO42" s="159"/>
      <c r="DP42" s="108">
        <v>36</v>
      </c>
      <c r="DQ42" s="215">
        <v>211670</v>
      </c>
      <c r="DR42" s="189">
        <v>0.83333333333300008</v>
      </c>
      <c r="DS42" s="189">
        <v>7.5333333333363459</v>
      </c>
      <c r="DT42" s="149" t="s">
        <v>213</v>
      </c>
      <c r="DU42" s="150" t="s">
        <v>245</v>
      </c>
      <c r="DV42" s="190" t="s">
        <v>246</v>
      </c>
      <c r="DW42" s="177" t="s">
        <v>247</v>
      </c>
      <c r="DX42" s="191" t="s">
        <v>217</v>
      </c>
      <c r="DY42" s="172" t="s">
        <v>248</v>
      </c>
      <c r="DZ42" s="132" t="s">
        <v>119</v>
      </c>
      <c r="EA42" s="125">
        <v>214</v>
      </c>
      <c r="EB42" s="125" t="s">
        <v>219</v>
      </c>
      <c r="EC42" s="133" t="s">
        <v>220</v>
      </c>
      <c r="ED42" s="133" t="s">
        <v>229</v>
      </c>
      <c r="EE42" s="125" t="s">
        <v>274</v>
      </c>
      <c r="EF42" s="17">
        <v>3.698460178565135</v>
      </c>
      <c r="EG42" s="8">
        <v>6.6509448747549742</v>
      </c>
      <c r="EH42" s="17" t="s">
        <v>261</v>
      </c>
      <c r="EI42" s="8" t="s">
        <v>240</v>
      </c>
      <c r="EJ42" s="18" t="s">
        <v>241</v>
      </c>
      <c r="EK42" s="124" t="s">
        <v>225</v>
      </c>
      <c r="EL42" s="124" t="s">
        <v>226</v>
      </c>
      <c r="EM42" s="124" t="s">
        <v>227</v>
      </c>
    </row>
    <row r="43" spans="1:143" ht="15.75">
      <c r="A43" s="128" t="s">
        <v>212</v>
      </c>
      <c r="B43" s="143" t="s">
        <v>115</v>
      </c>
      <c r="C43" s="126" t="s">
        <v>41</v>
      </c>
      <c r="D43" s="144" t="s">
        <v>126</v>
      </c>
      <c r="E43" s="216" t="s">
        <v>77</v>
      </c>
      <c r="F43" s="145">
        <v>224</v>
      </c>
      <c r="G43" s="177">
        <v>0</v>
      </c>
      <c r="H43" s="177">
        <v>0</v>
      </c>
      <c r="I43" s="146">
        <v>11007.256837236606</v>
      </c>
      <c r="J43" s="146">
        <v>3244.8525244129323</v>
      </c>
      <c r="K43" s="146">
        <v>0.9821428571428571</v>
      </c>
      <c r="L43" s="147">
        <v>220</v>
      </c>
      <c r="M43" s="147">
        <v>224</v>
      </c>
      <c r="N43" s="146">
        <v>15228.000034585521</v>
      </c>
      <c r="O43" s="146">
        <v>6280</v>
      </c>
      <c r="P43" s="20">
        <v>4572.7642276422766</v>
      </c>
      <c r="Q43" s="20">
        <v>4165.9829059829062</v>
      </c>
      <c r="R43" s="146">
        <v>14559.090909090908</v>
      </c>
      <c r="S43" s="146">
        <v>13948.523985239852</v>
      </c>
      <c r="T43" s="146">
        <v>13924.355555555556</v>
      </c>
      <c r="U43" s="145">
        <v>230</v>
      </c>
      <c r="V43" s="177">
        <v>0</v>
      </c>
      <c r="W43" s="177">
        <v>7</v>
      </c>
      <c r="X43" s="146">
        <v>2475.7608974930922</v>
      </c>
      <c r="Y43" s="146">
        <v>919.89154825459525</v>
      </c>
      <c r="Z43" s="146">
        <v>3676.10958239396</v>
      </c>
      <c r="AA43" s="146">
        <v>1066</v>
      </c>
      <c r="AB43" s="146">
        <v>879.19132149901384</v>
      </c>
      <c r="AC43" s="146">
        <v>850.97580015612812</v>
      </c>
      <c r="AD43" s="146">
        <v>3438.6904761904761</v>
      </c>
      <c r="AE43" s="146">
        <v>3452.7707808564232</v>
      </c>
      <c r="AF43" s="146">
        <v>3446.7848453249912</v>
      </c>
      <c r="AG43" s="145">
        <v>343</v>
      </c>
      <c r="AH43" s="177">
        <v>0</v>
      </c>
      <c r="AI43" s="177">
        <v>0</v>
      </c>
      <c r="AJ43" s="177"/>
      <c r="AK43" s="146">
        <v>13158.21078127956</v>
      </c>
      <c r="AL43" s="146">
        <v>5111.9314562575928</v>
      </c>
      <c r="AM43" s="146">
        <v>26086.79488672216</v>
      </c>
      <c r="AN43" s="146">
        <v>6100.0000000000009</v>
      </c>
      <c r="AO43" s="146">
        <v>4901.0695187165775</v>
      </c>
      <c r="AP43" s="146">
        <v>4261.5079365079364</v>
      </c>
      <c r="AQ43" s="146">
        <v>19587.5</v>
      </c>
      <c r="AR43" s="146">
        <v>18156.804733727811</v>
      </c>
      <c r="AS43" s="146">
        <v>18091.44385026738</v>
      </c>
      <c r="AT43" s="145">
        <v>225</v>
      </c>
      <c r="AU43" s="177">
        <v>1</v>
      </c>
      <c r="AV43" s="177">
        <v>1</v>
      </c>
      <c r="AW43" s="177"/>
      <c r="AX43" s="146">
        <v>3087.0999063143026</v>
      </c>
      <c r="AY43" s="146">
        <v>1198.1373321531159</v>
      </c>
      <c r="AZ43" s="146">
        <v>4468.0665604895121</v>
      </c>
      <c r="BA43" s="146">
        <v>1086.8421052631579</v>
      </c>
      <c r="BB43" s="20">
        <v>759.97876857749475</v>
      </c>
      <c r="BC43" s="20">
        <v>713.33872271624898</v>
      </c>
      <c r="BD43" s="146">
        <v>4307.7586206896549</v>
      </c>
      <c r="BE43" s="146">
        <v>4200.320924261875</v>
      </c>
      <c r="BF43" s="146">
        <v>4035.8847736625521</v>
      </c>
      <c r="BG43" s="145">
        <v>199</v>
      </c>
      <c r="BH43" s="177">
        <v>39</v>
      </c>
      <c r="BI43" s="177">
        <v>122</v>
      </c>
      <c r="BJ43" s="177">
        <v>51</v>
      </c>
      <c r="BK43" s="148">
        <v>53</v>
      </c>
      <c r="BL43" s="145">
        <v>453</v>
      </c>
      <c r="BM43" s="177">
        <v>5</v>
      </c>
      <c r="BN43" s="177">
        <v>4</v>
      </c>
      <c r="BO43" s="177">
        <v>2.6911328828827004</v>
      </c>
      <c r="BP43" s="177">
        <v>1.301835412162162</v>
      </c>
      <c r="BQ43" s="177">
        <v>1.3718873873872073</v>
      </c>
      <c r="BR43" s="145">
        <v>463</v>
      </c>
      <c r="BS43" s="177">
        <v>1</v>
      </c>
      <c r="BT43" s="177">
        <v>10</v>
      </c>
      <c r="BU43" s="177">
        <v>4.6084137168139456</v>
      </c>
      <c r="BV43" s="177">
        <v>1.7898184225663716</v>
      </c>
      <c r="BW43" s="148">
        <v>2.8185951327431491</v>
      </c>
      <c r="BX43" s="145"/>
      <c r="BY43" s="177"/>
      <c r="BZ43" s="177"/>
      <c r="CA43" s="177"/>
      <c r="CB43" s="177"/>
      <c r="CC43" s="177"/>
      <c r="CD43" s="177"/>
      <c r="CE43" s="177"/>
      <c r="CF43" s="177"/>
      <c r="CG43" s="177"/>
      <c r="CH43" s="159"/>
      <c r="CI43" s="145"/>
      <c r="CJ43" s="177"/>
      <c r="CK43" s="177"/>
      <c r="CL43" s="177"/>
      <c r="CM43" s="177"/>
      <c r="CN43" s="177"/>
      <c r="CO43" s="177"/>
      <c r="CP43" s="177"/>
      <c r="CQ43" s="177"/>
      <c r="CR43" s="177"/>
      <c r="CS43" s="159"/>
      <c r="CT43" s="145"/>
      <c r="CU43" s="177"/>
      <c r="CV43" s="177"/>
      <c r="CW43" s="177"/>
      <c r="CX43" s="177"/>
      <c r="CY43" s="177"/>
      <c r="CZ43" s="177"/>
      <c r="DA43" s="177"/>
      <c r="DB43" s="177"/>
      <c r="DC43" s="177"/>
      <c r="DD43" s="159"/>
      <c r="DE43" s="145"/>
      <c r="DF43" s="177"/>
      <c r="DG43" s="177"/>
      <c r="DH43" s="177"/>
      <c r="DI43" s="177"/>
      <c r="DJ43" s="177"/>
      <c r="DK43" s="177"/>
      <c r="DL43" s="177"/>
      <c r="DM43" s="177"/>
      <c r="DN43" s="177"/>
      <c r="DO43" s="159"/>
      <c r="DP43" s="109">
        <v>36</v>
      </c>
      <c r="DQ43" s="215">
        <v>211670</v>
      </c>
      <c r="DR43" s="189">
        <v>0.83333333333300008</v>
      </c>
      <c r="DS43" s="189">
        <v>7.4666666666696528</v>
      </c>
      <c r="DT43" s="149" t="s">
        <v>213</v>
      </c>
      <c r="DU43" s="150" t="s">
        <v>245</v>
      </c>
      <c r="DV43" s="190" t="s">
        <v>246</v>
      </c>
      <c r="DW43" s="177" t="s">
        <v>247</v>
      </c>
      <c r="DX43" s="191" t="s">
        <v>217</v>
      </c>
      <c r="DY43" s="172" t="s">
        <v>248</v>
      </c>
      <c r="DZ43" s="132" t="s">
        <v>120</v>
      </c>
      <c r="EA43" s="125">
        <v>214</v>
      </c>
      <c r="EB43" s="125" t="s">
        <v>228</v>
      </c>
      <c r="EC43" s="133" t="s">
        <v>220</v>
      </c>
      <c r="ED43" s="133" t="s">
        <v>237</v>
      </c>
      <c r="EE43" s="125" t="s">
        <v>274</v>
      </c>
      <c r="EF43" s="17">
        <v>3.120129482554538</v>
      </c>
      <c r="EG43" s="8">
        <v>4.4184492867925895</v>
      </c>
      <c r="EH43" s="17" t="s">
        <v>261</v>
      </c>
      <c r="EI43" s="8" t="s">
        <v>240</v>
      </c>
      <c r="EJ43" s="18" t="s">
        <v>241</v>
      </c>
      <c r="EK43" s="124" t="s">
        <v>225</v>
      </c>
      <c r="EL43" s="124" t="s">
        <v>226</v>
      </c>
      <c r="EM43" s="124" t="s">
        <v>227</v>
      </c>
    </row>
    <row r="44" spans="1:143" ht="15.75">
      <c r="A44" s="128" t="s">
        <v>212</v>
      </c>
      <c r="B44" s="143" t="s">
        <v>115</v>
      </c>
      <c r="C44" s="126" t="s">
        <v>41</v>
      </c>
      <c r="D44" s="144" t="s">
        <v>126</v>
      </c>
      <c r="E44" s="216" t="s">
        <v>77</v>
      </c>
      <c r="F44" s="145">
        <v>226</v>
      </c>
      <c r="G44" s="177">
        <v>2</v>
      </c>
      <c r="H44" s="177">
        <v>0</v>
      </c>
      <c r="I44" s="146">
        <v>5434.9723666962409</v>
      </c>
      <c r="J44" s="146">
        <v>2135.9165840612563</v>
      </c>
      <c r="K44" s="146">
        <v>0.8526785714285714</v>
      </c>
      <c r="L44" s="147">
        <v>191</v>
      </c>
      <c r="M44" s="147">
        <v>223</v>
      </c>
      <c r="N44" s="146">
        <v>10850.650420804321</v>
      </c>
      <c r="O44" s="146">
        <v>2518.1818181818185</v>
      </c>
      <c r="P44" s="20">
        <v>2550.9523809523812</v>
      </c>
      <c r="Q44" s="20">
        <v>2575.452488687783</v>
      </c>
      <c r="R44" s="146">
        <v>8145.454545454545</v>
      </c>
      <c r="S44" s="146">
        <v>10494.736842105265</v>
      </c>
      <c r="T44" s="146">
        <v>11106.764705882355</v>
      </c>
      <c r="U44" s="145">
        <v>227</v>
      </c>
      <c r="V44" s="177">
        <v>1</v>
      </c>
      <c r="W44" s="177">
        <v>5</v>
      </c>
      <c r="X44" s="146">
        <v>2394.8217775030048</v>
      </c>
      <c r="Y44" s="146">
        <v>1018.6001557294991</v>
      </c>
      <c r="Z44" s="146">
        <v>3973.8356339933202</v>
      </c>
      <c r="AA44" s="146">
        <v>930.95238095238096</v>
      </c>
      <c r="AB44" s="146">
        <v>848.24380165289256</v>
      </c>
      <c r="AC44" s="146">
        <v>833.79629629629642</v>
      </c>
      <c r="AD44" s="146">
        <v>3684.2857142857142</v>
      </c>
      <c r="AE44" s="146">
        <v>3440.4340836012866</v>
      </c>
      <c r="AF44" s="146">
        <v>3396.7345505617973</v>
      </c>
      <c r="AG44" s="145">
        <v>335</v>
      </c>
      <c r="AH44" s="177">
        <v>3</v>
      </c>
      <c r="AI44" s="177">
        <v>1</v>
      </c>
      <c r="AJ44" s="177"/>
      <c r="AK44" s="146">
        <v>7958.7774671682628</v>
      </c>
      <c r="AL44" s="146">
        <v>4281.0770393729899</v>
      </c>
      <c r="AM44" s="146">
        <v>23040.259057053441</v>
      </c>
      <c r="AN44" s="146">
        <v>3124</v>
      </c>
      <c r="AO44" s="146">
        <v>2822</v>
      </c>
      <c r="AP44" s="146">
        <v>2805.5636896046854</v>
      </c>
      <c r="AQ44" s="146">
        <v>13544.444444444447</v>
      </c>
      <c r="AR44" s="146">
        <v>14949.66887417219</v>
      </c>
      <c r="AS44" s="146">
        <v>15440.000000000004</v>
      </c>
      <c r="AT44" s="145">
        <v>224</v>
      </c>
      <c r="AU44" s="177">
        <v>2</v>
      </c>
      <c r="AV44" s="177">
        <v>0</v>
      </c>
      <c r="AW44" s="177"/>
      <c r="AX44" s="146">
        <v>2695.2581533711186</v>
      </c>
      <c r="AY44" s="146">
        <v>1125.1010580620707</v>
      </c>
      <c r="AZ44" s="146">
        <v>4710.112460810672</v>
      </c>
      <c r="BA44" s="146">
        <v>1100</v>
      </c>
      <c r="BB44" s="20">
        <v>666.84782608695662</v>
      </c>
      <c r="BC44" s="20">
        <v>635.19091847265224</v>
      </c>
      <c r="BD44" s="146">
        <v>4161.1111111111113</v>
      </c>
      <c r="BE44" s="146">
        <v>3917.4295774647885</v>
      </c>
      <c r="BF44" s="146">
        <v>3818.1434599156119</v>
      </c>
      <c r="BG44" s="145">
        <v>221</v>
      </c>
      <c r="BH44" s="177">
        <v>61</v>
      </c>
      <c r="BI44" s="177">
        <v>69</v>
      </c>
      <c r="BJ44" s="177">
        <v>54</v>
      </c>
      <c r="BK44" s="148">
        <v>51</v>
      </c>
      <c r="BL44" s="145">
        <v>451</v>
      </c>
      <c r="BM44" s="177">
        <v>0</v>
      </c>
      <c r="BN44" s="177">
        <v>6</v>
      </c>
      <c r="BO44" s="177">
        <v>3.381964044943635</v>
      </c>
      <c r="BP44" s="177">
        <v>0.74274359775280852</v>
      </c>
      <c r="BQ44" s="177">
        <v>2.6213820224717086</v>
      </c>
      <c r="BR44" s="145">
        <v>448</v>
      </c>
      <c r="BS44" s="177">
        <v>4</v>
      </c>
      <c r="BT44" s="177">
        <v>15</v>
      </c>
      <c r="BU44" s="177">
        <v>4.4493962703961323</v>
      </c>
      <c r="BV44" s="177">
        <v>0.90155457808857797</v>
      </c>
      <c r="BW44" s="148">
        <v>3.5478414918413463</v>
      </c>
      <c r="BX44" s="145"/>
      <c r="BY44" s="177"/>
      <c r="BZ44" s="177"/>
      <c r="CA44" s="177"/>
      <c r="CB44" s="177"/>
      <c r="CC44" s="177"/>
      <c r="CD44" s="177"/>
      <c r="CE44" s="177"/>
      <c r="CF44" s="177"/>
      <c r="CG44" s="177"/>
      <c r="CH44" s="159"/>
      <c r="CI44" s="145"/>
      <c r="CJ44" s="177"/>
      <c r="CK44" s="177"/>
      <c r="CL44" s="177"/>
      <c r="CM44" s="177"/>
      <c r="CN44" s="177"/>
      <c r="CO44" s="177"/>
      <c r="CP44" s="177"/>
      <c r="CQ44" s="177"/>
      <c r="CR44" s="177"/>
      <c r="CS44" s="159"/>
      <c r="CT44" s="145"/>
      <c r="CU44" s="177"/>
      <c r="CV44" s="177"/>
      <c r="CW44" s="177"/>
      <c r="CX44" s="177"/>
      <c r="CY44" s="177"/>
      <c r="CZ44" s="177"/>
      <c r="DA44" s="177"/>
      <c r="DB44" s="177"/>
      <c r="DC44" s="177"/>
      <c r="DD44" s="159"/>
      <c r="DE44" s="145"/>
      <c r="DF44" s="177"/>
      <c r="DG44" s="177"/>
      <c r="DH44" s="177"/>
      <c r="DI44" s="177"/>
      <c r="DJ44" s="177"/>
      <c r="DK44" s="177"/>
      <c r="DL44" s="177"/>
      <c r="DM44" s="177"/>
      <c r="DN44" s="177"/>
      <c r="DO44" s="159"/>
      <c r="DP44" s="108">
        <v>36</v>
      </c>
      <c r="DQ44" s="215">
        <v>211670</v>
      </c>
      <c r="DR44" s="189">
        <v>0.83333333333300008</v>
      </c>
      <c r="DS44" s="189">
        <v>7.5333333333363459</v>
      </c>
      <c r="DT44" s="149" t="s">
        <v>213</v>
      </c>
      <c r="DU44" s="150" t="s">
        <v>245</v>
      </c>
      <c r="DV44" s="190" t="s">
        <v>246</v>
      </c>
      <c r="DW44" s="177" t="s">
        <v>247</v>
      </c>
      <c r="DX44" s="191" t="s">
        <v>217</v>
      </c>
      <c r="DY44" s="172" t="s">
        <v>248</v>
      </c>
      <c r="DZ44" s="132" t="s">
        <v>121</v>
      </c>
      <c r="EA44" s="125">
        <v>214</v>
      </c>
      <c r="EB44" s="125" t="s">
        <v>230</v>
      </c>
      <c r="EC44" s="133" t="s">
        <v>220</v>
      </c>
      <c r="ED44" s="133" t="s">
        <v>221</v>
      </c>
      <c r="EE44" s="125" t="s">
        <v>274</v>
      </c>
      <c r="EF44" s="17">
        <v>5.7951758751827001</v>
      </c>
      <c r="EG44" s="8">
        <v>4.7258964456650654</v>
      </c>
      <c r="EH44" s="17" t="s">
        <v>261</v>
      </c>
      <c r="EI44" s="8" t="s">
        <v>240</v>
      </c>
      <c r="EJ44" s="18" t="s">
        <v>241</v>
      </c>
      <c r="EK44" s="124" t="s">
        <v>225</v>
      </c>
      <c r="EL44" s="124" t="s">
        <v>226</v>
      </c>
      <c r="EM44" s="124" t="s">
        <v>227</v>
      </c>
    </row>
    <row r="45" spans="1:143" ht="15.75">
      <c r="A45" s="128" t="s">
        <v>212</v>
      </c>
      <c r="B45" s="143" t="s">
        <v>115</v>
      </c>
      <c r="C45" s="126" t="s">
        <v>41</v>
      </c>
      <c r="D45" s="144" t="s">
        <v>126</v>
      </c>
      <c r="E45" s="216" t="s">
        <v>77</v>
      </c>
      <c r="F45" s="145">
        <v>219</v>
      </c>
      <c r="G45" s="177">
        <v>1</v>
      </c>
      <c r="H45" s="177">
        <v>1</v>
      </c>
      <c r="I45" s="146">
        <v>5710.4759729222269</v>
      </c>
      <c r="J45" s="146">
        <v>2588.854496759795</v>
      </c>
      <c r="K45" s="146">
        <v>0.84792626728110598</v>
      </c>
      <c r="L45" s="147">
        <v>184</v>
      </c>
      <c r="M45" s="147">
        <v>216</v>
      </c>
      <c r="N45" s="146">
        <v>13889.019159176882</v>
      </c>
      <c r="O45" s="146">
        <v>2405.2631578947371</v>
      </c>
      <c r="P45" s="20">
        <v>2717.3796791443851</v>
      </c>
      <c r="Q45" s="20">
        <v>2804.0712468193383</v>
      </c>
      <c r="R45" s="146">
        <v>9033.3333333333358</v>
      </c>
      <c r="S45" s="146">
        <v>9477.1875</v>
      </c>
      <c r="T45" s="146">
        <v>9625.6410256410254</v>
      </c>
      <c r="U45" s="145">
        <v>221</v>
      </c>
      <c r="V45" s="177">
        <v>0</v>
      </c>
      <c r="W45" s="177">
        <v>9</v>
      </c>
      <c r="X45" s="146">
        <v>1935.6514241937934</v>
      </c>
      <c r="Y45" s="146">
        <v>955.96275804959464</v>
      </c>
      <c r="Z45" s="146">
        <v>3521.2921926796721</v>
      </c>
      <c r="AA45" s="146">
        <v>647.36842105263156</v>
      </c>
      <c r="AB45" s="146">
        <v>659.41845764854622</v>
      </c>
      <c r="AC45" s="146">
        <v>703.65201900237525</v>
      </c>
      <c r="AD45" s="146">
        <v>3193.9393939393944</v>
      </c>
      <c r="AE45" s="146">
        <v>3023.1625835189311</v>
      </c>
      <c r="AF45" s="146">
        <v>3084.3192868719611</v>
      </c>
      <c r="AG45" s="145">
        <v>337</v>
      </c>
      <c r="AH45" s="177">
        <v>0</v>
      </c>
      <c r="AI45" s="177">
        <v>2</v>
      </c>
      <c r="AJ45" s="177"/>
      <c r="AK45" s="146">
        <v>6996.9231026629413</v>
      </c>
      <c r="AL45" s="146">
        <v>4109.7792034900012</v>
      </c>
      <c r="AM45" s="146">
        <v>24361.197892051761</v>
      </c>
      <c r="AN45" s="146">
        <v>2640.625</v>
      </c>
      <c r="AO45" s="146">
        <v>3036.950146627566</v>
      </c>
      <c r="AP45" s="146">
        <v>3044.1361916771752</v>
      </c>
      <c r="AQ45" s="146">
        <v>11884.615384615385</v>
      </c>
      <c r="AR45" s="146">
        <v>14555.140186915893</v>
      </c>
      <c r="AS45" s="146">
        <v>14547.244094488189</v>
      </c>
      <c r="AT45" s="145">
        <v>220</v>
      </c>
      <c r="AU45" s="177">
        <v>2</v>
      </c>
      <c r="AV45" s="177">
        <v>2</v>
      </c>
      <c r="AW45" s="177"/>
      <c r="AX45" s="146">
        <v>2269.3445758802313</v>
      </c>
      <c r="AY45" s="146">
        <v>1154.86602986766</v>
      </c>
      <c r="AZ45" s="146">
        <v>4334.5666840589438</v>
      </c>
      <c r="BA45" s="146">
        <v>556.52173913043475</v>
      </c>
      <c r="BB45" s="20">
        <v>522.08333333333337</v>
      </c>
      <c r="BC45" s="20">
        <v>537.26851851851859</v>
      </c>
      <c r="BD45" s="146">
        <v>3642.105263157895</v>
      </c>
      <c r="BE45" s="146">
        <v>3663.2775119617227</v>
      </c>
      <c r="BF45" s="146">
        <v>3664.6271510516249</v>
      </c>
      <c r="BG45" s="145">
        <v>207</v>
      </c>
      <c r="BH45" s="177">
        <v>57</v>
      </c>
      <c r="BI45" s="177">
        <v>86</v>
      </c>
      <c r="BJ45" s="177">
        <v>78</v>
      </c>
      <c r="BK45" s="148">
        <v>82</v>
      </c>
      <c r="BL45" s="145">
        <v>441</v>
      </c>
      <c r="BM45" s="177">
        <v>2</v>
      </c>
      <c r="BN45" s="177">
        <v>11</v>
      </c>
      <c r="BO45" s="177">
        <v>3.5941939252334718</v>
      </c>
      <c r="BP45" s="177">
        <v>0.94313766121495302</v>
      </c>
      <c r="BQ45" s="177">
        <v>2.6121565420559207</v>
      </c>
      <c r="BR45" s="145">
        <v>438</v>
      </c>
      <c r="BS45" s="177">
        <v>8</v>
      </c>
      <c r="BT45" s="177">
        <v>16</v>
      </c>
      <c r="BU45" s="177">
        <v>4.6303115942026727</v>
      </c>
      <c r="BV45" s="177">
        <v>1.3716809396135268</v>
      </c>
      <c r="BW45" s="148">
        <v>3.2531594202896787</v>
      </c>
      <c r="BX45" s="145"/>
      <c r="BY45" s="177"/>
      <c r="BZ45" s="177"/>
      <c r="CA45" s="177"/>
      <c r="CB45" s="177"/>
      <c r="CC45" s="177"/>
      <c r="CD45" s="177"/>
      <c r="CE45" s="177"/>
      <c r="CF45" s="177"/>
      <c r="CG45" s="177"/>
      <c r="CH45" s="159"/>
      <c r="CI45" s="145"/>
      <c r="CJ45" s="177"/>
      <c r="CK45" s="177"/>
      <c r="CL45" s="177"/>
      <c r="CM45" s="177"/>
      <c r="CN45" s="177"/>
      <c r="CO45" s="177"/>
      <c r="CP45" s="177"/>
      <c r="CQ45" s="177"/>
      <c r="CR45" s="177"/>
      <c r="CS45" s="159"/>
      <c r="CT45" s="145"/>
      <c r="CU45" s="177"/>
      <c r="CV45" s="177"/>
      <c r="CW45" s="177"/>
      <c r="CX45" s="177"/>
      <c r="CY45" s="177"/>
      <c r="CZ45" s="177"/>
      <c r="DA45" s="177"/>
      <c r="DB45" s="177"/>
      <c r="DC45" s="177"/>
      <c r="DD45" s="159"/>
      <c r="DE45" s="145"/>
      <c r="DF45" s="177"/>
      <c r="DG45" s="177"/>
      <c r="DH45" s="177"/>
      <c r="DI45" s="177"/>
      <c r="DJ45" s="177"/>
      <c r="DK45" s="177"/>
      <c r="DL45" s="177"/>
      <c r="DM45" s="177"/>
      <c r="DN45" s="177"/>
      <c r="DO45" s="159"/>
      <c r="DP45" s="109">
        <v>36</v>
      </c>
      <c r="DQ45" s="215">
        <v>211670</v>
      </c>
      <c r="DR45" s="189">
        <v>0.83333333333300008</v>
      </c>
      <c r="DS45" s="189">
        <v>7.3000000000029193</v>
      </c>
      <c r="DT45" s="149" t="s">
        <v>213</v>
      </c>
      <c r="DU45" s="150" t="s">
        <v>245</v>
      </c>
      <c r="DV45" s="190" t="s">
        <v>246</v>
      </c>
      <c r="DW45" s="177" t="s">
        <v>247</v>
      </c>
      <c r="DX45" s="191" t="s">
        <v>217</v>
      </c>
      <c r="DY45" s="172" t="s">
        <v>248</v>
      </c>
      <c r="DZ45" s="132" t="s">
        <v>122</v>
      </c>
      <c r="EA45" s="125">
        <v>214</v>
      </c>
      <c r="EB45" s="125" t="s">
        <v>231</v>
      </c>
      <c r="EC45" s="133" t="s">
        <v>220</v>
      </c>
      <c r="ED45" s="133" t="s">
        <v>229</v>
      </c>
      <c r="EE45" s="125" t="s">
        <v>274</v>
      </c>
      <c r="EF45" s="17">
        <v>6.1092480774883811</v>
      </c>
      <c r="EG45" s="8">
        <v>6.1490116917709416</v>
      </c>
      <c r="EH45" s="17" t="s">
        <v>261</v>
      </c>
      <c r="EI45" s="8" t="s">
        <v>240</v>
      </c>
      <c r="EJ45" s="18" t="s">
        <v>241</v>
      </c>
      <c r="EK45" s="124" t="s">
        <v>225</v>
      </c>
      <c r="EL45" s="124" t="s">
        <v>226</v>
      </c>
      <c r="EM45" s="124" t="s">
        <v>227</v>
      </c>
    </row>
    <row r="46" spans="1:143" ht="15.75">
      <c r="A46" s="128" t="s">
        <v>212</v>
      </c>
      <c r="B46" s="143" t="s">
        <v>115</v>
      </c>
      <c r="C46" s="126" t="s">
        <v>41</v>
      </c>
      <c r="D46" s="144" t="s">
        <v>126</v>
      </c>
      <c r="E46" s="187" t="s">
        <v>78</v>
      </c>
      <c r="F46" s="145">
        <v>159</v>
      </c>
      <c r="G46" s="177">
        <v>0</v>
      </c>
      <c r="H46" s="177">
        <v>0</v>
      </c>
      <c r="I46" s="146">
        <v>9754.7863135584194</v>
      </c>
      <c r="J46" s="146">
        <v>4254.9932734781332</v>
      </c>
      <c r="K46" s="146">
        <v>0.93710691823899372</v>
      </c>
      <c r="L46" s="147">
        <v>149</v>
      </c>
      <c r="M46" s="147">
        <v>158</v>
      </c>
      <c r="N46" s="146">
        <v>19277.01961629168</v>
      </c>
      <c r="O46" s="146">
        <v>3737.5000000000005</v>
      </c>
      <c r="P46" s="20">
        <v>4032.7402135231318</v>
      </c>
      <c r="Q46" s="20">
        <v>3866.2608695652175</v>
      </c>
      <c r="R46" s="146">
        <v>15225</v>
      </c>
      <c r="S46" s="146">
        <v>16075.739644970416</v>
      </c>
      <c r="T46" s="146">
        <v>16866.008771929824</v>
      </c>
      <c r="U46" s="145">
        <v>160</v>
      </c>
      <c r="V46" s="177">
        <v>0</v>
      </c>
      <c r="W46" s="177">
        <v>11</v>
      </c>
      <c r="X46" s="146">
        <v>2213.2369174047408</v>
      </c>
      <c r="Y46" s="146">
        <v>1116.7530827584651</v>
      </c>
      <c r="Z46" s="146">
        <v>4052.4672249727282</v>
      </c>
      <c r="AA46" s="146">
        <v>747.72727272727275</v>
      </c>
      <c r="AB46" s="146">
        <v>838.03571428571433</v>
      </c>
      <c r="AC46" s="146">
        <v>946.45852749301025</v>
      </c>
      <c r="AD46" s="146">
        <v>3675</v>
      </c>
      <c r="AE46" s="146">
        <v>3801.4164305949012</v>
      </c>
      <c r="AF46" s="146">
        <v>3844.8770491803275</v>
      </c>
      <c r="AG46" s="145">
        <v>156</v>
      </c>
      <c r="AH46" s="177">
        <v>0</v>
      </c>
      <c r="AI46" s="177">
        <v>0</v>
      </c>
      <c r="AJ46" s="177">
        <v>156</v>
      </c>
      <c r="AK46" s="146">
        <v>10499.608597736349</v>
      </c>
      <c r="AL46" s="146">
        <v>4841.4766437329226</v>
      </c>
      <c r="AM46" s="146">
        <v>24648.3852270436</v>
      </c>
      <c r="AN46" s="146">
        <v>3975.0000000000005</v>
      </c>
      <c r="AO46" s="146">
        <v>4214.334470989761</v>
      </c>
      <c r="AP46" s="146">
        <v>4053.5545023696686</v>
      </c>
      <c r="AQ46" s="146">
        <v>17010</v>
      </c>
      <c r="AR46" s="146">
        <v>18178.723404255317</v>
      </c>
      <c r="AS46" s="146">
        <v>19077.23076923077</v>
      </c>
      <c r="AT46" s="145">
        <v>158</v>
      </c>
      <c r="AU46" s="177">
        <v>0</v>
      </c>
      <c r="AV46" s="177">
        <v>0</v>
      </c>
      <c r="AW46" s="177">
        <v>146</v>
      </c>
      <c r="AX46" s="146">
        <v>2856.1575517522206</v>
      </c>
      <c r="AY46" s="146">
        <v>1564.0630535587557</v>
      </c>
      <c r="AZ46" s="146">
        <v>5238.4359462388484</v>
      </c>
      <c r="BA46" s="146">
        <v>575.00000000000011</v>
      </c>
      <c r="BB46" s="20">
        <v>685.5022831050228</v>
      </c>
      <c r="BC46" s="20">
        <v>846.75810473815477</v>
      </c>
      <c r="BD46" s="146">
        <v>4888.461538461539</v>
      </c>
      <c r="BE46" s="146">
        <v>4303.0172413793098</v>
      </c>
      <c r="BF46" s="146">
        <v>4236.5764447695692</v>
      </c>
      <c r="BG46" s="145">
        <v>152</v>
      </c>
      <c r="BH46" s="177">
        <v>59</v>
      </c>
      <c r="BI46" s="177">
        <v>85</v>
      </c>
      <c r="BJ46" s="177">
        <v>44</v>
      </c>
      <c r="BK46" s="148">
        <v>39</v>
      </c>
      <c r="BL46" s="145">
        <v>318</v>
      </c>
      <c r="BM46" s="177">
        <v>1</v>
      </c>
      <c r="BN46" s="177">
        <v>0</v>
      </c>
      <c r="BO46" s="177">
        <v>2.9085299684542587</v>
      </c>
      <c r="BP46" s="177">
        <v>0.77949842271293379</v>
      </c>
      <c r="BQ46" s="177">
        <v>2.1290315457413254</v>
      </c>
      <c r="BR46" s="145">
        <v>320</v>
      </c>
      <c r="BS46" s="177">
        <v>1</v>
      </c>
      <c r="BT46" s="177">
        <v>7</v>
      </c>
      <c r="BU46" s="177">
        <v>3.7147948717948713</v>
      </c>
      <c r="BV46" s="177">
        <v>0.92020192307692306</v>
      </c>
      <c r="BW46" s="148">
        <v>2.7945929487179493</v>
      </c>
      <c r="BX46" s="145">
        <v>796</v>
      </c>
      <c r="BY46" s="177">
        <v>34</v>
      </c>
      <c r="BZ46" s="177">
        <v>3.7736842067618119</v>
      </c>
      <c r="CA46" s="177">
        <v>41</v>
      </c>
      <c r="CB46" s="177">
        <v>6.5521794871794858</v>
      </c>
      <c r="CC46" s="177">
        <v>2</v>
      </c>
      <c r="CD46" s="177">
        <v>0.95121951219512191</v>
      </c>
      <c r="CE46" s="177">
        <v>35</v>
      </c>
      <c r="CF46" s="177">
        <v>34</v>
      </c>
      <c r="CG46" s="177">
        <v>0.85365853658536583</v>
      </c>
      <c r="CH46" s="159">
        <v>38</v>
      </c>
      <c r="CI46" s="145">
        <v>787</v>
      </c>
      <c r="CJ46" s="177">
        <v>33</v>
      </c>
      <c r="CK46" s="177">
        <v>3.7810810965460702</v>
      </c>
      <c r="CL46" s="177">
        <v>38</v>
      </c>
      <c r="CM46" s="177">
        <v>7.9020263157894748</v>
      </c>
      <c r="CN46" s="177">
        <v>0</v>
      </c>
      <c r="CO46" s="177">
        <v>1</v>
      </c>
      <c r="CP46" s="177">
        <v>36</v>
      </c>
      <c r="CQ46" s="177">
        <v>33</v>
      </c>
      <c r="CR46" s="177">
        <v>0.94736842105263153</v>
      </c>
      <c r="CS46" s="159">
        <v>37</v>
      </c>
      <c r="CT46" s="145">
        <v>817</v>
      </c>
      <c r="CU46" s="177">
        <v>35</v>
      </c>
      <c r="CV46" s="177">
        <v>3.8621622162896232</v>
      </c>
      <c r="CW46" s="177">
        <v>38</v>
      </c>
      <c r="CX46" s="177">
        <v>7.4795675675675684</v>
      </c>
      <c r="CY46" s="177">
        <v>1</v>
      </c>
      <c r="CZ46" s="177">
        <v>0.97368421052631582</v>
      </c>
      <c r="DA46" s="177">
        <v>36</v>
      </c>
      <c r="DB46" s="177">
        <v>35</v>
      </c>
      <c r="DC46" s="177">
        <v>0.94736842105263153</v>
      </c>
      <c r="DD46" s="159">
        <v>37</v>
      </c>
      <c r="DE46" s="145">
        <v>808</v>
      </c>
      <c r="DF46" s="177">
        <v>34</v>
      </c>
      <c r="DG46" s="177">
        <v>3.7710526303241125</v>
      </c>
      <c r="DH46" s="177">
        <v>40</v>
      </c>
      <c r="DI46" s="177">
        <v>6.6766666666666667</v>
      </c>
      <c r="DJ46" s="177">
        <v>1</v>
      </c>
      <c r="DK46" s="177">
        <v>0.97499999999999998</v>
      </c>
      <c r="DL46" s="177">
        <v>35</v>
      </c>
      <c r="DM46" s="177">
        <v>34</v>
      </c>
      <c r="DN46" s="177">
        <v>0.875</v>
      </c>
      <c r="DO46" s="159">
        <v>38</v>
      </c>
      <c r="DP46" s="108">
        <v>28.75</v>
      </c>
      <c r="DQ46" s="215">
        <v>383050</v>
      </c>
      <c r="DR46" s="189">
        <v>0.94782608695600001</v>
      </c>
      <c r="DS46" s="189">
        <v>5.8348623853243131</v>
      </c>
      <c r="DT46" s="149" t="s">
        <v>213</v>
      </c>
      <c r="DU46" s="150" t="s">
        <v>245</v>
      </c>
      <c r="DV46" s="190" t="s">
        <v>246</v>
      </c>
      <c r="DW46" s="177" t="s">
        <v>247</v>
      </c>
      <c r="DX46" s="191" t="s">
        <v>217</v>
      </c>
      <c r="DY46" s="172" t="s">
        <v>250</v>
      </c>
      <c r="DZ46" s="132" t="s">
        <v>119</v>
      </c>
      <c r="EA46" s="125">
        <v>214</v>
      </c>
      <c r="EB46" s="125" t="s">
        <v>219</v>
      </c>
      <c r="EC46" s="133" t="s">
        <v>220</v>
      </c>
      <c r="ED46" s="133" t="s">
        <v>229</v>
      </c>
      <c r="EE46" s="125" t="s">
        <v>274</v>
      </c>
      <c r="EF46" s="17">
        <v>3.9408930637551554</v>
      </c>
      <c r="EG46" s="8">
        <v>5.3751343816518782</v>
      </c>
      <c r="EH46" s="17" t="s">
        <v>262</v>
      </c>
      <c r="EI46" s="8" t="s">
        <v>263</v>
      </c>
      <c r="EJ46" s="18" t="s">
        <v>239</v>
      </c>
      <c r="EK46" s="124" t="s">
        <v>225</v>
      </c>
      <c r="EL46" s="124" t="s">
        <v>226</v>
      </c>
      <c r="EM46" s="124" t="s">
        <v>227</v>
      </c>
    </row>
    <row r="47" spans="1:143" ht="15.75">
      <c r="A47" s="128" t="s">
        <v>212</v>
      </c>
      <c r="B47" s="143" t="s">
        <v>115</v>
      </c>
      <c r="C47" s="126" t="s">
        <v>41</v>
      </c>
      <c r="D47" s="144" t="s">
        <v>126</v>
      </c>
      <c r="E47" s="216" t="s">
        <v>78</v>
      </c>
      <c r="F47" s="145">
        <v>154</v>
      </c>
      <c r="G47" s="177">
        <v>0</v>
      </c>
      <c r="H47" s="177">
        <v>1</v>
      </c>
      <c r="I47" s="146">
        <v>8308.7484297668379</v>
      </c>
      <c r="J47" s="146">
        <v>3291.3025101959697</v>
      </c>
      <c r="K47" s="146">
        <v>0.94771241830065356</v>
      </c>
      <c r="L47" s="147">
        <v>145</v>
      </c>
      <c r="M47" s="147">
        <v>151</v>
      </c>
      <c r="N47" s="146">
        <v>15404.821880155201</v>
      </c>
      <c r="O47" s="146">
        <v>3838.636363636364</v>
      </c>
      <c r="P47" s="20">
        <v>4572.7642276422766</v>
      </c>
      <c r="Q47" s="20">
        <v>4165.9829059829062</v>
      </c>
      <c r="R47" s="146">
        <v>12503.571428571429</v>
      </c>
      <c r="S47" s="146">
        <v>13948.523985239852</v>
      </c>
      <c r="T47" s="146">
        <v>13924.355555555556</v>
      </c>
      <c r="U47" s="145">
        <v>153</v>
      </c>
      <c r="V47" s="177">
        <v>0</v>
      </c>
      <c r="W47" s="177">
        <v>8</v>
      </c>
      <c r="X47" s="146">
        <v>2094.7046261772939</v>
      </c>
      <c r="Y47" s="146">
        <v>906.24628417787562</v>
      </c>
      <c r="Z47" s="146">
        <v>3538.0350251674804</v>
      </c>
      <c r="AA47" s="146">
        <v>712.5</v>
      </c>
      <c r="AB47" s="146">
        <v>879.19132149901384</v>
      </c>
      <c r="AC47" s="146">
        <v>850.97580015612812</v>
      </c>
      <c r="AD47" s="146">
        <v>3125</v>
      </c>
      <c r="AE47" s="146">
        <v>3452.7707808564232</v>
      </c>
      <c r="AF47" s="146">
        <v>3446.7848453249912</v>
      </c>
      <c r="AG47" s="145">
        <v>157</v>
      </c>
      <c r="AH47" s="177">
        <v>0</v>
      </c>
      <c r="AI47" s="177">
        <v>4</v>
      </c>
      <c r="AJ47" s="177">
        <v>153</v>
      </c>
      <c r="AK47" s="146">
        <v>10069.143782200184</v>
      </c>
      <c r="AL47" s="146">
        <v>4936.0166972887482</v>
      </c>
      <c r="AM47" s="146">
        <v>25387.246915300719</v>
      </c>
      <c r="AN47" s="146">
        <v>4059.375</v>
      </c>
      <c r="AO47" s="146">
        <v>4901.0695187165775</v>
      </c>
      <c r="AP47" s="146">
        <v>4261.5079365079364</v>
      </c>
      <c r="AQ47" s="146">
        <v>16675.000000000004</v>
      </c>
      <c r="AR47" s="146">
        <v>18156.804733727811</v>
      </c>
      <c r="AS47" s="146">
        <v>18091.44385026738</v>
      </c>
      <c r="AT47" s="145">
        <v>156</v>
      </c>
      <c r="AU47" s="177">
        <v>0</v>
      </c>
      <c r="AV47" s="177">
        <v>1</v>
      </c>
      <c r="AW47" s="177">
        <v>153</v>
      </c>
      <c r="AX47" s="146">
        <v>2687.6480771493634</v>
      </c>
      <c r="AY47" s="146">
        <v>1318.2558521890771</v>
      </c>
      <c r="AZ47" s="146">
        <v>4641.4093026529599</v>
      </c>
      <c r="BA47" s="146">
        <v>647.72727272727275</v>
      </c>
      <c r="BB47" s="20">
        <v>759.97876857749475</v>
      </c>
      <c r="BC47" s="20">
        <v>713.33872271624898</v>
      </c>
      <c r="BD47" s="146">
        <v>4241.6666666666661</v>
      </c>
      <c r="BE47" s="146">
        <v>4200.320924261875</v>
      </c>
      <c r="BF47" s="146">
        <v>4035.8847736625521</v>
      </c>
      <c r="BG47" s="145">
        <v>48</v>
      </c>
      <c r="BH47" s="177">
        <v>201</v>
      </c>
      <c r="BI47" s="177">
        <v>248</v>
      </c>
      <c r="BJ47" s="177">
        <v>51</v>
      </c>
      <c r="BK47" s="148">
        <v>53</v>
      </c>
      <c r="BL47" s="145">
        <v>303</v>
      </c>
      <c r="BM47" s="177">
        <v>0</v>
      </c>
      <c r="BN47" s="177">
        <v>2</v>
      </c>
      <c r="BO47" s="177">
        <v>2.4487009966777418</v>
      </c>
      <c r="BP47" s="177">
        <v>0.82206976744186044</v>
      </c>
      <c r="BQ47" s="177">
        <v>1.62663122923588</v>
      </c>
      <c r="BR47" s="145">
        <v>317</v>
      </c>
      <c r="BS47" s="177">
        <v>4</v>
      </c>
      <c r="BT47" s="177">
        <v>6</v>
      </c>
      <c r="BU47" s="177">
        <v>4.3332964169381123</v>
      </c>
      <c r="BV47" s="177">
        <v>1.1411465798045604</v>
      </c>
      <c r="BW47" s="148">
        <v>3.192149837133551</v>
      </c>
      <c r="BX47" s="145">
        <v>758</v>
      </c>
      <c r="BY47" s="177">
        <v>31</v>
      </c>
      <c r="BZ47" s="177">
        <v>3.7388889127307467</v>
      </c>
      <c r="CA47" s="177">
        <v>37</v>
      </c>
      <c r="CB47" s="177">
        <v>6.7316486486486493</v>
      </c>
      <c r="CC47" s="177">
        <v>0</v>
      </c>
      <c r="CD47" s="177">
        <v>1</v>
      </c>
      <c r="CE47" s="177">
        <v>32</v>
      </c>
      <c r="CF47" s="177">
        <v>31</v>
      </c>
      <c r="CG47" s="177">
        <v>0.86486486486486491</v>
      </c>
      <c r="CH47" s="159">
        <v>36</v>
      </c>
      <c r="CI47" s="145">
        <v>782</v>
      </c>
      <c r="CJ47" s="177">
        <v>35</v>
      </c>
      <c r="CK47" s="177">
        <v>3.8105263459055045</v>
      </c>
      <c r="CL47" s="177">
        <v>39</v>
      </c>
      <c r="CM47" s="177">
        <v>7.3665128205128187</v>
      </c>
      <c r="CN47" s="177">
        <v>0</v>
      </c>
      <c r="CO47" s="177">
        <v>1</v>
      </c>
      <c r="CP47" s="177">
        <v>36</v>
      </c>
      <c r="CQ47" s="177">
        <v>35</v>
      </c>
      <c r="CR47" s="177">
        <v>0.92307692307692313</v>
      </c>
      <c r="CS47" s="159">
        <v>38</v>
      </c>
      <c r="CT47" s="145">
        <v>802</v>
      </c>
      <c r="CU47" s="177">
        <v>32</v>
      </c>
      <c r="CV47" s="177">
        <v>3.8969697374286074</v>
      </c>
      <c r="CW47" s="177">
        <v>36</v>
      </c>
      <c r="CX47" s="177">
        <v>7.7833333333333359</v>
      </c>
      <c r="CY47" s="177">
        <v>0</v>
      </c>
      <c r="CZ47" s="177">
        <v>1</v>
      </c>
      <c r="DA47" s="177">
        <v>33</v>
      </c>
      <c r="DB47" s="177">
        <v>32</v>
      </c>
      <c r="DC47" s="177">
        <v>0.91666666666666663</v>
      </c>
      <c r="DD47" s="159">
        <v>34</v>
      </c>
      <c r="DE47" s="145">
        <v>766</v>
      </c>
      <c r="DF47" s="177">
        <v>31</v>
      </c>
      <c r="DG47" s="177">
        <v>3.7351351493113749</v>
      </c>
      <c r="DH47" s="177">
        <v>38</v>
      </c>
      <c r="DI47" s="177">
        <v>6.9274864864864867</v>
      </c>
      <c r="DJ47" s="177">
        <v>1</v>
      </c>
      <c r="DK47" s="177">
        <v>0.97368421052631582</v>
      </c>
      <c r="DL47" s="177">
        <v>35</v>
      </c>
      <c r="DM47" s="177">
        <v>31</v>
      </c>
      <c r="DN47" s="177">
        <v>0.92105263157894735</v>
      </c>
      <c r="DO47" s="159">
        <v>37</v>
      </c>
      <c r="DP47" s="109">
        <v>28.75</v>
      </c>
      <c r="DQ47" s="215">
        <v>383050</v>
      </c>
      <c r="DR47" s="189">
        <v>0.94782608695600001</v>
      </c>
      <c r="DS47" s="189">
        <v>5.651376146792102</v>
      </c>
      <c r="DT47" s="149" t="s">
        <v>213</v>
      </c>
      <c r="DU47" s="150" t="s">
        <v>245</v>
      </c>
      <c r="DV47" s="190" t="s">
        <v>246</v>
      </c>
      <c r="DW47" s="177" t="s">
        <v>247</v>
      </c>
      <c r="DX47" s="191" t="s">
        <v>217</v>
      </c>
      <c r="DY47" s="172" t="s">
        <v>250</v>
      </c>
      <c r="DZ47" s="132" t="s">
        <v>120</v>
      </c>
      <c r="EA47" s="125">
        <v>214</v>
      </c>
      <c r="EB47" s="125" t="s">
        <v>228</v>
      </c>
      <c r="EC47" s="133" t="s">
        <v>220</v>
      </c>
      <c r="ED47" s="133" t="s">
        <v>229</v>
      </c>
      <c r="EE47" s="125" t="s">
        <v>274</v>
      </c>
      <c r="EF47" s="17">
        <v>5.6076363286414708</v>
      </c>
      <c r="EG47" s="8">
        <v>5.9303323053846171</v>
      </c>
      <c r="EH47" s="17" t="s">
        <v>262</v>
      </c>
      <c r="EI47" s="8" t="s">
        <v>263</v>
      </c>
      <c r="EJ47" s="18" t="s">
        <v>239</v>
      </c>
      <c r="EK47" s="124" t="s">
        <v>225</v>
      </c>
      <c r="EL47" s="124" t="s">
        <v>226</v>
      </c>
      <c r="EM47" s="124" t="s">
        <v>227</v>
      </c>
    </row>
    <row r="48" spans="1:143" ht="15.75">
      <c r="A48" s="128" t="s">
        <v>212</v>
      </c>
      <c r="B48" s="143" t="s">
        <v>115</v>
      </c>
      <c r="C48" s="126" t="s">
        <v>41</v>
      </c>
      <c r="D48" s="144" t="s">
        <v>126</v>
      </c>
      <c r="E48" s="216" t="s">
        <v>78</v>
      </c>
      <c r="F48" s="145">
        <v>171</v>
      </c>
      <c r="G48" s="177">
        <v>0</v>
      </c>
      <c r="H48" s="177">
        <v>0</v>
      </c>
      <c r="I48" s="146">
        <v>7509.4043074463189</v>
      </c>
      <c r="J48" s="146">
        <v>3800.2108056241641</v>
      </c>
      <c r="K48" s="146">
        <v>0.87134502923976609</v>
      </c>
      <c r="L48" s="147">
        <v>149</v>
      </c>
      <c r="M48" s="147">
        <v>167</v>
      </c>
      <c r="N48" s="146">
        <v>17127.662364305517</v>
      </c>
      <c r="O48" s="146">
        <v>2540.6250000000005</v>
      </c>
      <c r="P48" s="20">
        <v>2550.9523809523812</v>
      </c>
      <c r="Q48" s="20">
        <v>2575.452488687783</v>
      </c>
      <c r="R48" s="146">
        <v>12658.333333333334</v>
      </c>
      <c r="S48" s="146">
        <v>10494.736842105265</v>
      </c>
      <c r="T48" s="146">
        <v>11106.764705882355</v>
      </c>
      <c r="U48" s="145">
        <v>171</v>
      </c>
      <c r="V48" s="177">
        <v>0</v>
      </c>
      <c r="W48" s="177">
        <v>12</v>
      </c>
      <c r="X48" s="146">
        <v>1796.245660915507</v>
      </c>
      <c r="Y48" s="146">
        <v>781.50466552279681</v>
      </c>
      <c r="Z48" s="146">
        <v>4146.8066828191841</v>
      </c>
      <c r="AA48" s="146">
        <v>728.84615384615392</v>
      </c>
      <c r="AB48" s="146">
        <v>848.24380165289256</v>
      </c>
      <c r="AC48" s="146">
        <v>833.79629629629642</v>
      </c>
      <c r="AD48" s="146">
        <v>3003.125</v>
      </c>
      <c r="AE48" s="146">
        <v>3440.4340836012866</v>
      </c>
      <c r="AF48" s="146">
        <v>3396.7345505617973</v>
      </c>
      <c r="AG48" s="145">
        <v>171</v>
      </c>
      <c r="AH48" s="177">
        <v>1</v>
      </c>
      <c r="AI48" s="177">
        <v>0</v>
      </c>
      <c r="AJ48" s="177">
        <v>170</v>
      </c>
      <c r="AK48" s="146">
        <v>8593.7738398204674</v>
      </c>
      <c r="AL48" s="146">
        <v>5282.0839784678255</v>
      </c>
      <c r="AM48" s="146">
        <v>24381.257298881839</v>
      </c>
      <c r="AN48" s="146">
        <v>3115.3846153846152</v>
      </c>
      <c r="AO48" s="146">
        <v>2822</v>
      </c>
      <c r="AP48" s="146">
        <v>2805.5636896046854</v>
      </c>
      <c r="AQ48" s="146">
        <v>16875</v>
      </c>
      <c r="AR48" s="146">
        <v>14949.66887417219</v>
      </c>
      <c r="AS48" s="146">
        <v>15440.000000000004</v>
      </c>
      <c r="AT48" s="145">
        <v>169</v>
      </c>
      <c r="AU48" s="177">
        <v>2</v>
      </c>
      <c r="AV48" s="177">
        <v>3</v>
      </c>
      <c r="AW48" s="177">
        <v>154</v>
      </c>
      <c r="AX48" s="146">
        <v>2467.4375825090547</v>
      </c>
      <c r="AY48" s="146">
        <v>1155.31321116443</v>
      </c>
      <c r="AZ48" s="146">
        <v>4440.9594472300087</v>
      </c>
      <c r="BA48" s="146">
        <v>712.50000000000011</v>
      </c>
      <c r="BB48" s="20">
        <v>666.84782608695662</v>
      </c>
      <c r="BC48" s="20">
        <v>635.19091847265224</v>
      </c>
      <c r="BD48" s="146">
        <v>3900</v>
      </c>
      <c r="BE48" s="146">
        <v>3917.4295774647885</v>
      </c>
      <c r="BF48" s="146">
        <v>3818.1434599156119</v>
      </c>
      <c r="BG48" s="145">
        <v>170</v>
      </c>
      <c r="BH48" s="177">
        <v>63</v>
      </c>
      <c r="BI48" s="177">
        <v>82</v>
      </c>
      <c r="BJ48" s="177">
        <v>54</v>
      </c>
      <c r="BK48" s="148">
        <v>51</v>
      </c>
      <c r="BL48" s="145">
        <v>356</v>
      </c>
      <c r="BM48" s="177">
        <v>0</v>
      </c>
      <c r="BN48" s="177">
        <v>11</v>
      </c>
      <c r="BO48" s="177">
        <v>2.8492782608695646</v>
      </c>
      <c r="BP48" s="177">
        <v>0.32419130434782611</v>
      </c>
      <c r="BQ48" s="177">
        <v>2.5250869565217386</v>
      </c>
      <c r="BR48" s="145">
        <v>328</v>
      </c>
      <c r="BS48" s="177">
        <v>1</v>
      </c>
      <c r="BT48" s="177">
        <v>9</v>
      </c>
      <c r="BU48" s="177">
        <v>4.023990566037738</v>
      </c>
      <c r="BV48" s="177">
        <v>0.42284905660377353</v>
      </c>
      <c r="BW48" s="148">
        <v>3.6011415094339601</v>
      </c>
      <c r="BX48" s="145">
        <v>669</v>
      </c>
      <c r="BY48" s="177">
        <v>28</v>
      </c>
      <c r="BZ48" s="177">
        <v>3.5175000190734864</v>
      </c>
      <c r="CA48" s="177">
        <v>42</v>
      </c>
      <c r="CB48" s="177">
        <v>6.5450487804878046</v>
      </c>
      <c r="CC48" s="177">
        <v>1</v>
      </c>
      <c r="CD48" s="177">
        <v>0.97619047619047616</v>
      </c>
      <c r="CE48" s="177">
        <v>36</v>
      </c>
      <c r="CF48" s="177">
        <v>28</v>
      </c>
      <c r="CG48" s="177">
        <v>0.8571428571428571</v>
      </c>
      <c r="CH48" s="159">
        <v>41</v>
      </c>
      <c r="CI48" s="145">
        <v>690</v>
      </c>
      <c r="CJ48" s="177">
        <v>30</v>
      </c>
      <c r="CK48" s="177">
        <v>3.642500025033951</v>
      </c>
      <c r="CL48" s="177">
        <v>43</v>
      </c>
      <c r="CM48" s="177">
        <v>7.8364878048780504</v>
      </c>
      <c r="CN48" s="177">
        <v>2</v>
      </c>
      <c r="CO48" s="177">
        <v>0.95348837209302328</v>
      </c>
      <c r="CP48" s="177">
        <v>35</v>
      </c>
      <c r="CQ48" s="177">
        <v>30</v>
      </c>
      <c r="CR48" s="177">
        <v>0.81395348837209303</v>
      </c>
      <c r="CS48" s="159">
        <v>40</v>
      </c>
      <c r="CT48" s="145">
        <v>705</v>
      </c>
      <c r="CU48" s="177">
        <v>30</v>
      </c>
      <c r="CV48" s="177">
        <v>3.7297297619484566</v>
      </c>
      <c r="CW48" s="177">
        <v>38</v>
      </c>
      <c r="CX48" s="177">
        <v>7.1942432432432435</v>
      </c>
      <c r="CY48" s="177">
        <v>1</v>
      </c>
      <c r="CZ48" s="177">
        <v>0.97368421052631582</v>
      </c>
      <c r="DA48" s="177">
        <v>37</v>
      </c>
      <c r="DB48" s="177">
        <v>30</v>
      </c>
      <c r="DC48" s="177">
        <v>0.97368421052631582</v>
      </c>
      <c r="DD48" s="159">
        <v>37</v>
      </c>
      <c r="DE48" s="145">
        <v>707</v>
      </c>
      <c r="DF48" s="177">
        <v>32</v>
      </c>
      <c r="DG48" s="177">
        <v>3.6523809660048712</v>
      </c>
      <c r="DH48" s="177">
        <v>43</v>
      </c>
      <c r="DI48" s="177">
        <v>7.0869047619047612</v>
      </c>
      <c r="DJ48" s="177">
        <v>1</v>
      </c>
      <c r="DK48" s="177">
        <v>0.97674418604651159</v>
      </c>
      <c r="DL48" s="177">
        <v>38</v>
      </c>
      <c r="DM48" s="177">
        <v>32</v>
      </c>
      <c r="DN48" s="177">
        <v>0.88372093023255816</v>
      </c>
      <c r="DO48" s="159">
        <v>42</v>
      </c>
      <c r="DP48" s="108">
        <v>28.75</v>
      </c>
      <c r="DQ48" s="215">
        <v>383050</v>
      </c>
      <c r="DR48" s="189">
        <v>0.94782608695600001</v>
      </c>
      <c r="DS48" s="189">
        <v>6.2752293578016198</v>
      </c>
      <c r="DT48" s="149" t="s">
        <v>213</v>
      </c>
      <c r="DU48" s="150" t="s">
        <v>245</v>
      </c>
      <c r="DV48" s="190" t="s">
        <v>246</v>
      </c>
      <c r="DW48" s="177" t="s">
        <v>247</v>
      </c>
      <c r="DX48" s="191" t="s">
        <v>217</v>
      </c>
      <c r="DY48" s="172" t="s">
        <v>250</v>
      </c>
      <c r="DZ48" s="132" t="s">
        <v>121</v>
      </c>
      <c r="EA48" s="125">
        <v>214</v>
      </c>
      <c r="EB48" s="125" t="s">
        <v>230</v>
      </c>
      <c r="EC48" s="133" t="s">
        <v>220</v>
      </c>
      <c r="ED48" s="133" t="s">
        <v>221</v>
      </c>
      <c r="EE48" s="125" t="s">
        <v>274</v>
      </c>
      <c r="EF48" s="17">
        <v>5.399555536738613</v>
      </c>
      <c r="EG48" s="8">
        <v>5.7753964990203146</v>
      </c>
      <c r="EH48" s="17" t="s">
        <v>262</v>
      </c>
      <c r="EI48" s="8" t="s">
        <v>263</v>
      </c>
      <c r="EJ48" s="18" t="s">
        <v>239</v>
      </c>
      <c r="EK48" s="124" t="s">
        <v>225</v>
      </c>
      <c r="EL48" s="124" t="s">
        <v>226</v>
      </c>
      <c r="EM48" s="124" t="s">
        <v>227</v>
      </c>
    </row>
    <row r="49" spans="1:143" ht="16.5" thickBot="1">
      <c r="A49" s="111" t="s">
        <v>212</v>
      </c>
      <c r="B49" s="112" t="s">
        <v>115</v>
      </c>
      <c r="C49" s="113" t="s">
        <v>41</v>
      </c>
      <c r="D49" s="161" t="s">
        <v>126</v>
      </c>
      <c r="E49" s="220" t="s">
        <v>78</v>
      </c>
      <c r="F49" s="162">
        <v>167</v>
      </c>
      <c r="G49" s="119">
        <v>1</v>
      </c>
      <c r="H49" s="119">
        <v>0</v>
      </c>
      <c r="I49" s="163">
        <v>4821.4117268284372</v>
      </c>
      <c r="J49" s="163">
        <v>2291.2699215132002</v>
      </c>
      <c r="K49" s="163">
        <v>0.75301204819277112</v>
      </c>
      <c r="L49" s="164">
        <v>125</v>
      </c>
      <c r="M49" s="164">
        <v>165</v>
      </c>
      <c r="N49" s="163">
        <v>10689.740201475199</v>
      </c>
      <c r="O49" s="163">
        <v>2090.625</v>
      </c>
      <c r="P49" s="116">
        <v>2717.3796791443851</v>
      </c>
      <c r="Q49" s="116">
        <v>2804.0712468193383</v>
      </c>
      <c r="R49" s="163">
        <v>8128.1250000000009</v>
      </c>
      <c r="S49" s="163">
        <v>9477.1875</v>
      </c>
      <c r="T49" s="163">
        <v>9625.6410256410254</v>
      </c>
      <c r="U49" s="162">
        <v>167</v>
      </c>
      <c r="V49" s="119">
        <v>0</v>
      </c>
      <c r="W49" s="119">
        <v>6</v>
      </c>
      <c r="X49" s="163">
        <v>1543.0050016880089</v>
      </c>
      <c r="Y49" s="163">
        <v>836.58752553943737</v>
      </c>
      <c r="Z49" s="163">
        <v>3317.8463764132321</v>
      </c>
      <c r="AA49" s="163">
        <v>593.42105263157896</v>
      </c>
      <c r="AB49" s="163">
        <v>659.41845764854622</v>
      </c>
      <c r="AC49" s="163">
        <v>703.65201900237525</v>
      </c>
      <c r="AD49" s="163">
        <v>2767.3076923076924</v>
      </c>
      <c r="AE49" s="163">
        <v>3023.1625835189311</v>
      </c>
      <c r="AF49" s="163">
        <v>3084.3192868719611</v>
      </c>
      <c r="AG49" s="162">
        <v>168</v>
      </c>
      <c r="AH49" s="119">
        <v>0</v>
      </c>
      <c r="AI49" s="119">
        <v>0</v>
      </c>
      <c r="AJ49" s="119">
        <v>168</v>
      </c>
      <c r="AK49" s="163">
        <v>7120.1613281091868</v>
      </c>
      <c r="AL49" s="163">
        <v>4382.0417178746929</v>
      </c>
      <c r="AM49" s="163">
        <v>22430.350477323438</v>
      </c>
      <c r="AN49" s="163">
        <v>2175.0000000000005</v>
      </c>
      <c r="AO49" s="163">
        <v>3036.950146627566</v>
      </c>
      <c r="AP49" s="163">
        <v>3044.1361916771752</v>
      </c>
      <c r="AQ49" s="163">
        <v>13575.000000000007</v>
      </c>
      <c r="AR49" s="163">
        <v>14555.140186915893</v>
      </c>
      <c r="AS49" s="163">
        <v>14547.244094488189</v>
      </c>
      <c r="AT49" s="162">
        <v>164</v>
      </c>
      <c r="AU49" s="119">
        <v>3</v>
      </c>
      <c r="AV49" s="119">
        <v>1</v>
      </c>
      <c r="AW49" s="119">
        <v>149</v>
      </c>
      <c r="AX49" s="163">
        <v>2282.6712151021284</v>
      </c>
      <c r="AY49" s="163">
        <v>1238.5789163061993</v>
      </c>
      <c r="AZ49" s="163">
        <v>4697.3393080872884</v>
      </c>
      <c r="BA49" s="163">
        <v>500</v>
      </c>
      <c r="BB49" s="116">
        <v>522.08333333333337</v>
      </c>
      <c r="BC49" s="116">
        <v>537.26851851851859</v>
      </c>
      <c r="BD49" s="163">
        <v>3875</v>
      </c>
      <c r="BE49" s="163">
        <v>3663.2775119617227</v>
      </c>
      <c r="BF49" s="163">
        <v>3664.6271510516249</v>
      </c>
      <c r="BG49" s="162">
        <v>164</v>
      </c>
      <c r="BH49" s="119">
        <v>112</v>
      </c>
      <c r="BI49" s="119">
        <v>150</v>
      </c>
      <c r="BJ49" s="119">
        <v>78</v>
      </c>
      <c r="BK49" s="120">
        <v>82</v>
      </c>
      <c r="BL49" s="162">
        <v>326</v>
      </c>
      <c r="BM49" s="119">
        <v>0</v>
      </c>
      <c r="BN49" s="119">
        <v>4</v>
      </c>
      <c r="BO49" s="119">
        <v>3.4044440993788818</v>
      </c>
      <c r="BP49" s="119">
        <v>0.74471428571428533</v>
      </c>
      <c r="BQ49" s="119">
        <v>2.6597298136645962</v>
      </c>
      <c r="BR49" s="162">
        <v>335</v>
      </c>
      <c r="BS49" s="119">
        <v>3</v>
      </c>
      <c r="BT49" s="119">
        <v>14</v>
      </c>
      <c r="BU49" s="119">
        <v>4.4483018867924544</v>
      </c>
      <c r="BV49" s="119">
        <v>0.94044654088050317</v>
      </c>
      <c r="BW49" s="120">
        <v>3.507855345911949</v>
      </c>
      <c r="BX49" s="162">
        <v>681</v>
      </c>
      <c r="BY49" s="119">
        <v>26</v>
      </c>
      <c r="BZ49" s="119">
        <v>3.5756097654017007</v>
      </c>
      <c r="CA49" s="119">
        <v>42</v>
      </c>
      <c r="CB49" s="119">
        <v>7.2900476190476198</v>
      </c>
      <c r="CC49" s="119">
        <v>0</v>
      </c>
      <c r="CD49" s="119">
        <v>1</v>
      </c>
      <c r="CE49" s="119">
        <v>34</v>
      </c>
      <c r="CF49" s="119">
        <v>26</v>
      </c>
      <c r="CG49" s="119">
        <v>0.80952380952380953</v>
      </c>
      <c r="CH49" s="165">
        <v>41</v>
      </c>
      <c r="CI49" s="162">
        <v>735</v>
      </c>
      <c r="CJ49" s="119">
        <v>33</v>
      </c>
      <c r="CK49" s="119">
        <v>3.7700000524520876</v>
      </c>
      <c r="CL49" s="119">
        <v>42</v>
      </c>
      <c r="CM49" s="119">
        <v>7.8606749999999987</v>
      </c>
      <c r="CN49" s="119">
        <v>2</v>
      </c>
      <c r="CO49" s="119">
        <v>0.95238095238095233</v>
      </c>
      <c r="CP49" s="119">
        <v>36</v>
      </c>
      <c r="CQ49" s="119">
        <v>33</v>
      </c>
      <c r="CR49" s="119">
        <v>0.8571428571428571</v>
      </c>
      <c r="CS49" s="165">
        <v>40</v>
      </c>
      <c r="CT49" s="162">
        <v>765</v>
      </c>
      <c r="CU49" s="119">
        <v>30</v>
      </c>
      <c r="CV49" s="119">
        <v>3.8363636695977412</v>
      </c>
      <c r="CW49" s="119">
        <v>38</v>
      </c>
      <c r="CX49" s="119">
        <v>7.9928571428571411</v>
      </c>
      <c r="CY49" s="119">
        <v>3</v>
      </c>
      <c r="CZ49" s="119">
        <v>0.92105263157894735</v>
      </c>
      <c r="DA49" s="119">
        <v>31</v>
      </c>
      <c r="DB49" s="119">
        <v>30</v>
      </c>
      <c r="DC49" s="119">
        <v>0.81578947368421051</v>
      </c>
      <c r="DD49" s="165">
        <v>33</v>
      </c>
      <c r="DE49" s="162">
        <v>762</v>
      </c>
      <c r="DF49" s="119">
        <v>38</v>
      </c>
      <c r="DG49" s="119">
        <v>3.7604651340218478</v>
      </c>
      <c r="DH49" s="119">
        <v>44</v>
      </c>
      <c r="DI49" s="119">
        <v>7.0198837209302321</v>
      </c>
      <c r="DJ49" s="119">
        <v>1</v>
      </c>
      <c r="DK49" s="119">
        <v>0.97727272727272729</v>
      </c>
      <c r="DL49" s="119">
        <v>43</v>
      </c>
      <c r="DM49" s="119">
        <v>38</v>
      </c>
      <c r="DN49" s="119">
        <v>0.97727272727272729</v>
      </c>
      <c r="DO49" s="165">
        <v>43</v>
      </c>
      <c r="DP49" s="175">
        <v>28.75</v>
      </c>
      <c r="DQ49" s="221">
        <v>383050</v>
      </c>
      <c r="DR49" s="222">
        <v>0.94782608695600001</v>
      </c>
      <c r="DS49" s="222">
        <v>6.1284403669758509</v>
      </c>
      <c r="DT49" s="179" t="s">
        <v>213</v>
      </c>
      <c r="DU49" s="118" t="s">
        <v>245</v>
      </c>
      <c r="DV49" s="212" t="s">
        <v>246</v>
      </c>
      <c r="DW49" s="119" t="s">
        <v>247</v>
      </c>
      <c r="DX49" s="213" t="s">
        <v>217</v>
      </c>
      <c r="DY49" s="214" t="s">
        <v>250</v>
      </c>
      <c r="DZ49" s="121" t="s">
        <v>122</v>
      </c>
      <c r="EA49" s="122">
        <v>214</v>
      </c>
      <c r="EB49" s="122" t="s">
        <v>231</v>
      </c>
      <c r="EC49" s="123" t="s">
        <v>220</v>
      </c>
      <c r="ED49" s="123" t="s">
        <v>229</v>
      </c>
      <c r="EE49" s="122" t="s">
        <v>274</v>
      </c>
      <c r="EF49" s="114">
        <v>7.2287245210773214</v>
      </c>
      <c r="EG49" s="115">
        <v>7.6921147629172504</v>
      </c>
      <c r="EH49" s="114" t="s">
        <v>262</v>
      </c>
      <c r="EI49" s="115" t="s">
        <v>263</v>
      </c>
      <c r="EJ49" s="117" t="s">
        <v>239</v>
      </c>
      <c r="EK49" s="124" t="s">
        <v>225</v>
      </c>
      <c r="EL49" s="124" t="s">
        <v>226</v>
      </c>
      <c r="EM49" s="124" t="s">
        <v>227</v>
      </c>
    </row>
    <row r="50" spans="1:143" ht="15.75">
      <c r="A50" s="127" t="s">
        <v>212</v>
      </c>
      <c r="B50" s="135" t="s">
        <v>115</v>
      </c>
      <c r="C50" s="134" t="s">
        <v>41</v>
      </c>
      <c r="D50" s="136" t="s">
        <v>126</v>
      </c>
      <c r="E50" s="203" t="s">
        <v>79</v>
      </c>
      <c r="F50" s="137">
        <v>187</v>
      </c>
      <c r="G50" s="178">
        <v>2</v>
      </c>
      <c r="H50" s="178">
        <v>1</v>
      </c>
      <c r="I50" s="138">
        <v>8906.6866567942689</v>
      </c>
      <c r="J50" s="138">
        <v>4609.697334459639</v>
      </c>
      <c r="K50" s="138">
        <v>0.93478260869565222</v>
      </c>
      <c r="L50" s="139">
        <v>172</v>
      </c>
      <c r="M50" s="139">
        <v>183</v>
      </c>
      <c r="N50" s="138">
        <v>20472.50640265792</v>
      </c>
      <c r="O50" s="138">
        <v>3685.7142857142858</v>
      </c>
      <c r="P50" s="19">
        <v>4032.7402135231318</v>
      </c>
      <c r="Q50" s="19">
        <v>3866.2608695652175</v>
      </c>
      <c r="R50" s="138">
        <v>16135.714285714286</v>
      </c>
      <c r="S50" s="138">
        <v>16075.739644970416</v>
      </c>
      <c r="T50" s="138">
        <v>16866.008771929824</v>
      </c>
      <c r="U50" s="137">
        <v>186</v>
      </c>
      <c r="V50" s="178">
        <v>1</v>
      </c>
      <c r="W50" s="178">
        <v>26</v>
      </c>
      <c r="X50" s="138">
        <v>2270.9198166239594</v>
      </c>
      <c r="Y50" s="138">
        <v>1262.1119279165714</v>
      </c>
      <c r="Z50" s="138">
        <v>4070.5808768757202</v>
      </c>
      <c r="AA50" s="138">
        <v>810.41666666666663</v>
      </c>
      <c r="AB50" s="138">
        <v>838.03571428571433</v>
      </c>
      <c r="AC50" s="138">
        <v>946.45852749301025</v>
      </c>
      <c r="AD50" s="138">
        <v>3936.1111111111109</v>
      </c>
      <c r="AE50" s="138">
        <v>3801.4164305949012</v>
      </c>
      <c r="AF50" s="138">
        <v>3844.8770491803275</v>
      </c>
      <c r="AG50" s="137">
        <v>182</v>
      </c>
      <c r="AH50" s="178">
        <v>0</v>
      </c>
      <c r="AI50" s="178">
        <v>0</v>
      </c>
      <c r="AJ50" s="178">
        <v>182</v>
      </c>
      <c r="AK50" s="138">
        <v>9488.0246550567626</v>
      </c>
      <c r="AL50" s="138">
        <v>4866.4258299295316</v>
      </c>
      <c r="AM50" s="138">
        <v>26293.506344395119</v>
      </c>
      <c r="AN50" s="138">
        <v>3878.5714285714284</v>
      </c>
      <c r="AO50" s="138">
        <v>4214.334470989761</v>
      </c>
      <c r="AP50" s="138">
        <v>4053.5545023696686</v>
      </c>
      <c r="AQ50" s="138">
        <v>15975.000000000002</v>
      </c>
      <c r="AR50" s="138">
        <v>18178.723404255317</v>
      </c>
      <c r="AS50" s="138">
        <v>19077.23076923077</v>
      </c>
      <c r="AT50" s="137">
        <v>181</v>
      </c>
      <c r="AU50" s="178">
        <v>0</v>
      </c>
      <c r="AV50" s="178">
        <v>0</v>
      </c>
      <c r="AW50" s="178">
        <v>148</v>
      </c>
      <c r="AX50" s="138">
        <v>2303.4049711262237</v>
      </c>
      <c r="AY50" s="138">
        <v>1568.024763024667</v>
      </c>
      <c r="AZ50" s="138">
        <v>4710.3493702105443</v>
      </c>
      <c r="BA50" s="138">
        <v>331.25000000000006</v>
      </c>
      <c r="BB50" s="19">
        <v>685.5022831050228</v>
      </c>
      <c r="BC50" s="19">
        <v>846.75810473815477</v>
      </c>
      <c r="BD50" s="138">
        <v>4304.166666666667</v>
      </c>
      <c r="BE50" s="138">
        <v>4303.0172413793098</v>
      </c>
      <c r="BF50" s="138">
        <v>4236.5764447695692</v>
      </c>
      <c r="BG50" s="137">
        <v>170</v>
      </c>
      <c r="BH50" s="178">
        <v>42</v>
      </c>
      <c r="BI50" s="178">
        <v>63</v>
      </c>
      <c r="BJ50" s="178">
        <v>44</v>
      </c>
      <c r="BK50" s="140">
        <v>39</v>
      </c>
      <c r="BL50" s="137">
        <v>379</v>
      </c>
      <c r="BM50" s="178">
        <v>0</v>
      </c>
      <c r="BN50" s="178">
        <v>9</v>
      </c>
      <c r="BO50" s="178">
        <v>2.778591891891891</v>
      </c>
      <c r="BP50" s="178">
        <v>0.67296756756756759</v>
      </c>
      <c r="BQ50" s="178">
        <v>2.105624324324324</v>
      </c>
      <c r="BR50" s="137">
        <v>365</v>
      </c>
      <c r="BS50" s="178">
        <v>2</v>
      </c>
      <c r="BT50" s="178">
        <v>5</v>
      </c>
      <c r="BU50" s="178">
        <v>3.5291843575418991</v>
      </c>
      <c r="BV50" s="178">
        <v>0.73449999999999971</v>
      </c>
      <c r="BW50" s="140">
        <v>2.7946843575418998</v>
      </c>
      <c r="BX50" s="137">
        <v>802</v>
      </c>
      <c r="BY50" s="178">
        <v>22</v>
      </c>
      <c r="BZ50" s="178">
        <v>3.7360000038146972</v>
      </c>
      <c r="CA50" s="178">
        <v>25</v>
      </c>
      <c r="CB50" s="178">
        <v>6.3281600000000013</v>
      </c>
      <c r="CC50" s="178">
        <v>0</v>
      </c>
      <c r="CD50" s="178">
        <v>1</v>
      </c>
      <c r="CE50" s="178">
        <v>25</v>
      </c>
      <c r="CF50" s="178">
        <v>22</v>
      </c>
      <c r="CG50" s="178">
        <v>1</v>
      </c>
      <c r="CH50" s="158">
        <v>25</v>
      </c>
      <c r="CI50" s="137">
        <v>791</v>
      </c>
      <c r="CJ50" s="178">
        <v>19</v>
      </c>
      <c r="CK50" s="178">
        <v>3.7318182208321313</v>
      </c>
      <c r="CL50" s="178">
        <v>22</v>
      </c>
      <c r="CM50" s="178">
        <v>6.8349090909090906</v>
      </c>
      <c r="CN50" s="178">
        <v>0</v>
      </c>
      <c r="CO50" s="178">
        <v>1</v>
      </c>
      <c r="CP50" s="178">
        <v>21</v>
      </c>
      <c r="CQ50" s="178">
        <v>19</v>
      </c>
      <c r="CR50" s="178">
        <v>0.95454545454545459</v>
      </c>
      <c r="CS50" s="158">
        <v>22</v>
      </c>
      <c r="CT50" s="137">
        <v>736</v>
      </c>
      <c r="CU50" s="178">
        <v>20</v>
      </c>
      <c r="CV50" s="178">
        <v>3.6961538883355947</v>
      </c>
      <c r="CW50" s="178">
        <v>27</v>
      </c>
      <c r="CX50" s="178">
        <v>6.7946923076923094</v>
      </c>
      <c r="CY50" s="178">
        <v>1</v>
      </c>
      <c r="CZ50" s="178">
        <v>0.96296296296296302</v>
      </c>
      <c r="DA50" s="178">
        <v>25</v>
      </c>
      <c r="DB50" s="178">
        <v>20</v>
      </c>
      <c r="DC50" s="178">
        <v>0.92592592592592593</v>
      </c>
      <c r="DD50" s="158">
        <v>26</v>
      </c>
      <c r="DE50" s="137">
        <v>787</v>
      </c>
      <c r="DF50" s="178">
        <v>23</v>
      </c>
      <c r="DG50" s="178">
        <v>3.7035714473043169</v>
      </c>
      <c r="DH50" s="178">
        <v>28</v>
      </c>
      <c r="DI50" s="178">
        <v>5.8997142857142864</v>
      </c>
      <c r="DJ50" s="178">
        <v>0</v>
      </c>
      <c r="DK50" s="178">
        <v>1</v>
      </c>
      <c r="DL50" s="178">
        <v>27</v>
      </c>
      <c r="DM50" s="178">
        <v>23</v>
      </c>
      <c r="DN50" s="178">
        <v>0.9642857142857143</v>
      </c>
      <c r="DO50" s="158">
        <v>28</v>
      </c>
      <c r="DP50" s="107">
        <v>20.5</v>
      </c>
      <c r="DQ50" s="219">
        <v>139809</v>
      </c>
      <c r="DR50" s="205">
        <v>0.92682926829199996</v>
      </c>
      <c r="DS50" s="205">
        <v>9.8421052631651467</v>
      </c>
      <c r="DT50" s="141" t="s">
        <v>213</v>
      </c>
      <c r="DU50" s="142" t="s">
        <v>245</v>
      </c>
      <c r="DV50" s="206" t="s">
        <v>246</v>
      </c>
      <c r="DW50" s="178" t="s">
        <v>247</v>
      </c>
      <c r="DX50" s="207" t="s">
        <v>217</v>
      </c>
      <c r="DY50" s="173" t="s">
        <v>250</v>
      </c>
      <c r="DZ50" s="129" t="s">
        <v>119</v>
      </c>
      <c r="EA50" s="130">
        <v>214</v>
      </c>
      <c r="EB50" s="130" t="s">
        <v>219</v>
      </c>
      <c r="EC50" s="131" t="s">
        <v>220</v>
      </c>
      <c r="ED50" s="131" t="s">
        <v>229</v>
      </c>
      <c r="EE50" s="130" t="s">
        <v>274</v>
      </c>
      <c r="EF50" s="14">
        <v>4.1540260563559714</v>
      </c>
      <c r="EG50" s="15">
        <v>5.4937869195015203</v>
      </c>
      <c r="EH50" s="14" t="s">
        <v>79</v>
      </c>
      <c r="EI50" s="15" t="s">
        <v>223</v>
      </c>
      <c r="EJ50" s="16" t="s">
        <v>224</v>
      </c>
      <c r="EK50" s="124" t="s">
        <v>225</v>
      </c>
      <c r="EL50" s="124" t="s">
        <v>226</v>
      </c>
      <c r="EM50" s="124" t="s">
        <v>227</v>
      </c>
    </row>
    <row r="51" spans="1:143" ht="15.75">
      <c r="A51" s="128" t="s">
        <v>212</v>
      </c>
      <c r="B51" s="143" t="s">
        <v>115</v>
      </c>
      <c r="C51" s="126" t="s">
        <v>41</v>
      </c>
      <c r="D51" s="144" t="s">
        <v>126</v>
      </c>
      <c r="E51" s="216" t="s">
        <v>79</v>
      </c>
      <c r="F51" s="145">
        <v>190</v>
      </c>
      <c r="G51" s="177">
        <v>2</v>
      </c>
      <c r="H51" s="177">
        <v>0</v>
      </c>
      <c r="I51" s="146">
        <v>8148.2758941279508</v>
      </c>
      <c r="J51" s="146">
        <v>3742.3270288943932</v>
      </c>
      <c r="K51" s="146">
        <v>0.92553191489361697</v>
      </c>
      <c r="L51" s="147">
        <v>174</v>
      </c>
      <c r="M51" s="147">
        <v>188</v>
      </c>
      <c r="N51" s="146">
        <v>19203.3464829324</v>
      </c>
      <c r="O51" s="146">
        <v>3360</v>
      </c>
      <c r="P51" s="20">
        <v>4572.7642276422766</v>
      </c>
      <c r="Q51" s="20">
        <v>4165.9829059829062</v>
      </c>
      <c r="R51" s="146">
        <v>13350.000000000004</v>
      </c>
      <c r="S51" s="146">
        <v>13948.523985239852</v>
      </c>
      <c r="T51" s="146">
        <v>13924.355555555556</v>
      </c>
      <c r="U51" s="145">
        <v>193</v>
      </c>
      <c r="V51" s="177">
        <v>0</v>
      </c>
      <c r="W51" s="177">
        <v>7</v>
      </c>
      <c r="X51" s="146">
        <v>1923.9017543665252</v>
      </c>
      <c r="Y51" s="146">
        <v>780.11560332305658</v>
      </c>
      <c r="Z51" s="146">
        <v>3070.0964546495679</v>
      </c>
      <c r="AA51" s="146">
        <v>810</v>
      </c>
      <c r="AB51" s="146">
        <v>879.19132149901384</v>
      </c>
      <c r="AC51" s="146">
        <v>850.97580015612812</v>
      </c>
      <c r="AD51" s="146">
        <v>2768.4210526315792</v>
      </c>
      <c r="AE51" s="146">
        <v>3452.7707808564232</v>
      </c>
      <c r="AF51" s="146">
        <v>3446.7848453249912</v>
      </c>
      <c r="AG51" s="145">
        <v>189</v>
      </c>
      <c r="AH51" s="177">
        <v>0</v>
      </c>
      <c r="AI51" s="177">
        <v>0</v>
      </c>
      <c r="AJ51" s="177">
        <v>189</v>
      </c>
      <c r="AK51" s="146">
        <v>8235.313739727073</v>
      </c>
      <c r="AL51" s="146">
        <v>4521.6046725238666</v>
      </c>
      <c r="AM51" s="146">
        <v>23114.648997510161</v>
      </c>
      <c r="AN51" s="146">
        <v>2566.0714285714284</v>
      </c>
      <c r="AO51" s="146">
        <v>4901.0695187165775</v>
      </c>
      <c r="AP51" s="146">
        <v>4261.5079365079364</v>
      </c>
      <c r="AQ51" s="146">
        <v>14446.874999999998</v>
      </c>
      <c r="AR51" s="146">
        <v>18156.804733727811</v>
      </c>
      <c r="AS51" s="146">
        <v>18091.44385026738</v>
      </c>
      <c r="AT51" s="145">
        <v>189</v>
      </c>
      <c r="AU51" s="177">
        <v>1</v>
      </c>
      <c r="AV51" s="177">
        <v>0</v>
      </c>
      <c r="AW51" s="177">
        <v>177</v>
      </c>
      <c r="AX51" s="146">
        <v>1825.9375489383569</v>
      </c>
      <c r="AY51" s="146">
        <v>918.32443870257418</v>
      </c>
      <c r="AZ51" s="146">
        <v>3322.2285753857122</v>
      </c>
      <c r="BA51" s="146">
        <v>547.5</v>
      </c>
      <c r="BB51" s="20">
        <v>759.97876857749475</v>
      </c>
      <c r="BC51" s="20">
        <v>713.33872271624898</v>
      </c>
      <c r="BD51" s="146">
        <v>2891.666666666667</v>
      </c>
      <c r="BE51" s="146">
        <v>4200.320924261875</v>
      </c>
      <c r="BF51" s="146">
        <v>4035.8847736625521</v>
      </c>
      <c r="BG51" s="145">
        <v>68</v>
      </c>
      <c r="BH51" s="177">
        <v>75</v>
      </c>
      <c r="BI51" s="177">
        <v>340</v>
      </c>
      <c r="BJ51" s="177">
        <v>51</v>
      </c>
      <c r="BK51" s="148">
        <v>53</v>
      </c>
      <c r="BL51" s="145">
        <v>376</v>
      </c>
      <c r="BM51" s="177">
        <v>7</v>
      </c>
      <c r="BN51" s="177">
        <v>3</v>
      </c>
      <c r="BO51" s="177">
        <v>2.4562650273224031</v>
      </c>
      <c r="BP51" s="177">
        <v>0.77754644808743179</v>
      </c>
      <c r="BQ51" s="177">
        <v>1.6787185792349733</v>
      </c>
      <c r="BR51" s="145">
        <v>383</v>
      </c>
      <c r="BS51" s="177">
        <v>3</v>
      </c>
      <c r="BT51" s="177">
        <v>12</v>
      </c>
      <c r="BU51" s="177">
        <v>4.2120135869565223</v>
      </c>
      <c r="BV51" s="177">
        <v>1.1482907608695654</v>
      </c>
      <c r="BW51" s="148">
        <v>3.0637228260869573</v>
      </c>
      <c r="BX51" s="145">
        <v>782</v>
      </c>
      <c r="BY51" s="177">
        <v>25</v>
      </c>
      <c r="BZ51" s="177">
        <v>3.8037037319607205</v>
      </c>
      <c r="CA51" s="177">
        <v>27</v>
      </c>
      <c r="CB51" s="177">
        <v>5.7588518518518512</v>
      </c>
      <c r="CC51" s="177">
        <v>0</v>
      </c>
      <c r="CD51" s="177">
        <v>1</v>
      </c>
      <c r="CE51" s="177">
        <v>25</v>
      </c>
      <c r="CF51" s="177">
        <v>25</v>
      </c>
      <c r="CG51" s="177">
        <v>0.92592592592592593</v>
      </c>
      <c r="CH51" s="159">
        <v>27</v>
      </c>
      <c r="CI51" s="145">
        <v>786</v>
      </c>
      <c r="CJ51" s="177">
        <v>24</v>
      </c>
      <c r="CK51" s="177">
        <v>3.7846154066232534</v>
      </c>
      <c r="CL51" s="177">
        <v>28</v>
      </c>
      <c r="CM51" s="177">
        <v>6.5580740740740744</v>
      </c>
      <c r="CN51" s="177">
        <v>1</v>
      </c>
      <c r="CO51" s="177">
        <v>0.9642857142857143</v>
      </c>
      <c r="CP51" s="177">
        <v>25</v>
      </c>
      <c r="CQ51" s="177">
        <v>24</v>
      </c>
      <c r="CR51" s="177">
        <v>0.8928571428571429</v>
      </c>
      <c r="CS51" s="159">
        <v>26</v>
      </c>
      <c r="CT51" s="145">
        <v>793</v>
      </c>
      <c r="CU51" s="177">
        <v>29</v>
      </c>
      <c r="CV51" s="177">
        <v>3.854838732750185</v>
      </c>
      <c r="CW51" s="177">
        <v>31</v>
      </c>
      <c r="CX51" s="177">
        <v>6.4597096774193563</v>
      </c>
      <c r="CY51" s="177">
        <v>0</v>
      </c>
      <c r="CZ51" s="177">
        <v>1</v>
      </c>
      <c r="DA51" s="177">
        <v>31</v>
      </c>
      <c r="DB51" s="177">
        <v>29</v>
      </c>
      <c r="DC51" s="177">
        <v>1</v>
      </c>
      <c r="DD51" s="159">
        <v>31</v>
      </c>
      <c r="DE51" s="145">
        <v>788</v>
      </c>
      <c r="DF51" s="177">
        <v>26</v>
      </c>
      <c r="DG51" s="177">
        <v>3.7964285867554799</v>
      </c>
      <c r="DH51" s="177">
        <v>28</v>
      </c>
      <c r="DI51" s="177">
        <v>5.8939285714285727</v>
      </c>
      <c r="DJ51" s="177">
        <v>0</v>
      </c>
      <c r="DK51" s="177">
        <v>1</v>
      </c>
      <c r="DL51" s="177">
        <v>27</v>
      </c>
      <c r="DM51" s="177">
        <v>26</v>
      </c>
      <c r="DN51" s="177">
        <v>0.9642857142857143</v>
      </c>
      <c r="DO51" s="159">
        <v>28</v>
      </c>
      <c r="DP51" s="109">
        <v>20.5</v>
      </c>
      <c r="DQ51" s="215">
        <v>139809</v>
      </c>
      <c r="DR51" s="189">
        <v>0.92682926829199996</v>
      </c>
      <c r="DS51" s="189">
        <v>10.000000000007368</v>
      </c>
      <c r="DT51" s="149" t="s">
        <v>213</v>
      </c>
      <c r="DU51" s="150" t="s">
        <v>245</v>
      </c>
      <c r="DV51" s="190" t="s">
        <v>246</v>
      </c>
      <c r="DW51" s="177" t="s">
        <v>247</v>
      </c>
      <c r="DX51" s="191" t="s">
        <v>217</v>
      </c>
      <c r="DY51" s="172" t="s">
        <v>250</v>
      </c>
      <c r="DZ51" s="132" t="s">
        <v>120</v>
      </c>
      <c r="EA51" s="125">
        <v>214</v>
      </c>
      <c r="EB51" s="125" t="s">
        <v>228</v>
      </c>
      <c r="EC51" s="133" t="s">
        <v>220</v>
      </c>
      <c r="ED51" s="133" t="s">
        <v>229</v>
      </c>
      <c r="EE51" s="125" t="s">
        <v>274</v>
      </c>
      <c r="EF51" s="17">
        <v>5.494846336465133</v>
      </c>
      <c r="EG51" s="8">
        <v>5.930864084569901</v>
      </c>
      <c r="EH51" s="17" t="s">
        <v>79</v>
      </c>
      <c r="EI51" s="8" t="s">
        <v>223</v>
      </c>
      <c r="EJ51" s="18" t="s">
        <v>224</v>
      </c>
      <c r="EK51" s="124" t="s">
        <v>225</v>
      </c>
      <c r="EL51" s="124" t="s">
        <v>226</v>
      </c>
      <c r="EM51" s="124" t="s">
        <v>227</v>
      </c>
    </row>
    <row r="52" spans="1:143" ht="15.75">
      <c r="A52" s="128" t="s">
        <v>212</v>
      </c>
      <c r="B52" s="143" t="s">
        <v>115</v>
      </c>
      <c r="C52" s="126" t="s">
        <v>41</v>
      </c>
      <c r="D52" s="144" t="s">
        <v>126</v>
      </c>
      <c r="E52" s="216" t="s">
        <v>79</v>
      </c>
      <c r="F52" s="145">
        <v>199</v>
      </c>
      <c r="G52" s="177">
        <v>0</v>
      </c>
      <c r="H52" s="177">
        <v>0</v>
      </c>
      <c r="I52" s="146">
        <v>5139.5315340293764</v>
      </c>
      <c r="J52" s="146">
        <v>1726.1062157019419</v>
      </c>
      <c r="K52" s="146">
        <v>0.8693467336683417</v>
      </c>
      <c r="L52" s="147">
        <v>173</v>
      </c>
      <c r="M52" s="147">
        <v>196</v>
      </c>
      <c r="N52" s="146">
        <v>9260.8133813139193</v>
      </c>
      <c r="O52" s="146">
        <v>2648.0769230769229</v>
      </c>
      <c r="P52" s="20">
        <v>2550.9523809523812</v>
      </c>
      <c r="Q52" s="20">
        <v>2575.452488687783</v>
      </c>
      <c r="R52" s="146">
        <v>7177.173913043478</v>
      </c>
      <c r="S52" s="146">
        <v>10494.736842105265</v>
      </c>
      <c r="T52" s="146">
        <v>11106.764705882355</v>
      </c>
      <c r="U52" s="145">
        <v>200</v>
      </c>
      <c r="V52" s="177">
        <v>0</v>
      </c>
      <c r="W52" s="177">
        <v>10</v>
      </c>
      <c r="X52" s="146">
        <v>2164.1364890673831</v>
      </c>
      <c r="Y52" s="146">
        <v>901.68319350736158</v>
      </c>
      <c r="Z52" s="146">
        <v>3702.7063068144003</v>
      </c>
      <c r="AA52" s="146">
        <v>750</v>
      </c>
      <c r="AB52" s="146">
        <v>848.24380165289256</v>
      </c>
      <c r="AC52" s="146">
        <v>833.79629629629642</v>
      </c>
      <c r="AD52" s="146">
        <v>3250</v>
      </c>
      <c r="AE52" s="146">
        <v>3440.4340836012866</v>
      </c>
      <c r="AF52" s="146">
        <v>3396.7345505617973</v>
      </c>
      <c r="AG52" s="145">
        <v>195</v>
      </c>
      <c r="AH52" s="177">
        <v>1</v>
      </c>
      <c r="AI52" s="177">
        <v>0</v>
      </c>
      <c r="AJ52" s="177">
        <v>194</v>
      </c>
      <c r="AK52" s="146">
        <v>9645.8550193209576</v>
      </c>
      <c r="AL52" s="146">
        <v>4822.5891794092367</v>
      </c>
      <c r="AM52" s="146">
        <v>21470.40260579576</v>
      </c>
      <c r="AN52" s="146">
        <v>3150.0000000000005</v>
      </c>
      <c r="AO52" s="146">
        <v>2822</v>
      </c>
      <c r="AP52" s="146">
        <v>2805.5636896046854</v>
      </c>
      <c r="AQ52" s="146">
        <v>16300</v>
      </c>
      <c r="AR52" s="146">
        <v>14949.66887417219</v>
      </c>
      <c r="AS52" s="146">
        <v>15440.000000000004</v>
      </c>
      <c r="AT52" s="145">
        <v>197</v>
      </c>
      <c r="AU52" s="177">
        <v>0</v>
      </c>
      <c r="AV52" s="177">
        <v>0</v>
      </c>
      <c r="AW52" s="177">
        <v>187</v>
      </c>
      <c r="AX52" s="146">
        <v>2098.6996614838117</v>
      </c>
      <c r="AY52" s="146">
        <v>1054.3815483975241</v>
      </c>
      <c r="AZ52" s="146">
        <v>4188.5598407371281</v>
      </c>
      <c r="BA52" s="146">
        <v>566.07142857142867</v>
      </c>
      <c r="BB52" s="20">
        <v>666.84782608695662</v>
      </c>
      <c r="BC52" s="20">
        <v>635.19091847265224</v>
      </c>
      <c r="BD52" s="146">
        <v>3442.1875</v>
      </c>
      <c r="BE52" s="146">
        <v>3917.4295774647885</v>
      </c>
      <c r="BF52" s="146">
        <v>3818.1434599156119</v>
      </c>
      <c r="BG52" s="145">
        <v>67</v>
      </c>
      <c r="BH52" s="177">
        <v>48</v>
      </c>
      <c r="BI52" s="177">
        <v>200</v>
      </c>
      <c r="BJ52" s="177">
        <v>54</v>
      </c>
      <c r="BK52" s="148">
        <v>51</v>
      </c>
      <c r="BL52" s="145">
        <v>402</v>
      </c>
      <c r="BM52" s="177">
        <v>0</v>
      </c>
      <c r="BN52" s="177">
        <v>5</v>
      </c>
      <c r="BO52" s="177">
        <v>3.2036423173803534</v>
      </c>
      <c r="BP52" s="177">
        <v>1.1549168765743074</v>
      </c>
      <c r="BQ52" s="177">
        <v>2.0487254408060456</v>
      </c>
      <c r="BR52" s="145">
        <v>394</v>
      </c>
      <c r="BS52" s="177">
        <v>1</v>
      </c>
      <c r="BT52" s="177">
        <v>9</v>
      </c>
      <c r="BU52" s="177">
        <v>3.9038619791666656</v>
      </c>
      <c r="BV52" s="177">
        <v>1.111325520833333</v>
      </c>
      <c r="BW52" s="148">
        <v>2.7925364583333327</v>
      </c>
      <c r="BX52" s="145">
        <v>806</v>
      </c>
      <c r="BY52" s="177">
        <v>27</v>
      </c>
      <c r="BZ52" s="177">
        <v>3.8733333905537921</v>
      </c>
      <c r="CA52" s="177">
        <v>30</v>
      </c>
      <c r="CB52" s="177">
        <v>5.2190333333333339</v>
      </c>
      <c r="CC52" s="177">
        <v>0</v>
      </c>
      <c r="CD52" s="177">
        <v>1</v>
      </c>
      <c r="CE52" s="177">
        <v>30</v>
      </c>
      <c r="CF52" s="177">
        <v>27</v>
      </c>
      <c r="CG52" s="177">
        <v>1</v>
      </c>
      <c r="CH52" s="159">
        <v>30</v>
      </c>
      <c r="CI52" s="145">
        <v>814</v>
      </c>
      <c r="CJ52" s="177">
        <v>25</v>
      </c>
      <c r="CK52" s="177">
        <v>3.8653846704042873</v>
      </c>
      <c r="CL52" s="177">
        <v>27</v>
      </c>
      <c r="CM52" s="177">
        <v>5.6145000000000014</v>
      </c>
      <c r="CN52" s="177">
        <v>1</v>
      </c>
      <c r="CO52" s="177">
        <v>0.96296296296296302</v>
      </c>
      <c r="CP52" s="177">
        <v>26</v>
      </c>
      <c r="CQ52" s="177">
        <v>25</v>
      </c>
      <c r="CR52" s="177">
        <v>0.96296296296296291</v>
      </c>
      <c r="CS52" s="159">
        <v>26</v>
      </c>
      <c r="CT52" s="145">
        <v>812</v>
      </c>
      <c r="CU52" s="177">
        <v>29</v>
      </c>
      <c r="CV52" s="177">
        <v>3.9866666634877523</v>
      </c>
      <c r="CW52" s="177">
        <v>30</v>
      </c>
      <c r="CX52" s="177">
        <v>5.690833333333333</v>
      </c>
      <c r="CY52" s="177">
        <v>0</v>
      </c>
      <c r="CZ52" s="177">
        <v>1</v>
      </c>
      <c r="DA52" s="177">
        <v>29</v>
      </c>
      <c r="DB52" s="177">
        <v>29</v>
      </c>
      <c r="DC52" s="177">
        <v>0.96666666666666667</v>
      </c>
      <c r="DD52" s="159">
        <v>30</v>
      </c>
      <c r="DE52" s="145">
        <v>833</v>
      </c>
      <c r="DF52" s="177">
        <v>25</v>
      </c>
      <c r="DG52" s="177">
        <v>3.8321429065295627</v>
      </c>
      <c r="DH52" s="177">
        <v>28</v>
      </c>
      <c r="DI52" s="177">
        <v>5.570607142857142</v>
      </c>
      <c r="DJ52" s="177">
        <v>0</v>
      </c>
      <c r="DK52" s="177">
        <v>1</v>
      </c>
      <c r="DL52" s="177">
        <v>26</v>
      </c>
      <c r="DM52" s="177">
        <v>25</v>
      </c>
      <c r="DN52" s="177">
        <v>0.9285714285714286</v>
      </c>
      <c r="DO52" s="159">
        <v>28</v>
      </c>
      <c r="DP52" s="108">
        <v>20.5</v>
      </c>
      <c r="DQ52" s="215">
        <v>139809</v>
      </c>
      <c r="DR52" s="189">
        <v>0.92682926829199996</v>
      </c>
      <c r="DS52" s="189">
        <v>10.473684210534033</v>
      </c>
      <c r="DT52" s="149" t="s">
        <v>213</v>
      </c>
      <c r="DU52" s="150" t="s">
        <v>245</v>
      </c>
      <c r="DV52" s="190" t="s">
        <v>246</v>
      </c>
      <c r="DW52" s="177" t="s">
        <v>247</v>
      </c>
      <c r="DX52" s="191" t="s">
        <v>217</v>
      </c>
      <c r="DY52" s="172" t="s">
        <v>250</v>
      </c>
      <c r="DZ52" s="132" t="s">
        <v>121</v>
      </c>
      <c r="EA52" s="125">
        <v>214</v>
      </c>
      <c r="EB52" s="125" t="s">
        <v>230</v>
      </c>
      <c r="EC52" s="133" t="s">
        <v>220</v>
      </c>
      <c r="ED52" s="133" t="s">
        <v>229</v>
      </c>
      <c r="EE52" s="125" t="s">
        <v>274</v>
      </c>
      <c r="EF52" s="17">
        <v>6.5520250845195065</v>
      </c>
      <c r="EG52" s="8">
        <v>5.2078610289096829</v>
      </c>
      <c r="EH52" s="17" t="s">
        <v>79</v>
      </c>
      <c r="EI52" s="8" t="s">
        <v>223</v>
      </c>
      <c r="EJ52" s="18" t="s">
        <v>224</v>
      </c>
      <c r="EK52" s="124" t="s">
        <v>225</v>
      </c>
      <c r="EL52" s="124" t="s">
        <v>226</v>
      </c>
      <c r="EM52" s="124" t="s">
        <v>227</v>
      </c>
    </row>
    <row r="53" spans="1:143" ht="15.75">
      <c r="A53" s="128" t="s">
        <v>212</v>
      </c>
      <c r="B53" s="143" t="s">
        <v>115</v>
      </c>
      <c r="C53" s="126" t="s">
        <v>41</v>
      </c>
      <c r="D53" s="144" t="s">
        <v>126</v>
      </c>
      <c r="E53" s="216" t="s">
        <v>79</v>
      </c>
      <c r="F53" s="145">
        <v>148</v>
      </c>
      <c r="G53" s="177">
        <v>3</v>
      </c>
      <c r="H53" s="177">
        <v>0</v>
      </c>
      <c r="I53" s="146">
        <v>5136.1830250392777</v>
      </c>
      <c r="J53" s="146">
        <v>2389.5651386233726</v>
      </c>
      <c r="K53" s="146">
        <v>0.81379310344827582</v>
      </c>
      <c r="L53" s="147">
        <v>118</v>
      </c>
      <c r="M53" s="147">
        <v>143</v>
      </c>
      <c r="N53" s="146">
        <v>11582.56069892224</v>
      </c>
      <c r="O53" s="146">
        <v>2203.125</v>
      </c>
      <c r="P53" s="20">
        <v>2717.3796791443851</v>
      </c>
      <c r="Q53" s="20">
        <v>2804.0712468193383</v>
      </c>
      <c r="R53" s="146">
        <v>8390.625</v>
      </c>
      <c r="S53" s="146">
        <v>9477.1875</v>
      </c>
      <c r="T53" s="146">
        <v>9625.6410256410254</v>
      </c>
      <c r="U53" s="145">
        <v>150</v>
      </c>
      <c r="V53" s="177">
        <v>1</v>
      </c>
      <c r="W53" s="177">
        <v>14</v>
      </c>
      <c r="X53" s="146">
        <v>1524.7482938422172</v>
      </c>
      <c r="Y53" s="146">
        <v>814.66655267035549</v>
      </c>
      <c r="Z53" s="146">
        <v>3511.4400961153601</v>
      </c>
      <c r="AA53" s="146">
        <v>604.16666666666663</v>
      </c>
      <c r="AB53" s="146">
        <v>659.41845764854622</v>
      </c>
      <c r="AC53" s="146">
        <v>703.65201900237525</v>
      </c>
      <c r="AD53" s="146">
        <v>2625</v>
      </c>
      <c r="AE53" s="146">
        <v>3023.1625835189311</v>
      </c>
      <c r="AF53" s="146">
        <v>3084.3192868719611</v>
      </c>
      <c r="AG53" s="145">
        <v>153</v>
      </c>
      <c r="AH53" s="177">
        <v>0</v>
      </c>
      <c r="AI53" s="177">
        <v>1</v>
      </c>
      <c r="AJ53" s="177">
        <v>151</v>
      </c>
      <c r="AK53" s="146">
        <v>7312.8288652653055</v>
      </c>
      <c r="AL53" s="146">
        <v>3943.8979166903282</v>
      </c>
      <c r="AM53" s="146">
        <v>17933.081039368641</v>
      </c>
      <c r="AN53" s="146">
        <v>2643.7500000000005</v>
      </c>
      <c r="AO53" s="146">
        <v>3036.950146627566</v>
      </c>
      <c r="AP53" s="146">
        <v>3044.1361916771752</v>
      </c>
      <c r="AQ53" s="146">
        <v>13087.500000000002</v>
      </c>
      <c r="AR53" s="146">
        <v>14555.140186915893</v>
      </c>
      <c r="AS53" s="146">
        <v>14547.244094488189</v>
      </c>
      <c r="AT53" s="145">
        <v>150</v>
      </c>
      <c r="AU53" s="177">
        <v>0</v>
      </c>
      <c r="AV53" s="177">
        <v>3</v>
      </c>
      <c r="AW53" s="177">
        <v>131</v>
      </c>
      <c r="AX53" s="146">
        <v>1606.3697100065951</v>
      </c>
      <c r="AY53" s="146">
        <v>1017.9608500514363</v>
      </c>
      <c r="AZ53" s="146">
        <v>4082.8339451675524</v>
      </c>
      <c r="BA53" s="146">
        <v>356.94444444444446</v>
      </c>
      <c r="BB53" s="20">
        <v>522.08333333333337</v>
      </c>
      <c r="BC53" s="20">
        <v>537.26851851851859</v>
      </c>
      <c r="BD53" s="146">
        <v>2922.916666666667</v>
      </c>
      <c r="BE53" s="146">
        <v>3663.2775119617227</v>
      </c>
      <c r="BF53" s="146">
        <v>3664.6271510516249</v>
      </c>
      <c r="BG53" s="145">
        <v>77</v>
      </c>
      <c r="BH53" s="177">
        <v>97</v>
      </c>
      <c r="BI53" s="177">
        <v>172</v>
      </c>
      <c r="BJ53" s="177">
        <v>78</v>
      </c>
      <c r="BK53" s="148">
        <v>82</v>
      </c>
      <c r="BL53" s="145">
        <v>304</v>
      </c>
      <c r="BM53" s="177">
        <v>5</v>
      </c>
      <c r="BN53" s="177">
        <v>13</v>
      </c>
      <c r="BO53" s="177">
        <v>3.5295314685314683</v>
      </c>
      <c r="BP53" s="177">
        <v>0.95575524475524476</v>
      </c>
      <c r="BQ53" s="177">
        <v>2.5737762237762238</v>
      </c>
      <c r="BR53" s="145">
        <v>294</v>
      </c>
      <c r="BS53" s="177">
        <v>3</v>
      </c>
      <c r="BT53" s="177">
        <v>20</v>
      </c>
      <c r="BU53" s="177">
        <v>4.509800738007379</v>
      </c>
      <c r="BV53" s="177">
        <v>1.0005276752767525</v>
      </c>
      <c r="BW53" s="148">
        <v>3.5092730627306272</v>
      </c>
      <c r="BX53" s="145">
        <v>748</v>
      </c>
      <c r="BY53" s="177">
        <v>18</v>
      </c>
      <c r="BZ53" s="177">
        <v>3.7857143197740828</v>
      </c>
      <c r="CA53" s="177">
        <v>21</v>
      </c>
      <c r="CB53" s="177">
        <v>5.8226666666666667</v>
      </c>
      <c r="CC53" s="177">
        <v>0</v>
      </c>
      <c r="CD53" s="177">
        <v>1</v>
      </c>
      <c r="CE53" s="177">
        <v>20</v>
      </c>
      <c r="CF53" s="177">
        <v>18</v>
      </c>
      <c r="CG53" s="177">
        <v>0.95238095238095233</v>
      </c>
      <c r="CH53" s="159">
        <v>21</v>
      </c>
      <c r="CI53" s="145">
        <v>784</v>
      </c>
      <c r="CJ53" s="177">
        <v>17</v>
      </c>
      <c r="CK53" s="177">
        <v>3.800000031789144</v>
      </c>
      <c r="CL53" s="177">
        <v>20</v>
      </c>
      <c r="CM53" s="177">
        <v>5.8821111111111097</v>
      </c>
      <c r="CN53" s="177">
        <v>2</v>
      </c>
      <c r="CO53" s="177">
        <v>0.9</v>
      </c>
      <c r="CP53" s="177">
        <v>18</v>
      </c>
      <c r="CQ53" s="177">
        <v>17</v>
      </c>
      <c r="CR53" s="177">
        <v>0.9</v>
      </c>
      <c r="CS53" s="159">
        <v>18</v>
      </c>
      <c r="CT53" s="145">
        <v>768</v>
      </c>
      <c r="CU53" s="177">
        <v>20</v>
      </c>
      <c r="CV53" s="177">
        <v>3.8086956894916035</v>
      </c>
      <c r="CW53" s="177">
        <v>24</v>
      </c>
      <c r="CX53" s="177">
        <v>6.1429130434782619</v>
      </c>
      <c r="CY53" s="177">
        <v>1</v>
      </c>
      <c r="CZ53" s="177">
        <v>0.95833333333333337</v>
      </c>
      <c r="DA53" s="177">
        <v>21</v>
      </c>
      <c r="DB53" s="177">
        <v>20</v>
      </c>
      <c r="DC53" s="177">
        <v>0.875</v>
      </c>
      <c r="DD53" s="159">
        <v>23</v>
      </c>
      <c r="DE53" s="145">
        <v>754</v>
      </c>
      <c r="DF53" s="177">
        <v>17</v>
      </c>
      <c r="DG53" s="177">
        <v>3.6849999904632567</v>
      </c>
      <c r="DH53" s="177">
        <v>20</v>
      </c>
      <c r="DI53" s="177">
        <v>6.4282500000000002</v>
      </c>
      <c r="DJ53" s="177">
        <v>0</v>
      </c>
      <c r="DK53" s="177">
        <v>1</v>
      </c>
      <c r="DL53" s="177">
        <v>18</v>
      </c>
      <c r="DM53" s="177">
        <v>17</v>
      </c>
      <c r="DN53" s="177">
        <v>0.9</v>
      </c>
      <c r="DO53" s="159">
        <v>20</v>
      </c>
      <c r="DP53" s="109">
        <v>20.5</v>
      </c>
      <c r="DQ53" s="215">
        <v>139809</v>
      </c>
      <c r="DR53" s="189">
        <v>0.92682926829199996</v>
      </c>
      <c r="DS53" s="189">
        <v>7.7894736842162668</v>
      </c>
      <c r="DT53" s="149" t="s">
        <v>213</v>
      </c>
      <c r="DU53" s="150" t="s">
        <v>245</v>
      </c>
      <c r="DV53" s="190" t="s">
        <v>246</v>
      </c>
      <c r="DW53" s="177" t="s">
        <v>247</v>
      </c>
      <c r="DX53" s="191" t="s">
        <v>217</v>
      </c>
      <c r="DY53" s="172" t="s">
        <v>250</v>
      </c>
      <c r="DZ53" s="132" t="s">
        <v>122</v>
      </c>
      <c r="EA53" s="125">
        <v>214</v>
      </c>
      <c r="EB53" s="125" t="s">
        <v>231</v>
      </c>
      <c r="EC53" s="133" t="s">
        <v>220</v>
      </c>
      <c r="ED53" s="133" t="s">
        <v>229</v>
      </c>
      <c r="EE53" s="125" t="s">
        <v>274</v>
      </c>
      <c r="EF53" s="17">
        <v>7.9289391395208</v>
      </c>
      <c r="EG53" s="8">
        <v>7.5732360760370891</v>
      </c>
      <c r="EH53" s="17" t="s">
        <v>79</v>
      </c>
      <c r="EI53" s="8" t="s">
        <v>223</v>
      </c>
      <c r="EJ53" s="18" t="s">
        <v>224</v>
      </c>
      <c r="EK53" s="124" t="s">
        <v>225</v>
      </c>
      <c r="EL53" s="124" t="s">
        <v>226</v>
      </c>
      <c r="EM53" s="124" t="s">
        <v>227</v>
      </c>
    </row>
    <row r="54" spans="1:143" ht="15.75">
      <c r="A54" s="128" t="s">
        <v>212</v>
      </c>
      <c r="B54" s="143" t="s">
        <v>115</v>
      </c>
      <c r="C54" s="126" t="s">
        <v>41</v>
      </c>
      <c r="D54" s="144" t="s">
        <v>126</v>
      </c>
      <c r="E54" s="187" t="s">
        <v>80</v>
      </c>
      <c r="F54" s="145">
        <v>142</v>
      </c>
      <c r="G54" s="177">
        <v>0</v>
      </c>
      <c r="H54" s="177">
        <v>0</v>
      </c>
      <c r="I54" s="146">
        <v>9583.0487826303724</v>
      </c>
      <c r="J54" s="146">
        <v>4447.0115945054804</v>
      </c>
      <c r="K54" s="146">
        <v>0.92957746478873238</v>
      </c>
      <c r="L54" s="147">
        <v>132</v>
      </c>
      <c r="M54" s="147">
        <v>142</v>
      </c>
      <c r="N54" s="146">
        <v>22970.842475544639</v>
      </c>
      <c r="O54" s="146">
        <v>4025.0000000000005</v>
      </c>
      <c r="P54" s="20">
        <v>4032.7402135231318</v>
      </c>
      <c r="Q54" s="20">
        <v>3866.2608695652175</v>
      </c>
      <c r="R54" s="146">
        <v>15299.999999999998</v>
      </c>
      <c r="S54" s="146">
        <v>16075.739644970416</v>
      </c>
      <c r="T54" s="146">
        <v>16866.008771929824</v>
      </c>
      <c r="U54" s="145">
        <v>140</v>
      </c>
      <c r="V54" s="177">
        <v>0</v>
      </c>
      <c r="W54" s="177">
        <v>4</v>
      </c>
      <c r="X54" s="146">
        <v>2402.5988471336195</v>
      </c>
      <c r="Y54" s="146">
        <v>1033.158060193138</v>
      </c>
      <c r="Z54" s="146">
        <v>3964.2419861477201</v>
      </c>
      <c r="AA54" s="146">
        <v>1108.3333333333335</v>
      </c>
      <c r="AB54" s="146">
        <v>838.03571428571433</v>
      </c>
      <c r="AC54" s="146">
        <v>946.45852749301025</v>
      </c>
      <c r="AD54" s="146">
        <v>3845.4545454545455</v>
      </c>
      <c r="AE54" s="146">
        <v>3801.4164305949012</v>
      </c>
      <c r="AF54" s="146">
        <v>3844.8770491803275</v>
      </c>
      <c r="AG54" s="145">
        <v>143</v>
      </c>
      <c r="AH54" s="177">
        <v>0</v>
      </c>
      <c r="AI54" s="177">
        <v>0</v>
      </c>
      <c r="AJ54" s="177">
        <v>142</v>
      </c>
      <c r="AK54" s="146">
        <v>9751.2362906311992</v>
      </c>
      <c r="AL54" s="146">
        <v>4450.2818306158742</v>
      </c>
      <c r="AM54" s="146">
        <v>21984.523468601921</v>
      </c>
      <c r="AN54" s="146">
        <v>4246.875</v>
      </c>
      <c r="AO54" s="146">
        <v>4214.334470989761</v>
      </c>
      <c r="AP54" s="146">
        <v>4053.5545023696686</v>
      </c>
      <c r="AQ54" s="146">
        <v>16387.500000000007</v>
      </c>
      <c r="AR54" s="146">
        <v>18178.723404255317</v>
      </c>
      <c r="AS54" s="146">
        <v>19077.23076923077</v>
      </c>
      <c r="AT54" s="145">
        <v>147</v>
      </c>
      <c r="AU54" s="177">
        <v>1</v>
      </c>
      <c r="AV54" s="177">
        <v>0</v>
      </c>
      <c r="AW54" s="177">
        <v>142</v>
      </c>
      <c r="AX54" s="146">
        <v>2381.5718264554503</v>
      </c>
      <c r="AY54" s="146">
        <v>992.82528915943738</v>
      </c>
      <c r="AZ54" s="146">
        <v>4318.4703662172724</v>
      </c>
      <c r="BA54" s="146">
        <v>1150.0000000000002</v>
      </c>
      <c r="BB54" s="20">
        <v>685.5022831050228</v>
      </c>
      <c r="BC54" s="20">
        <v>846.75810473815477</v>
      </c>
      <c r="BD54" s="146">
        <v>3759.0909090909095</v>
      </c>
      <c r="BE54" s="146">
        <v>4303.0172413793098</v>
      </c>
      <c r="BF54" s="146">
        <v>4236.5764447695692</v>
      </c>
      <c r="BG54" s="145">
        <v>155</v>
      </c>
      <c r="BH54" s="177">
        <v>45</v>
      </c>
      <c r="BI54" s="177">
        <v>58</v>
      </c>
      <c r="BJ54" s="177">
        <v>44</v>
      </c>
      <c r="BK54" s="148">
        <v>39</v>
      </c>
      <c r="BL54" s="145">
        <v>272</v>
      </c>
      <c r="BM54" s="177">
        <v>0</v>
      </c>
      <c r="BN54" s="177">
        <v>2</v>
      </c>
      <c r="BO54" s="177">
        <v>2.1164962962962961</v>
      </c>
      <c r="BP54" s="177">
        <v>0.31375925925925913</v>
      </c>
      <c r="BQ54" s="177">
        <v>1.8027370370370372</v>
      </c>
      <c r="BR54" s="145">
        <v>284</v>
      </c>
      <c r="BS54" s="177">
        <v>0</v>
      </c>
      <c r="BT54" s="177">
        <v>1</v>
      </c>
      <c r="BU54" s="177">
        <v>3.1037385159010609</v>
      </c>
      <c r="BV54" s="177">
        <v>0.41793286219081272</v>
      </c>
      <c r="BW54" s="148">
        <v>2.6858056537102475</v>
      </c>
      <c r="BX54" s="145">
        <v>813</v>
      </c>
      <c r="BY54" s="177">
        <v>36</v>
      </c>
      <c r="BZ54" s="177">
        <v>3.8108108236983016</v>
      </c>
      <c r="CA54" s="177">
        <v>37</v>
      </c>
      <c r="CB54" s="177">
        <v>5.0427837837837837</v>
      </c>
      <c r="CC54" s="177">
        <v>0</v>
      </c>
      <c r="CD54" s="177">
        <v>1</v>
      </c>
      <c r="CE54" s="177">
        <v>37</v>
      </c>
      <c r="CF54" s="177">
        <v>36</v>
      </c>
      <c r="CG54" s="177">
        <v>1</v>
      </c>
      <c r="CH54" s="159">
        <v>37</v>
      </c>
      <c r="CI54" s="145">
        <v>799</v>
      </c>
      <c r="CJ54" s="177">
        <v>33</v>
      </c>
      <c r="CK54" s="177">
        <v>3.7942857061113631</v>
      </c>
      <c r="CL54" s="177">
        <v>36</v>
      </c>
      <c r="CM54" s="177">
        <v>5.5066571428571427</v>
      </c>
      <c r="CN54" s="177">
        <v>1</v>
      </c>
      <c r="CO54" s="177">
        <v>0.97222222222222221</v>
      </c>
      <c r="CP54" s="177">
        <v>35</v>
      </c>
      <c r="CQ54" s="177">
        <v>33</v>
      </c>
      <c r="CR54" s="177">
        <v>0.97222222222222221</v>
      </c>
      <c r="CS54" s="159">
        <v>35</v>
      </c>
      <c r="CT54" s="145">
        <v>781</v>
      </c>
      <c r="CU54" s="177">
        <v>30</v>
      </c>
      <c r="CV54" s="177">
        <v>3.8393939841877329</v>
      </c>
      <c r="CW54" s="177">
        <v>34</v>
      </c>
      <c r="CX54" s="177">
        <v>5.8149117647058821</v>
      </c>
      <c r="CY54" s="177">
        <v>0</v>
      </c>
      <c r="CZ54" s="177">
        <v>1</v>
      </c>
      <c r="DA54" s="177">
        <v>32</v>
      </c>
      <c r="DB54" s="177">
        <v>30</v>
      </c>
      <c r="DC54" s="177">
        <v>0.94117647058823528</v>
      </c>
      <c r="DD54" s="159">
        <v>33</v>
      </c>
      <c r="DE54" s="145">
        <v>800</v>
      </c>
      <c r="DF54" s="177">
        <v>34</v>
      </c>
      <c r="DG54" s="177">
        <v>3.7861111164093018</v>
      </c>
      <c r="DH54" s="177">
        <v>36</v>
      </c>
      <c r="DI54" s="177">
        <v>5.3112777777777778</v>
      </c>
      <c r="DJ54" s="177">
        <v>0</v>
      </c>
      <c r="DK54" s="177">
        <v>1</v>
      </c>
      <c r="DL54" s="177">
        <v>35</v>
      </c>
      <c r="DM54" s="177">
        <v>34</v>
      </c>
      <c r="DN54" s="177">
        <v>0.97222222222222221</v>
      </c>
      <c r="DO54" s="159">
        <v>36</v>
      </c>
      <c r="DP54" s="108">
        <v>9.25</v>
      </c>
      <c r="DQ54" s="215">
        <v>153066</v>
      </c>
      <c r="DR54" s="189">
        <v>0.94594594594499992</v>
      </c>
      <c r="DS54" s="189">
        <v>16.228571428587657</v>
      </c>
      <c r="DT54" s="149" t="s">
        <v>213</v>
      </c>
      <c r="DU54" s="150" t="s">
        <v>245</v>
      </c>
      <c r="DV54" s="190" t="s">
        <v>246</v>
      </c>
      <c r="DW54" s="177" t="s">
        <v>247</v>
      </c>
      <c r="DX54" s="191" t="s">
        <v>217</v>
      </c>
      <c r="DY54" s="172" t="s">
        <v>251</v>
      </c>
      <c r="DZ54" s="132" t="s">
        <v>119</v>
      </c>
      <c r="EA54" s="125">
        <v>214</v>
      </c>
      <c r="EB54" s="125" t="s">
        <v>219</v>
      </c>
      <c r="EC54" s="133" t="s">
        <v>220</v>
      </c>
      <c r="ED54" s="133" t="s">
        <v>221</v>
      </c>
      <c r="EE54" s="125" t="s">
        <v>274</v>
      </c>
      <c r="EF54" s="17">
        <v>3.6082817349635379</v>
      </c>
      <c r="EG54" s="8">
        <v>4.6760166883468628</v>
      </c>
      <c r="EH54" s="17" t="s">
        <v>264</v>
      </c>
      <c r="EI54" s="8" t="s">
        <v>265</v>
      </c>
      <c r="EJ54" s="18" t="s">
        <v>258</v>
      </c>
      <c r="EK54" s="124" t="s">
        <v>225</v>
      </c>
      <c r="EL54" s="124" t="s">
        <v>226</v>
      </c>
      <c r="EM54" s="124" t="s">
        <v>227</v>
      </c>
    </row>
    <row r="55" spans="1:143" ht="15.75">
      <c r="A55" s="128" t="s">
        <v>212</v>
      </c>
      <c r="B55" s="143" t="s">
        <v>115</v>
      </c>
      <c r="C55" s="126" t="s">
        <v>41</v>
      </c>
      <c r="D55" s="144" t="s">
        <v>126</v>
      </c>
      <c r="E55" s="216" t="s">
        <v>80</v>
      </c>
      <c r="F55" s="145">
        <v>135</v>
      </c>
      <c r="G55" s="177">
        <v>1</v>
      </c>
      <c r="H55" s="177">
        <v>0</v>
      </c>
      <c r="I55" s="146">
        <v>9375.0249089429417</v>
      </c>
      <c r="J55" s="146">
        <v>2990.8171516958773</v>
      </c>
      <c r="K55" s="146">
        <v>0.9850746268656716</v>
      </c>
      <c r="L55" s="147">
        <v>132</v>
      </c>
      <c r="M55" s="147">
        <v>134</v>
      </c>
      <c r="N55" s="146">
        <v>17564.36451416984</v>
      </c>
      <c r="O55" s="146">
        <v>5533.333333333333</v>
      </c>
      <c r="P55" s="20">
        <v>4572.7642276422766</v>
      </c>
      <c r="Q55" s="20">
        <v>4165.9829059829062</v>
      </c>
      <c r="R55" s="146">
        <v>13075.000000000002</v>
      </c>
      <c r="S55" s="146">
        <v>13948.523985239852</v>
      </c>
      <c r="T55" s="146">
        <v>13924.355555555556</v>
      </c>
      <c r="U55" s="145">
        <v>135</v>
      </c>
      <c r="V55" s="177">
        <v>0</v>
      </c>
      <c r="W55" s="177">
        <v>5</v>
      </c>
      <c r="X55" s="146">
        <v>2632.8510242260768</v>
      </c>
      <c r="Y55" s="146">
        <v>953.97397170995168</v>
      </c>
      <c r="Z55" s="146">
        <v>3617.6982363216639</v>
      </c>
      <c r="AA55" s="146">
        <v>950</v>
      </c>
      <c r="AB55" s="146">
        <v>879.19132149901384</v>
      </c>
      <c r="AC55" s="146">
        <v>850.97580015612812</v>
      </c>
      <c r="AD55" s="146">
        <v>3578.9473684210525</v>
      </c>
      <c r="AE55" s="146">
        <v>3452.7707808564232</v>
      </c>
      <c r="AF55" s="146">
        <v>3446.7848453249912</v>
      </c>
      <c r="AG55" s="145">
        <v>138</v>
      </c>
      <c r="AH55" s="177">
        <v>0</v>
      </c>
      <c r="AI55" s="177">
        <v>0</v>
      </c>
      <c r="AJ55" s="177">
        <v>138</v>
      </c>
      <c r="AK55" s="146">
        <v>10493.109465422456</v>
      </c>
      <c r="AL55" s="146">
        <v>4234.1503044153769</v>
      </c>
      <c r="AM55" s="146">
        <v>21203.497502058639</v>
      </c>
      <c r="AN55" s="146">
        <v>4920</v>
      </c>
      <c r="AO55" s="146">
        <v>4901.0695187165775</v>
      </c>
      <c r="AP55" s="146">
        <v>4261.5079365079364</v>
      </c>
      <c r="AQ55" s="146">
        <v>16300</v>
      </c>
      <c r="AR55" s="146">
        <v>18156.804733727811</v>
      </c>
      <c r="AS55" s="146">
        <v>18091.44385026738</v>
      </c>
      <c r="AT55" s="145">
        <v>138</v>
      </c>
      <c r="AU55" s="177">
        <v>0</v>
      </c>
      <c r="AV55" s="177">
        <v>4</v>
      </c>
      <c r="AW55" s="177">
        <v>131</v>
      </c>
      <c r="AX55" s="146">
        <v>2275.9311364002356</v>
      </c>
      <c r="AY55" s="146">
        <v>1172.521692939185</v>
      </c>
      <c r="AZ55" s="146">
        <v>4045.3275453843844</v>
      </c>
      <c r="BA55" s="146">
        <v>755.26315789473688</v>
      </c>
      <c r="BB55" s="20">
        <v>759.97876857749475</v>
      </c>
      <c r="BC55" s="20">
        <v>713.33872271624898</v>
      </c>
      <c r="BD55" s="146">
        <v>3670.588235294118</v>
      </c>
      <c r="BE55" s="146">
        <v>4200.320924261875</v>
      </c>
      <c r="BF55" s="146">
        <v>4035.8847736625521</v>
      </c>
      <c r="BG55" s="145">
        <v>49</v>
      </c>
      <c r="BH55" s="177">
        <v>68</v>
      </c>
      <c r="BI55" s="177">
        <v>435</v>
      </c>
      <c r="BJ55" s="177">
        <v>51</v>
      </c>
      <c r="BK55" s="148">
        <v>53</v>
      </c>
      <c r="BL55" s="145">
        <v>268</v>
      </c>
      <c r="BM55" s="177">
        <v>2</v>
      </c>
      <c r="BN55" s="177">
        <v>2</v>
      </c>
      <c r="BO55" s="177">
        <v>2.3287916666666666</v>
      </c>
      <c r="BP55" s="177">
        <v>0.88677272727272716</v>
      </c>
      <c r="BQ55" s="177">
        <v>1.4420189393939393</v>
      </c>
      <c r="BR55" s="145">
        <v>270</v>
      </c>
      <c r="BS55" s="177">
        <v>1</v>
      </c>
      <c r="BT55" s="177">
        <v>1</v>
      </c>
      <c r="BU55" s="177">
        <v>3.9979962686567161</v>
      </c>
      <c r="BV55" s="177">
        <v>1.1558880597014927</v>
      </c>
      <c r="BW55" s="148">
        <v>2.8421082089552243</v>
      </c>
      <c r="BX55" s="145">
        <v>806</v>
      </c>
      <c r="BY55" s="177">
        <v>31</v>
      </c>
      <c r="BZ55" s="177">
        <v>3.7878787878787881</v>
      </c>
      <c r="CA55" s="177">
        <v>33</v>
      </c>
      <c r="CB55" s="177">
        <v>5.9859393939393932</v>
      </c>
      <c r="CC55" s="177">
        <v>0</v>
      </c>
      <c r="CD55" s="177">
        <v>1</v>
      </c>
      <c r="CE55" s="177">
        <v>32</v>
      </c>
      <c r="CF55" s="177">
        <v>31</v>
      </c>
      <c r="CG55" s="177">
        <v>0.96969696969696972</v>
      </c>
      <c r="CH55" s="159">
        <v>33</v>
      </c>
      <c r="CI55" s="145">
        <v>806</v>
      </c>
      <c r="CJ55" s="177">
        <v>30</v>
      </c>
      <c r="CK55" s="177">
        <v>3.8032258018370597</v>
      </c>
      <c r="CL55" s="177">
        <v>32</v>
      </c>
      <c r="CM55" s="177">
        <v>6.2111249999999991</v>
      </c>
      <c r="CN55" s="177">
        <v>0</v>
      </c>
      <c r="CO55" s="177">
        <v>1</v>
      </c>
      <c r="CP55" s="177">
        <v>31</v>
      </c>
      <c r="CQ55" s="177">
        <v>30</v>
      </c>
      <c r="CR55" s="177">
        <v>0.96875</v>
      </c>
      <c r="CS55" s="159">
        <v>31</v>
      </c>
      <c r="CT55" s="145">
        <v>808</v>
      </c>
      <c r="CU55" s="177">
        <v>30</v>
      </c>
      <c r="CV55" s="177">
        <v>3.8529411975075218</v>
      </c>
      <c r="CW55" s="177">
        <v>35</v>
      </c>
      <c r="CX55" s="177">
        <v>6.3630571428571425</v>
      </c>
      <c r="CY55" s="177">
        <v>0</v>
      </c>
      <c r="CZ55" s="177">
        <v>1</v>
      </c>
      <c r="DA55" s="177">
        <v>31</v>
      </c>
      <c r="DB55" s="177">
        <v>30</v>
      </c>
      <c r="DC55" s="177">
        <v>0.88571428571428568</v>
      </c>
      <c r="DD55" s="159">
        <v>35</v>
      </c>
      <c r="DE55" s="145">
        <v>819</v>
      </c>
      <c r="DF55" s="177">
        <v>35</v>
      </c>
      <c r="DG55" s="177">
        <v>3.8085714272090367</v>
      </c>
      <c r="DH55" s="177">
        <v>35</v>
      </c>
      <c r="DI55" s="177">
        <v>5.7432857142857143</v>
      </c>
      <c r="DJ55" s="177">
        <v>0</v>
      </c>
      <c r="DK55" s="177">
        <v>1</v>
      </c>
      <c r="DL55" s="177">
        <v>35</v>
      </c>
      <c r="DM55" s="177">
        <v>35</v>
      </c>
      <c r="DN55" s="177">
        <v>1</v>
      </c>
      <c r="DO55" s="159">
        <v>35</v>
      </c>
      <c r="DP55" s="109">
        <v>9.25</v>
      </c>
      <c r="DQ55" s="215">
        <v>153066</v>
      </c>
      <c r="DR55" s="189">
        <v>0.94594594594499992</v>
      </c>
      <c r="DS55" s="189">
        <v>15.428571428586858</v>
      </c>
      <c r="DT55" s="149" t="s">
        <v>213</v>
      </c>
      <c r="DU55" s="150" t="s">
        <v>245</v>
      </c>
      <c r="DV55" s="190" t="s">
        <v>246</v>
      </c>
      <c r="DW55" s="177" t="s">
        <v>247</v>
      </c>
      <c r="DX55" s="191" t="s">
        <v>217</v>
      </c>
      <c r="DY55" s="172" t="s">
        <v>251</v>
      </c>
      <c r="DZ55" s="132" t="s">
        <v>120</v>
      </c>
      <c r="EA55" s="125">
        <v>214</v>
      </c>
      <c r="EB55" s="125" t="s">
        <v>228</v>
      </c>
      <c r="EC55" s="133" t="s">
        <v>220</v>
      </c>
      <c r="ED55" s="133" t="s">
        <v>229</v>
      </c>
      <c r="EE55" s="125" t="s">
        <v>274</v>
      </c>
      <c r="EF55" s="17">
        <v>4.586375314218027</v>
      </c>
      <c r="EG55" s="8">
        <v>4.3648056153897885</v>
      </c>
      <c r="EH55" s="17" t="s">
        <v>264</v>
      </c>
      <c r="EI55" s="8" t="s">
        <v>265</v>
      </c>
      <c r="EJ55" s="18" t="s">
        <v>258</v>
      </c>
      <c r="EK55" s="124" t="s">
        <v>225</v>
      </c>
      <c r="EL55" s="124" t="s">
        <v>226</v>
      </c>
      <c r="EM55" s="124" t="s">
        <v>227</v>
      </c>
    </row>
    <row r="56" spans="1:143" ht="15.75">
      <c r="A56" s="128" t="s">
        <v>212</v>
      </c>
      <c r="B56" s="143" t="s">
        <v>115</v>
      </c>
      <c r="C56" s="126" t="s">
        <v>41</v>
      </c>
      <c r="D56" s="144" t="s">
        <v>126</v>
      </c>
      <c r="E56" s="216" t="s">
        <v>80</v>
      </c>
      <c r="F56" s="145">
        <v>134</v>
      </c>
      <c r="G56" s="177">
        <v>0</v>
      </c>
      <c r="H56" s="177">
        <v>0</v>
      </c>
      <c r="I56" s="146">
        <v>4745.0001468731607</v>
      </c>
      <c r="J56" s="146">
        <v>1738.9736310945075</v>
      </c>
      <c r="K56" s="146">
        <v>0.85074626865671643</v>
      </c>
      <c r="L56" s="147">
        <v>114</v>
      </c>
      <c r="M56" s="147">
        <v>134</v>
      </c>
      <c r="N56" s="146">
        <v>12014.58517757864</v>
      </c>
      <c r="O56" s="146">
        <v>2450</v>
      </c>
      <c r="P56" s="20">
        <v>2550.9523809523812</v>
      </c>
      <c r="Q56" s="20">
        <v>2575.452488687783</v>
      </c>
      <c r="R56" s="146">
        <v>6918.75</v>
      </c>
      <c r="S56" s="146">
        <v>10494.736842105265</v>
      </c>
      <c r="T56" s="146">
        <v>11106.764705882355</v>
      </c>
      <c r="U56" s="145">
        <v>134</v>
      </c>
      <c r="V56" s="177">
        <v>0</v>
      </c>
      <c r="W56" s="177">
        <v>12</v>
      </c>
      <c r="X56" s="146">
        <v>2162.2023623829605</v>
      </c>
      <c r="Y56" s="146">
        <v>873.94089811724575</v>
      </c>
      <c r="Z56" s="146">
        <v>3537.0534118737123</v>
      </c>
      <c r="AA56" s="146">
        <v>766.66666666666674</v>
      </c>
      <c r="AB56" s="146">
        <v>848.24380165289256</v>
      </c>
      <c r="AC56" s="146">
        <v>833.79629629629642</v>
      </c>
      <c r="AD56" s="146">
        <v>3287.5</v>
      </c>
      <c r="AE56" s="146">
        <v>3440.4340836012866</v>
      </c>
      <c r="AF56" s="146">
        <v>3396.7345505617973</v>
      </c>
      <c r="AG56" s="145">
        <v>135</v>
      </c>
      <c r="AH56" s="177">
        <v>2</v>
      </c>
      <c r="AI56" s="177">
        <v>0</v>
      </c>
      <c r="AJ56" s="177">
        <v>133</v>
      </c>
      <c r="AK56" s="146">
        <v>9402.4923508108513</v>
      </c>
      <c r="AL56" s="146">
        <v>4282.5689072867935</v>
      </c>
      <c r="AM56" s="146">
        <v>19720.580612296482</v>
      </c>
      <c r="AN56" s="146">
        <v>4103.5714285714284</v>
      </c>
      <c r="AO56" s="146">
        <v>2822</v>
      </c>
      <c r="AP56" s="146">
        <v>2805.5636896046854</v>
      </c>
      <c r="AQ56" s="146">
        <v>15175</v>
      </c>
      <c r="AR56" s="146">
        <v>14949.66887417219</v>
      </c>
      <c r="AS56" s="146">
        <v>15440.000000000004</v>
      </c>
      <c r="AT56" s="145">
        <v>138</v>
      </c>
      <c r="AU56" s="177">
        <v>0</v>
      </c>
      <c r="AV56" s="177">
        <v>0</v>
      </c>
      <c r="AW56" s="177">
        <v>132</v>
      </c>
      <c r="AX56" s="146">
        <v>1982.4850721743803</v>
      </c>
      <c r="AY56" s="146">
        <v>957.66187111555928</v>
      </c>
      <c r="AZ56" s="146">
        <v>4038.8647909455681</v>
      </c>
      <c r="BA56" s="146">
        <v>540</v>
      </c>
      <c r="BB56" s="20">
        <v>666.84782608695662</v>
      </c>
      <c r="BC56" s="20">
        <v>635.19091847265224</v>
      </c>
      <c r="BD56" s="146">
        <v>3200</v>
      </c>
      <c r="BE56" s="146">
        <v>3917.4295774647885</v>
      </c>
      <c r="BF56" s="146">
        <v>3818.1434599156119</v>
      </c>
      <c r="BG56" s="145">
        <v>62</v>
      </c>
      <c r="BH56" s="177">
        <v>65</v>
      </c>
      <c r="BI56" s="177">
        <v>199</v>
      </c>
      <c r="BJ56" s="177">
        <v>54</v>
      </c>
      <c r="BK56" s="148">
        <v>51</v>
      </c>
      <c r="BL56" s="145">
        <v>269</v>
      </c>
      <c r="BM56" s="177">
        <v>0</v>
      </c>
      <c r="BN56" s="177">
        <v>5</v>
      </c>
      <c r="BO56" s="177">
        <v>3.1990643939393943</v>
      </c>
      <c r="BP56" s="177">
        <v>1.1015189393939393</v>
      </c>
      <c r="BQ56" s="177">
        <v>2.0975454545454548</v>
      </c>
      <c r="BR56" s="145">
        <v>263</v>
      </c>
      <c r="BS56" s="177">
        <v>1</v>
      </c>
      <c r="BT56" s="177">
        <v>4</v>
      </c>
      <c r="BU56" s="177">
        <v>4.1002480620155035</v>
      </c>
      <c r="BV56" s="177">
        <v>1.1746937984496122</v>
      </c>
      <c r="BW56" s="148">
        <v>2.9255542635658909</v>
      </c>
      <c r="BX56" s="145">
        <v>824</v>
      </c>
      <c r="BY56" s="177">
        <v>32</v>
      </c>
      <c r="BZ56" s="177">
        <v>3.8909091299230401</v>
      </c>
      <c r="CA56" s="177">
        <v>33</v>
      </c>
      <c r="CB56" s="177">
        <v>6.1302424242424243</v>
      </c>
      <c r="CC56" s="177">
        <v>0</v>
      </c>
      <c r="CD56" s="177">
        <v>1</v>
      </c>
      <c r="CE56" s="177">
        <v>32</v>
      </c>
      <c r="CF56" s="177">
        <v>32</v>
      </c>
      <c r="CG56" s="177">
        <v>0.96969696969696972</v>
      </c>
      <c r="CH56" s="159">
        <v>33</v>
      </c>
      <c r="CI56" s="145">
        <v>781</v>
      </c>
      <c r="CJ56" s="177">
        <v>28</v>
      </c>
      <c r="CK56" s="177">
        <v>3.8064516436669136</v>
      </c>
      <c r="CL56" s="177">
        <v>32</v>
      </c>
      <c r="CM56" s="177">
        <v>7.1312812499999998</v>
      </c>
      <c r="CN56" s="177">
        <v>0</v>
      </c>
      <c r="CO56" s="177">
        <v>1</v>
      </c>
      <c r="CP56" s="177">
        <v>30</v>
      </c>
      <c r="CQ56" s="177">
        <v>28</v>
      </c>
      <c r="CR56" s="177">
        <v>0.9375</v>
      </c>
      <c r="CS56" s="159">
        <v>32</v>
      </c>
      <c r="CT56" s="145">
        <v>777</v>
      </c>
      <c r="CU56" s="177">
        <v>30</v>
      </c>
      <c r="CV56" s="177">
        <v>3.8617647185045132</v>
      </c>
      <c r="CW56" s="177">
        <v>34</v>
      </c>
      <c r="CX56" s="177">
        <v>6.678205882352942</v>
      </c>
      <c r="CY56" s="177">
        <v>0</v>
      </c>
      <c r="CZ56" s="177">
        <v>1</v>
      </c>
      <c r="DA56" s="177">
        <v>33</v>
      </c>
      <c r="DB56" s="177">
        <v>30</v>
      </c>
      <c r="DC56" s="177">
        <v>0.97058823529411764</v>
      </c>
      <c r="DD56" s="159">
        <v>34</v>
      </c>
      <c r="DE56" s="145">
        <v>769</v>
      </c>
      <c r="DF56" s="177">
        <v>31</v>
      </c>
      <c r="DG56" s="177">
        <v>3.8000000272478376</v>
      </c>
      <c r="DH56" s="177">
        <v>35</v>
      </c>
      <c r="DI56" s="177">
        <v>6.6233142857142866</v>
      </c>
      <c r="DJ56" s="177">
        <v>0</v>
      </c>
      <c r="DK56" s="177">
        <v>1</v>
      </c>
      <c r="DL56" s="177">
        <v>35</v>
      </c>
      <c r="DM56" s="177">
        <v>31</v>
      </c>
      <c r="DN56" s="177">
        <v>1</v>
      </c>
      <c r="DO56" s="159">
        <v>35</v>
      </c>
      <c r="DP56" s="108">
        <v>9.25</v>
      </c>
      <c r="DQ56" s="215">
        <v>153066</v>
      </c>
      <c r="DR56" s="189">
        <v>0.94594594594499992</v>
      </c>
      <c r="DS56" s="189">
        <v>15.314285714301029</v>
      </c>
      <c r="DT56" s="149" t="s">
        <v>213</v>
      </c>
      <c r="DU56" s="150" t="s">
        <v>245</v>
      </c>
      <c r="DV56" s="190" t="s">
        <v>246</v>
      </c>
      <c r="DW56" s="177" t="s">
        <v>247</v>
      </c>
      <c r="DX56" s="191" t="s">
        <v>217</v>
      </c>
      <c r="DY56" s="172" t="s">
        <v>251</v>
      </c>
      <c r="DZ56" s="132" t="s">
        <v>121</v>
      </c>
      <c r="EA56" s="125">
        <v>214</v>
      </c>
      <c r="EB56" s="125" t="s">
        <v>230</v>
      </c>
      <c r="EC56" s="133" t="s">
        <v>220</v>
      </c>
      <c r="ED56" s="133" t="s">
        <v>229</v>
      </c>
      <c r="EE56" s="125" t="s">
        <v>274</v>
      </c>
      <c r="EF56" s="17">
        <v>6.7943582250111136</v>
      </c>
      <c r="EG56" s="8">
        <v>5.0615346253807862</v>
      </c>
      <c r="EH56" s="17" t="s">
        <v>264</v>
      </c>
      <c r="EI56" s="8" t="s">
        <v>265</v>
      </c>
      <c r="EJ56" s="18" t="s">
        <v>258</v>
      </c>
      <c r="EK56" s="124" t="s">
        <v>225</v>
      </c>
      <c r="EL56" s="124" t="s">
        <v>226</v>
      </c>
      <c r="EM56" s="124" t="s">
        <v>227</v>
      </c>
    </row>
    <row r="57" spans="1:143" ht="15.75">
      <c r="A57" s="128" t="s">
        <v>212</v>
      </c>
      <c r="B57" s="143" t="s">
        <v>115</v>
      </c>
      <c r="C57" s="126" t="s">
        <v>41</v>
      </c>
      <c r="D57" s="144" t="s">
        <v>126</v>
      </c>
      <c r="E57" s="216" t="s">
        <v>80</v>
      </c>
      <c r="F57" s="145">
        <v>140</v>
      </c>
      <c r="G57" s="177">
        <v>0</v>
      </c>
      <c r="H57" s="177">
        <v>0</v>
      </c>
      <c r="I57" s="146">
        <v>6053.4056264723549</v>
      </c>
      <c r="J57" s="146">
        <v>2442.8586641959887</v>
      </c>
      <c r="K57" s="146">
        <v>0.88571428571428568</v>
      </c>
      <c r="L57" s="147">
        <v>124</v>
      </c>
      <c r="M57" s="147">
        <v>140</v>
      </c>
      <c r="N57" s="146">
        <v>11490.87157978096</v>
      </c>
      <c r="O57" s="146">
        <v>2785.7142857142858</v>
      </c>
      <c r="P57" s="20">
        <v>2717.3796791443851</v>
      </c>
      <c r="Q57" s="20">
        <v>2804.0712468193383</v>
      </c>
      <c r="R57" s="146">
        <v>9166.6666666666661</v>
      </c>
      <c r="S57" s="146">
        <v>9477.1875</v>
      </c>
      <c r="T57" s="146">
        <v>9625.6410256410254</v>
      </c>
      <c r="U57" s="145">
        <v>141</v>
      </c>
      <c r="V57" s="177">
        <v>0</v>
      </c>
      <c r="W57" s="177">
        <v>10</v>
      </c>
      <c r="X57" s="146">
        <v>1587.6761042915587</v>
      </c>
      <c r="Y57" s="146">
        <v>886.34019599795374</v>
      </c>
      <c r="Z57" s="146">
        <v>3392.997664042648</v>
      </c>
      <c r="AA57" s="146">
        <v>564.0625</v>
      </c>
      <c r="AB57" s="146">
        <v>659.41845764854622</v>
      </c>
      <c r="AC57" s="146">
        <v>703.65201900237525</v>
      </c>
      <c r="AD57" s="146">
        <v>2931.2500000000005</v>
      </c>
      <c r="AE57" s="146">
        <v>3023.1625835189311</v>
      </c>
      <c r="AF57" s="146">
        <v>3084.3192868719611</v>
      </c>
      <c r="AG57" s="145">
        <v>142</v>
      </c>
      <c r="AH57" s="177">
        <v>1</v>
      </c>
      <c r="AI57" s="177">
        <v>1</v>
      </c>
      <c r="AJ57" s="177">
        <v>139</v>
      </c>
      <c r="AK57" s="146">
        <v>7776.078274678106</v>
      </c>
      <c r="AL57" s="146">
        <v>3967.2975073491925</v>
      </c>
      <c r="AM57" s="146">
        <v>17732.795673460321</v>
      </c>
      <c r="AN57" s="146">
        <v>2750</v>
      </c>
      <c r="AO57" s="146">
        <v>3036.950146627566</v>
      </c>
      <c r="AP57" s="146">
        <v>3044.1361916771752</v>
      </c>
      <c r="AQ57" s="146">
        <v>13500</v>
      </c>
      <c r="AR57" s="146">
        <v>14555.140186915893</v>
      </c>
      <c r="AS57" s="146">
        <v>14547.244094488189</v>
      </c>
      <c r="AT57" s="145">
        <v>142</v>
      </c>
      <c r="AU57" s="177">
        <v>2</v>
      </c>
      <c r="AV57" s="177">
        <v>6</v>
      </c>
      <c r="AW57" s="177">
        <v>113</v>
      </c>
      <c r="AX57" s="146">
        <v>1772.9849050574064</v>
      </c>
      <c r="AY57" s="146">
        <v>1178.6847066756632</v>
      </c>
      <c r="AZ57" s="146">
        <v>4301.0018150199039</v>
      </c>
      <c r="BA57" s="146">
        <v>275</v>
      </c>
      <c r="BB57" s="20">
        <v>522.08333333333337</v>
      </c>
      <c r="BC57" s="20">
        <v>537.26851851851859</v>
      </c>
      <c r="BD57" s="146">
        <v>3393.7500000000005</v>
      </c>
      <c r="BE57" s="146">
        <v>3663.2775119617227</v>
      </c>
      <c r="BF57" s="146">
        <v>3664.6271510516249</v>
      </c>
      <c r="BG57" s="145">
        <v>145</v>
      </c>
      <c r="BH57" s="177">
        <v>88</v>
      </c>
      <c r="BI57" s="177">
        <v>115</v>
      </c>
      <c r="BJ57" s="177">
        <v>78</v>
      </c>
      <c r="BK57" s="148">
        <v>82</v>
      </c>
      <c r="BL57" s="145">
        <v>279</v>
      </c>
      <c r="BM57" s="177">
        <v>2</v>
      </c>
      <c r="BN57" s="177">
        <v>6</v>
      </c>
      <c r="BO57" s="177">
        <v>3.0691328413284138</v>
      </c>
      <c r="BP57" s="177">
        <v>0.77694833948339481</v>
      </c>
      <c r="BQ57" s="177">
        <v>2.2921845018450191</v>
      </c>
      <c r="BR57" s="145">
        <v>276</v>
      </c>
      <c r="BS57" s="177">
        <v>3</v>
      </c>
      <c r="BT57" s="177">
        <v>11</v>
      </c>
      <c r="BU57" s="177">
        <v>4.3275801526717563</v>
      </c>
      <c r="BV57" s="177">
        <v>0.8939351145038168</v>
      </c>
      <c r="BW57" s="148">
        <v>3.4336450381679384</v>
      </c>
      <c r="BX57" s="145">
        <v>784</v>
      </c>
      <c r="BY57" s="177">
        <v>31</v>
      </c>
      <c r="BZ57" s="177">
        <v>3.7352941386839924</v>
      </c>
      <c r="CA57" s="177">
        <v>34</v>
      </c>
      <c r="CB57" s="177">
        <v>6.0544117647058817</v>
      </c>
      <c r="CC57" s="177">
        <v>0</v>
      </c>
      <c r="CD57" s="177">
        <v>1</v>
      </c>
      <c r="CE57" s="177">
        <v>31</v>
      </c>
      <c r="CF57" s="177">
        <v>31</v>
      </c>
      <c r="CG57" s="177">
        <v>0.91176470588235292</v>
      </c>
      <c r="CH57" s="159">
        <v>34</v>
      </c>
      <c r="CI57" s="145">
        <v>761</v>
      </c>
      <c r="CJ57" s="177">
        <v>29</v>
      </c>
      <c r="CK57" s="177">
        <v>3.7727273088512998</v>
      </c>
      <c r="CL57" s="177">
        <v>35</v>
      </c>
      <c r="CM57" s="177">
        <v>6.8714117647058819</v>
      </c>
      <c r="CN57" s="177">
        <v>1</v>
      </c>
      <c r="CO57" s="177">
        <v>0.97142857142857142</v>
      </c>
      <c r="CP57" s="177">
        <v>30</v>
      </c>
      <c r="CQ57" s="177">
        <v>29</v>
      </c>
      <c r="CR57" s="177">
        <v>0.8571428571428571</v>
      </c>
      <c r="CS57" s="159">
        <v>33</v>
      </c>
      <c r="CT57" s="145">
        <v>784</v>
      </c>
      <c r="CU57" s="177">
        <v>29</v>
      </c>
      <c r="CV57" s="177">
        <v>3.8600000460942585</v>
      </c>
      <c r="CW57" s="177">
        <v>31</v>
      </c>
      <c r="CX57" s="177">
        <v>6.7238999999999995</v>
      </c>
      <c r="CY57" s="177">
        <v>1</v>
      </c>
      <c r="CZ57" s="177">
        <v>0.967741935483871</v>
      </c>
      <c r="DA57" s="177">
        <v>28</v>
      </c>
      <c r="DB57" s="177">
        <v>29</v>
      </c>
      <c r="DC57" s="177">
        <v>0.90322580645161288</v>
      </c>
      <c r="DD57" s="159">
        <v>30</v>
      </c>
      <c r="DE57" s="145">
        <v>792</v>
      </c>
      <c r="DF57" s="177">
        <v>35</v>
      </c>
      <c r="DG57" s="177">
        <v>3.8138889008098178</v>
      </c>
      <c r="DH57" s="177">
        <v>36</v>
      </c>
      <c r="DI57" s="177">
        <v>6.4524722222222222</v>
      </c>
      <c r="DJ57" s="177">
        <v>0</v>
      </c>
      <c r="DK57" s="177">
        <v>1</v>
      </c>
      <c r="DL57" s="177">
        <v>36</v>
      </c>
      <c r="DM57" s="177">
        <v>35</v>
      </c>
      <c r="DN57" s="177">
        <v>1</v>
      </c>
      <c r="DO57" s="159">
        <v>36</v>
      </c>
      <c r="DP57" s="109">
        <v>9.25</v>
      </c>
      <c r="DQ57" s="215">
        <v>153066</v>
      </c>
      <c r="DR57" s="189">
        <v>0.94594594594499992</v>
      </c>
      <c r="DS57" s="189">
        <v>16.000000000016001</v>
      </c>
      <c r="DT57" s="149" t="s">
        <v>213</v>
      </c>
      <c r="DU57" s="150" t="s">
        <v>245</v>
      </c>
      <c r="DV57" s="190" t="s">
        <v>246</v>
      </c>
      <c r="DW57" s="177" t="s">
        <v>247</v>
      </c>
      <c r="DX57" s="191" t="s">
        <v>217</v>
      </c>
      <c r="DY57" s="172" t="s">
        <v>251</v>
      </c>
      <c r="DZ57" s="132" t="s">
        <v>122</v>
      </c>
      <c r="EA57" s="125">
        <v>214</v>
      </c>
      <c r="EB57" s="125" t="s">
        <v>231</v>
      </c>
      <c r="EC57" s="133" t="s">
        <v>220</v>
      </c>
      <c r="ED57" s="133" t="s">
        <v>229</v>
      </c>
      <c r="EE57" s="125" t="s">
        <v>274</v>
      </c>
      <c r="EF57" s="17">
        <v>5.7259000727108544</v>
      </c>
      <c r="EG57" s="8">
        <v>7.4689608753150241</v>
      </c>
      <c r="EH57" s="17" t="s">
        <v>264</v>
      </c>
      <c r="EI57" s="8" t="s">
        <v>265</v>
      </c>
      <c r="EJ57" s="18" t="s">
        <v>258</v>
      </c>
      <c r="EK57" s="124" t="s">
        <v>225</v>
      </c>
      <c r="EL57" s="124" t="s">
        <v>226</v>
      </c>
      <c r="EM57" s="124" t="s">
        <v>227</v>
      </c>
    </row>
    <row r="58" spans="1:143" ht="15.75">
      <c r="A58" s="128" t="s">
        <v>212</v>
      </c>
      <c r="B58" s="143" t="s">
        <v>115</v>
      </c>
      <c r="C58" s="126" t="s">
        <v>41</v>
      </c>
      <c r="D58" s="144" t="s">
        <v>126</v>
      </c>
      <c r="E58" s="187" t="s">
        <v>81</v>
      </c>
      <c r="F58" s="145">
        <v>246</v>
      </c>
      <c r="G58" s="177">
        <v>0</v>
      </c>
      <c r="H58" s="177">
        <v>0</v>
      </c>
      <c r="I58" s="146">
        <v>12231.88310894632</v>
      </c>
      <c r="J58" s="146">
        <v>4752.3644268505777</v>
      </c>
      <c r="K58" s="146">
        <v>0.98780487804878048</v>
      </c>
      <c r="L58" s="147">
        <v>243</v>
      </c>
      <c r="M58" s="147">
        <v>246</v>
      </c>
      <c r="N58" s="146">
        <v>22282.8535569296</v>
      </c>
      <c r="O58" s="146">
        <v>5580</v>
      </c>
      <c r="P58" s="20">
        <v>4032.7402135231318</v>
      </c>
      <c r="Q58" s="20">
        <v>3866.2608695652175</v>
      </c>
      <c r="R58" s="146">
        <v>18300</v>
      </c>
      <c r="S58" s="146">
        <v>16075.739644970416</v>
      </c>
      <c r="T58" s="146">
        <v>16866.008771929824</v>
      </c>
      <c r="U58" s="145">
        <v>245</v>
      </c>
      <c r="V58" s="177">
        <v>0</v>
      </c>
      <c r="W58" s="177">
        <v>4</v>
      </c>
      <c r="X58" s="146">
        <v>2817.2823808758508</v>
      </c>
      <c r="Y58" s="146">
        <v>1007.788651853641</v>
      </c>
      <c r="Z58" s="146">
        <v>3926.2516188724162</v>
      </c>
      <c r="AA58" s="146">
        <v>1141.6666666666665</v>
      </c>
      <c r="AB58" s="146">
        <v>838.03571428571433</v>
      </c>
      <c r="AC58" s="146">
        <v>946.45852749301025</v>
      </c>
      <c r="AD58" s="146">
        <v>3784.8214285714284</v>
      </c>
      <c r="AE58" s="146">
        <v>3801.4164305949012</v>
      </c>
      <c r="AF58" s="146">
        <v>3844.8770491803275</v>
      </c>
      <c r="AG58" s="145">
        <v>244</v>
      </c>
      <c r="AH58" s="177">
        <v>0</v>
      </c>
      <c r="AI58" s="177">
        <v>1</v>
      </c>
      <c r="AJ58" s="177">
        <v>243</v>
      </c>
      <c r="AK58" s="146">
        <v>12842.810491068372</v>
      </c>
      <c r="AL58" s="146">
        <v>5731.1110941983552</v>
      </c>
      <c r="AM58" s="146">
        <v>27801.162555424402</v>
      </c>
      <c r="AN58" s="146">
        <v>5925</v>
      </c>
      <c r="AO58" s="146">
        <v>4214.334470989761</v>
      </c>
      <c r="AP58" s="146">
        <v>4053.5545023696686</v>
      </c>
      <c r="AQ58" s="146">
        <v>20325.000000000004</v>
      </c>
      <c r="AR58" s="146">
        <v>18178.723404255317</v>
      </c>
      <c r="AS58" s="146">
        <v>19077.23076923077</v>
      </c>
      <c r="AT58" s="145">
        <v>246</v>
      </c>
      <c r="AU58" s="177">
        <v>1</v>
      </c>
      <c r="AV58" s="177">
        <v>0</v>
      </c>
      <c r="AW58" s="177">
        <v>240</v>
      </c>
      <c r="AX58" s="146">
        <v>2727.0419863180391</v>
      </c>
      <c r="AY58" s="146">
        <v>944.27143590376988</v>
      </c>
      <c r="AZ58" s="146">
        <v>4184.7494866847683</v>
      </c>
      <c r="BA58" s="146">
        <v>1261.3636363636365</v>
      </c>
      <c r="BB58" s="20">
        <v>685.5022831050228</v>
      </c>
      <c r="BC58" s="20">
        <v>846.75810473815477</v>
      </c>
      <c r="BD58" s="146">
        <v>3734.375</v>
      </c>
      <c r="BE58" s="146">
        <v>4303.0172413793098</v>
      </c>
      <c r="BF58" s="146">
        <v>4236.5764447695692</v>
      </c>
      <c r="BG58" s="145">
        <v>241</v>
      </c>
      <c r="BH58" s="177">
        <v>39</v>
      </c>
      <c r="BI58" s="177">
        <v>46</v>
      </c>
      <c r="BJ58" s="177">
        <v>44</v>
      </c>
      <c r="BK58" s="148">
        <v>39</v>
      </c>
      <c r="BL58" s="145">
        <v>487</v>
      </c>
      <c r="BM58" s="177">
        <v>1</v>
      </c>
      <c r="BN58" s="177">
        <v>4</v>
      </c>
      <c r="BO58" s="177">
        <v>2.2042136929460576</v>
      </c>
      <c r="BP58" s="177">
        <v>0.32827385892116179</v>
      </c>
      <c r="BQ58" s="177">
        <v>1.8759398340248963</v>
      </c>
      <c r="BR58" s="145">
        <v>492</v>
      </c>
      <c r="BS58" s="177">
        <v>0</v>
      </c>
      <c r="BT58" s="177">
        <v>4</v>
      </c>
      <c r="BU58" s="177">
        <v>3.2230368852459015</v>
      </c>
      <c r="BV58" s="177">
        <v>0.36065368852459012</v>
      </c>
      <c r="BW58" s="148">
        <v>2.8623831967213116</v>
      </c>
      <c r="BX58" s="145">
        <v>821</v>
      </c>
      <c r="BY58" s="177">
        <v>58</v>
      </c>
      <c r="BZ58" s="177">
        <v>3.804918035131986</v>
      </c>
      <c r="CA58" s="177">
        <v>61</v>
      </c>
      <c r="CB58" s="177">
        <v>5.2921147540983604</v>
      </c>
      <c r="CC58" s="177">
        <v>0</v>
      </c>
      <c r="CD58" s="177">
        <v>1</v>
      </c>
      <c r="CE58" s="177">
        <v>58</v>
      </c>
      <c r="CF58" s="177">
        <v>58</v>
      </c>
      <c r="CG58" s="177">
        <v>0.95081967213114749</v>
      </c>
      <c r="CH58" s="159">
        <v>61</v>
      </c>
      <c r="CI58" s="145">
        <v>794</v>
      </c>
      <c r="CJ58" s="177">
        <v>57</v>
      </c>
      <c r="CK58" s="177">
        <v>3.8000000008081987</v>
      </c>
      <c r="CL58" s="177">
        <v>59</v>
      </c>
      <c r="CM58" s="177">
        <v>5.4806949152542348</v>
      </c>
      <c r="CN58" s="177">
        <v>0</v>
      </c>
      <c r="CO58" s="177">
        <v>1</v>
      </c>
      <c r="CP58" s="177">
        <v>56</v>
      </c>
      <c r="CQ58" s="177">
        <v>57</v>
      </c>
      <c r="CR58" s="177">
        <v>0.94915254237288138</v>
      </c>
      <c r="CS58" s="159">
        <v>59</v>
      </c>
      <c r="CT58" s="145">
        <v>815</v>
      </c>
      <c r="CU58" s="177">
        <v>53</v>
      </c>
      <c r="CV58" s="177">
        <v>3.8945455117659136</v>
      </c>
      <c r="CW58" s="177">
        <v>55</v>
      </c>
      <c r="CX58" s="177">
        <v>5.6407636363636371</v>
      </c>
      <c r="CY58" s="177">
        <v>0</v>
      </c>
      <c r="CZ58" s="177">
        <v>1</v>
      </c>
      <c r="DA58" s="177">
        <v>53</v>
      </c>
      <c r="DB58" s="177">
        <v>53</v>
      </c>
      <c r="DC58" s="177">
        <v>0.96363636363636362</v>
      </c>
      <c r="DD58" s="159">
        <v>55</v>
      </c>
      <c r="DE58" s="145">
        <v>815</v>
      </c>
      <c r="DF58" s="177">
        <v>61</v>
      </c>
      <c r="DG58" s="177">
        <v>3.7951612818625664</v>
      </c>
      <c r="DH58" s="177">
        <v>62</v>
      </c>
      <c r="DI58" s="177">
        <v>5.29116129032258</v>
      </c>
      <c r="DJ58" s="177">
        <v>0</v>
      </c>
      <c r="DK58" s="177">
        <v>1</v>
      </c>
      <c r="DL58" s="177">
        <v>62</v>
      </c>
      <c r="DM58" s="177">
        <v>61</v>
      </c>
      <c r="DN58" s="177">
        <v>1</v>
      </c>
      <c r="DO58" s="159">
        <v>62</v>
      </c>
      <c r="DP58" s="108">
        <v>13.25</v>
      </c>
      <c r="DQ58" s="215">
        <v>438246</v>
      </c>
      <c r="DR58" s="189">
        <v>0.94339622641499998</v>
      </c>
      <c r="DS58" s="189">
        <v>19.680000000001968</v>
      </c>
      <c r="DT58" s="149" t="s">
        <v>213</v>
      </c>
      <c r="DU58" s="150" t="s">
        <v>245</v>
      </c>
      <c r="DV58" s="190" t="s">
        <v>246</v>
      </c>
      <c r="DW58" s="177" t="s">
        <v>247</v>
      </c>
      <c r="DX58" s="191" t="s">
        <v>217</v>
      </c>
      <c r="DY58" s="172" t="s">
        <v>251</v>
      </c>
      <c r="DZ58" s="132" t="s">
        <v>119</v>
      </c>
      <c r="EA58" s="125">
        <v>214</v>
      </c>
      <c r="EB58" s="125" t="s">
        <v>219</v>
      </c>
      <c r="EC58" s="133" t="s">
        <v>220</v>
      </c>
      <c r="ED58" s="133" t="s">
        <v>221</v>
      </c>
      <c r="EE58" s="125" t="s">
        <v>274</v>
      </c>
      <c r="EF58" s="17">
        <v>2.6801503794949229</v>
      </c>
      <c r="EG58" s="8">
        <v>3.8600966044834681</v>
      </c>
      <c r="EH58" s="17" t="s">
        <v>81</v>
      </c>
      <c r="EI58" s="8" t="s">
        <v>81</v>
      </c>
      <c r="EJ58" s="18" t="s">
        <v>243</v>
      </c>
      <c r="EK58" s="124" t="s">
        <v>225</v>
      </c>
      <c r="EL58" s="124" t="s">
        <v>226</v>
      </c>
      <c r="EM58" s="124" t="s">
        <v>227</v>
      </c>
    </row>
    <row r="59" spans="1:143" ht="15.75">
      <c r="A59" s="128" t="s">
        <v>212</v>
      </c>
      <c r="B59" s="143" t="s">
        <v>115</v>
      </c>
      <c r="C59" s="126" t="s">
        <v>41</v>
      </c>
      <c r="D59" s="144" t="s">
        <v>126</v>
      </c>
      <c r="E59" s="216" t="s">
        <v>81</v>
      </c>
      <c r="F59" s="145">
        <v>228</v>
      </c>
      <c r="G59" s="177">
        <v>0</v>
      </c>
      <c r="H59" s="177">
        <v>0</v>
      </c>
      <c r="I59" s="146">
        <v>10316.735671365124</v>
      </c>
      <c r="J59" s="146">
        <v>3194.7071281044268</v>
      </c>
      <c r="K59" s="146">
        <v>0.97368421052631582</v>
      </c>
      <c r="L59" s="147">
        <v>222</v>
      </c>
      <c r="M59" s="147">
        <v>228</v>
      </c>
      <c r="N59" s="146">
        <v>14995.852402938481</v>
      </c>
      <c r="O59" s="146">
        <v>5850</v>
      </c>
      <c r="P59" s="20">
        <v>4572.7642276422766</v>
      </c>
      <c r="Q59" s="20">
        <v>4165.9829059829062</v>
      </c>
      <c r="R59" s="146">
        <v>14078.571428571429</v>
      </c>
      <c r="S59" s="146">
        <v>13948.523985239852</v>
      </c>
      <c r="T59" s="146">
        <v>13924.355555555556</v>
      </c>
      <c r="U59" s="145">
        <v>229</v>
      </c>
      <c r="V59" s="177">
        <v>0</v>
      </c>
      <c r="W59" s="177">
        <v>4</v>
      </c>
      <c r="X59" s="146">
        <v>2315.6475628387402</v>
      </c>
      <c r="Y59" s="146">
        <v>968.03833306626575</v>
      </c>
      <c r="Z59" s="146">
        <v>3820.084931953048</v>
      </c>
      <c r="AA59" s="146">
        <v>912.5</v>
      </c>
      <c r="AB59" s="146">
        <v>879.19132149901384</v>
      </c>
      <c r="AC59" s="146">
        <v>850.97580015612812</v>
      </c>
      <c r="AD59" s="146">
        <v>3455.3571428571427</v>
      </c>
      <c r="AE59" s="146">
        <v>3452.7707808564232</v>
      </c>
      <c r="AF59" s="146">
        <v>3446.7848453249912</v>
      </c>
      <c r="AG59" s="145">
        <v>233</v>
      </c>
      <c r="AH59" s="177">
        <v>0</v>
      </c>
      <c r="AI59" s="177">
        <v>2</v>
      </c>
      <c r="AJ59" s="177">
        <v>231</v>
      </c>
      <c r="AK59" s="146">
        <v>12484.250404409731</v>
      </c>
      <c r="AL59" s="146">
        <v>4849.0606645063999</v>
      </c>
      <c r="AM59" s="146">
        <v>24879.321997570722</v>
      </c>
      <c r="AN59" s="146">
        <v>6010.7142857142862</v>
      </c>
      <c r="AO59" s="146">
        <v>4901.0695187165775</v>
      </c>
      <c r="AP59" s="146">
        <v>4261.5079365079364</v>
      </c>
      <c r="AQ59" s="146">
        <v>18632.142857142855</v>
      </c>
      <c r="AR59" s="146">
        <v>18156.804733727811</v>
      </c>
      <c r="AS59" s="146">
        <v>18091.44385026738</v>
      </c>
      <c r="AT59" s="145">
        <v>232</v>
      </c>
      <c r="AU59" s="177">
        <v>2</v>
      </c>
      <c r="AV59" s="177">
        <v>1</v>
      </c>
      <c r="AW59" s="177">
        <v>223</v>
      </c>
      <c r="AX59" s="146">
        <v>2316.8797111812919</v>
      </c>
      <c r="AY59" s="146">
        <v>1037.3770174728706</v>
      </c>
      <c r="AZ59" s="146">
        <v>4354.4547519901198</v>
      </c>
      <c r="BA59" s="146">
        <v>872.91666666666663</v>
      </c>
      <c r="BB59" s="20">
        <v>759.97876857749475</v>
      </c>
      <c r="BC59" s="20">
        <v>713.33872271624898</v>
      </c>
      <c r="BD59" s="146">
        <v>3644.6428571428569</v>
      </c>
      <c r="BE59" s="146">
        <v>4200.320924261875</v>
      </c>
      <c r="BF59" s="146">
        <v>4035.8847736625521</v>
      </c>
      <c r="BG59" s="145">
        <v>101</v>
      </c>
      <c r="BH59" s="177">
        <v>54</v>
      </c>
      <c r="BI59" s="177">
        <v>300</v>
      </c>
      <c r="BJ59" s="177">
        <v>51</v>
      </c>
      <c r="BK59" s="148">
        <v>53</v>
      </c>
      <c r="BL59" s="145">
        <v>453</v>
      </c>
      <c r="BM59" s="177">
        <v>1</v>
      </c>
      <c r="BN59" s="177">
        <v>7</v>
      </c>
      <c r="BO59" s="177">
        <v>2.3989842696629213</v>
      </c>
      <c r="BP59" s="177">
        <v>1.0421820224719103</v>
      </c>
      <c r="BQ59" s="177">
        <v>1.3568022471910115</v>
      </c>
      <c r="BR59" s="145">
        <v>470</v>
      </c>
      <c r="BS59" s="177">
        <v>2</v>
      </c>
      <c r="BT59" s="177">
        <v>7</v>
      </c>
      <c r="BU59" s="177">
        <v>4.2918308026030374</v>
      </c>
      <c r="BV59" s="177">
        <v>1.2511453362255969</v>
      </c>
      <c r="BW59" s="148">
        <v>3.040685466377441</v>
      </c>
      <c r="BX59" s="145">
        <v>847</v>
      </c>
      <c r="BY59" s="177">
        <v>51</v>
      </c>
      <c r="BZ59" s="177">
        <v>3.8196078562269022</v>
      </c>
      <c r="CA59" s="177">
        <v>56</v>
      </c>
      <c r="CB59" s="177">
        <v>6.0889056603773586</v>
      </c>
      <c r="CC59" s="177">
        <v>3</v>
      </c>
      <c r="CD59" s="177">
        <v>0.9464285714285714</v>
      </c>
      <c r="CE59" s="177">
        <v>53</v>
      </c>
      <c r="CF59" s="177">
        <v>51</v>
      </c>
      <c r="CG59" s="177">
        <v>0.9464285714285714</v>
      </c>
      <c r="CH59" s="159">
        <v>53</v>
      </c>
      <c r="CI59" s="145">
        <v>845</v>
      </c>
      <c r="CJ59" s="177">
        <v>54</v>
      </c>
      <c r="CK59" s="177">
        <v>3.8236363714391537</v>
      </c>
      <c r="CL59" s="177">
        <v>55</v>
      </c>
      <c r="CM59" s="177">
        <v>6.6201999999999996</v>
      </c>
      <c r="CN59" s="177">
        <v>0</v>
      </c>
      <c r="CO59" s="177">
        <v>1</v>
      </c>
      <c r="CP59" s="177">
        <v>54</v>
      </c>
      <c r="CQ59" s="177">
        <v>54</v>
      </c>
      <c r="CR59" s="177">
        <v>0.98181818181818181</v>
      </c>
      <c r="CS59" s="159">
        <v>55</v>
      </c>
      <c r="CT59" s="145">
        <v>827</v>
      </c>
      <c r="CU59" s="177">
        <v>56</v>
      </c>
      <c r="CV59" s="177">
        <v>3.9035714822156087</v>
      </c>
      <c r="CW59" s="177">
        <v>57</v>
      </c>
      <c r="CX59" s="177">
        <v>6.320321428571428</v>
      </c>
      <c r="CY59" s="177">
        <v>1</v>
      </c>
      <c r="CZ59" s="177">
        <v>0.98245614035087714</v>
      </c>
      <c r="DA59" s="177">
        <v>56</v>
      </c>
      <c r="DB59" s="177">
        <v>56</v>
      </c>
      <c r="DC59" s="177">
        <v>0.98245614035087714</v>
      </c>
      <c r="DD59" s="159">
        <v>56</v>
      </c>
      <c r="DE59" s="145">
        <v>842</v>
      </c>
      <c r="DF59" s="177">
        <v>55</v>
      </c>
      <c r="DG59" s="177">
        <v>3.7844827832846808</v>
      </c>
      <c r="DH59" s="177">
        <v>59</v>
      </c>
      <c r="DI59" s="177">
        <v>6.3051379310344835</v>
      </c>
      <c r="DJ59" s="177">
        <v>1</v>
      </c>
      <c r="DK59" s="177">
        <v>0.98305084745762716</v>
      </c>
      <c r="DL59" s="177">
        <v>55</v>
      </c>
      <c r="DM59" s="177">
        <v>55</v>
      </c>
      <c r="DN59" s="177">
        <v>0.93220338983050843</v>
      </c>
      <c r="DO59" s="159">
        <v>58</v>
      </c>
      <c r="DP59" s="109">
        <v>13.25</v>
      </c>
      <c r="DQ59" s="215">
        <v>438246</v>
      </c>
      <c r="DR59" s="189">
        <v>0.94339622641499998</v>
      </c>
      <c r="DS59" s="189">
        <v>18.240000000001825</v>
      </c>
      <c r="DT59" s="149" t="s">
        <v>213</v>
      </c>
      <c r="DU59" s="150" t="s">
        <v>245</v>
      </c>
      <c r="DV59" s="190" t="s">
        <v>246</v>
      </c>
      <c r="DW59" s="177" t="s">
        <v>247</v>
      </c>
      <c r="DX59" s="191" t="s">
        <v>217</v>
      </c>
      <c r="DY59" s="172" t="s">
        <v>251</v>
      </c>
      <c r="DZ59" s="132" t="s">
        <v>120</v>
      </c>
      <c r="EA59" s="125">
        <v>214</v>
      </c>
      <c r="EB59" s="125" t="s">
        <v>228</v>
      </c>
      <c r="EC59" s="133" t="s">
        <v>220</v>
      </c>
      <c r="ED59" s="133" t="s">
        <v>237</v>
      </c>
      <c r="EE59" s="125" t="s">
        <v>274</v>
      </c>
      <c r="EF59" s="17">
        <v>3.6740482470445466</v>
      </c>
      <c r="EG59" s="8">
        <v>4.8867024448761249</v>
      </c>
      <c r="EH59" s="17" t="s">
        <v>81</v>
      </c>
      <c r="EI59" s="8" t="s">
        <v>81</v>
      </c>
      <c r="EJ59" s="18" t="s">
        <v>243</v>
      </c>
      <c r="EK59" s="124" t="s">
        <v>225</v>
      </c>
      <c r="EL59" s="124" t="s">
        <v>226</v>
      </c>
      <c r="EM59" s="124" t="s">
        <v>227</v>
      </c>
    </row>
    <row r="60" spans="1:143" ht="15.75">
      <c r="A60" s="128" t="s">
        <v>212</v>
      </c>
      <c r="B60" s="143" t="s">
        <v>115</v>
      </c>
      <c r="C60" s="126" t="s">
        <v>41</v>
      </c>
      <c r="D60" s="144" t="s">
        <v>126</v>
      </c>
      <c r="E60" s="216" t="s">
        <v>81</v>
      </c>
      <c r="F60" s="145">
        <v>226</v>
      </c>
      <c r="G60" s="177">
        <v>1</v>
      </c>
      <c r="H60" s="177">
        <v>0</v>
      </c>
      <c r="I60" s="146">
        <v>9617.8637241471315</v>
      </c>
      <c r="J60" s="146">
        <v>3565.9663587067912</v>
      </c>
      <c r="K60" s="146">
        <v>0.96444444444444444</v>
      </c>
      <c r="L60" s="147">
        <v>217</v>
      </c>
      <c r="M60" s="147">
        <v>223</v>
      </c>
      <c r="N60" s="146">
        <v>19725.513961718483</v>
      </c>
      <c r="O60" s="146">
        <v>4734.375</v>
      </c>
      <c r="P60" s="20">
        <v>2550.9523809523812</v>
      </c>
      <c r="Q60" s="20">
        <v>2575.452488687783</v>
      </c>
      <c r="R60" s="146">
        <v>13687.5</v>
      </c>
      <c r="S60" s="146">
        <v>10494.736842105265</v>
      </c>
      <c r="T60" s="146">
        <v>11106.764705882355</v>
      </c>
      <c r="U60" s="145">
        <v>228</v>
      </c>
      <c r="V60" s="177">
        <v>2</v>
      </c>
      <c r="W60" s="177">
        <v>6</v>
      </c>
      <c r="X60" s="146">
        <v>2624.499244109174</v>
      </c>
      <c r="Y60" s="146">
        <v>878.60255825695992</v>
      </c>
      <c r="Z60" s="146">
        <v>3981.5788597510082</v>
      </c>
      <c r="AA60" s="146">
        <v>1312.5</v>
      </c>
      <c r="AB60" s="146">
        <v>848.24380165289256</v>
      </c>
      <c r="AC60" s="146">
        <v>833.79629629629642</v>
      </c>
      <c r="AD60" s="146">
        <v>3620.3703703703704</v>
      </c>
      <c r="AE60" s="146">
        <v>3440.4340836012866</v>
      </c>
      <c r="AF60" s="146">
        <v>3396.7345505617973</v>
      </c>
      <c r="AG60" s="145">
        <v>231</v>
      </c>
      <c r="AH60" s="177">
        <v>0</v>
      </c>
      <c r="AI60" s="177">
        <v>1</v>
      </c>
      <c r="AJ60" s="177">
        <v>229</v>
      </c>
      <c r="AK60" s="146">
        <v>10486.438461629585</v>
      </c>
      <c r="AL60" s="146">
        <v>4852.3320676926605</v>
      </c>
      <c r="AM60" s="146">
        <v>24552.108256507123</v>
      </c>
      <c r="AN60" s="146">
        <v>4593.75</v>
      </c>
      <c r="AO60" s="146">
        <v>2822</v>
      </c>
      <c r="AP60" s="146">
        <v>2805.5636896046854</v>
      </c>
      <c r="AQ60" s="146">
        <v>16875</v>
      </c>
      <c r="AR60" s="146">
        <v>14949.66887417219</v>
      </c>
      <c r="AS60" s="146">
        <v>15440.000000000004</v>
      </c>
      <c r="AT60" s="145">
        <v>233</v>
      </c>
      <c r="AU60" s="177">
        <v>0</v>
      </c>
      <c r="AV60" s="177">
        <v>4</v>
      </c>
      <c r="AW60" s="177">
        <v>221</v>
      </c>
      <c r="AX60" s="146">
        <v>2866.6988895869231</v>
      </c>
      <c r="AY60" s="146">
        <v>1016.1741192579445</v>
      </c>
      <c r="AZ60" s="146">
        <v>4449.7027549481127</v>
      </c>
      <c r="BA60" s="146">
        <v>1370.8333333333333</v>
      </c>
      <c r="BB60" s="20">
        <v>666.84782608695662</v>
      </c>
      <c r="BC60" s="20">
        <v>635.19091847265224</v>
      </c>
      <c r="BD60" s="146">
        <v>4085.4166666666661</v>
      </c>
      <c r="BE60" s="146">
        <v>3917.4295774647885</v>
      </c>
      <c r="BF60" s="146">
        <v>3818.1434599156119</v>
      </c>
      <c r="BG60" s="145">
        <v>198</v>
      </c>
      <c r="BH60" s="177">
        <v>66</v>
      </c>
      <c r="BI60" s="177">
        <v>252</v>
      </c>
      <c r="BJ60" s="177">
        <v>54</v>
      </c>
      <c r="BK60" s="148">
        <v>51</v>
      </c>
      <c r="BL60" s="145">
        <v>456</v>
      </c>
      <c r="BM60" s="177">
        <v>1</v>
      </c>
      <c r="BN60" s="177">
        <v>4</v>
      </c>
      <c r="BO60" s="177">
        <v>2.7357538802660755</v>
      </c>
      <c r="BP60" s="177">
        <v>0.54298226164079821</v>
      </c>
      <c r="BQ60" s="177">
        <v>2.1927716186252777</v>
      </c>
      <c r="BR60" s="145">
        <v>462</v>
      </c>
      <c r="BS60" s="177">
        <v>1</v>
      </c>
      <c r="BT60" s="177">
        <v>13</v>
      </c>
      <c r="BU60" s="177">
        <v>3.7006339285714289</v>
      </c>
      <c r="BV60" s="177">
        <v>0.68018973214285716</v>
      </c>
      <c r="BW60" s="148">
        <v>3.0204441964285711</v>
      </c>
      <c r="BX60" s="145">
        <v>733</v>
      </c>
      <c r="BY60" s="177">
        <v>41</v>
      </c>
      <c r="BZ60" s="177">
        <v>3.7274510112463259</v>
      </c>
      <c r="CA60" s="177">
        <v>55</v>
      </c>
      <c r="CB60" s="177">
        <v>6.9857169811320761</v>
      </c>
      <c r="CC60" s="177">
        <v>2</v>
      </c>
      <c r="CD60" s="177">
        <v>0.96363636363636362</v>
      </c>
      <c r="CE60" s="177">
        <v>48</v>
      </c>
      <c r="CF60" s="177">
        <v>41</v>
      </c>
      <c r="CG60" s="177">
        <v>0.87272727272727268</v>
      </c>
      <c r="CH60" s="159">
        <v>51</v>
      </c>
      <c r="CI60" s="145">
        <v>736</v>
      </c>
      <c r="CJ60" s="177">
        <v>47</v>
      </c>
      <c r="CK60" s="177">
        <v>3.7157894895787824</v>
      </c>
      <c r="CL60" s="177">
        <v>58</v>
      </c>
      <c r="CM60" s="177">
        <v>7.5373333333333319</v>
      </c>
      <c r="CN60" s="177">
        <v>1</v>
      </c>
      <c r="CO60" s="177">
        <v>0.98275862068965514</v>
      </c>
      <c r="CP60" s="177">
        <v>52</v>
      </c>
      <c r="CQ60" s="177">
        <v>47</v>
      </c>
      <c r="CR60" s="177">
        <v>0.89655172413793105</v>
      </c>
      <c r="CS60" s="159">
        <v>57</v>
      </c>
      <c r="CT60" s="145">
        <v>778</v>
      </c>
      <c r="CU60" s="177">
        <v>51</v>
      </c>
      <c r="CV60" s="177">
        <v>3.843636400049383</v>
      </c>
      <c r="CW60" s="177">
        <v>56</v>
      </c>
      <c r="CX60" s="177">
        <v>7.2661272727272737</v>
      </c>
      <c r="CY60" s="177">
        <v>1</v>
      </c>
      <c r="CZ60" s="177">
        <v>0.9821428571428571</v>
      </c>
      <c r="DA60" s="177">
        <v>55</v>
      </c>
      <c r="DB60" s="177">
        <v>51</v>
      </c>
      <c r="DC60" s="177">
        <v>0.9821428571428571</v>
      </c>
      <c r="DD60" s="159">
        <v>55</v>
      </c>
      <c r="DE60" s="145">
        <v>771</v>
      </c>
      <c r="DF60" s="177">
        <v>51</v>
      </c>
      <c r="DG60" s="177">
        <v>3.7250000110694339</v>
      </c>
      <c r="DH60" s="177">
        <v>57</v>
      </c>
      <c r="DI60" s="177">
        <v>6.5423214285714284</v>
      </c>
      <c r="DJ60" s="177">
        <v>1</v>
      </c>
      <c r="DK60" s="177">
        <v>0.98245614035087714</v>
      </c>
      <c r="DL60" s="177">
        <v>55</v>
      </c>
      <c r="DM60" s="177">
        <v>51</v>
      </c>
      <c r="DN60" s="177">
        <v>0.96491228070175439</v>
      </c>
      <c r="DO60" s="159">
        <v>56</v>
      </c>
      <c r="DP60" s="108">
        <v>13.25</v>
      </c>
      <c r="DQ60" s="215">
        <v>438246</v>
      </c>
      <c r="DR60" s="189">
        <v>0.94339622641499998</v>
      </c>
      <c r="DS60" s="189">
        <v>18.08000000000181</v>
      </c>
      <c r="DT60" s="149" t="s">
        <v>213</v>
      </c>
      <c r="DU60" s="150" t="s">
        <v>245</v>
      </c>
      <c r="DV60" s="190" t="s">
        <v>246</v>
      </c>
      <c r="DW60" s="177" t="s">
        <v>247</v>
      </c>
      <c r="DX60" s="191" t="s">
        <v>217</v>
      </c>
      <c r="DY60" s="172" t="s">
        <v>251</v>
      </c>
      <c r="DZ60" s="132" t="s">
        <v>121</v>
      </c>
      <c r="EA60" s="125">
        <v>214</v>
      </c>
      <c r="EB60" s="125" t="s">
        <v>230</v>
      </c>
      <c r="EC60" s="133" t="s">
        <v>220</v>
      </c>
      <c r="ED60" s="133" t="s">
        <v>221</v>
      </c>
      <c r="EE60" s="125" t="s">
        <v>274</v>
      </c>
      <c r="EF60" s="17">
        <v>4.1669203654854696</v>
      </c>
      <c r="EG60" s="8">
        <v>4.0173753635925156</v>
      </c>
      <c r="EH60" s="17" t="s">
        <v>81</v>
      </c>
      <c r="EI60" s="8" t="s">
        <v>81</v>
      </c>
      <c r="EJ60" s="18" t="s">
        <v>243</v>
      </c>
      <c r="EK60" s="124" t="s">
        <v>225</v>
      </c>
      <c r="EL60" s="124" t="s">
        <v>226</v>
      </c>
      <c r="EM60" s="124" t="s">
        <v>227</v>
      </c>
    </row>
    <row r="61" spans="1:143" ht="15.75">
      <c r="A61" s="128" t="s">
        <v>212</v>
      </c>
      <c r="B61" s="143" t="s">
        <v>115</v>
      </c>
      <c r="C61" s="126" t="s">
        <v>41</v>
      </c>
      <c r="D61" s="144" t="s">
        <v>126</v>
      </c>
      <c r="E61" s="216" t="s">
        <v>81</v>
      </c>
      <c r="F61" s="145">
        <v>225</v>
      </c>
      <c r="G61" s="177">
        <v>0</v>
      </c>
      <c r="H61" s="177">
        <v>0</v>
      </c>
      <c r="I61" s="146">
        <v>6523.1537398051851</v>
      </c>
      <c r="J61" s="146">
        <v>2499.5446013795618</v>
      </c>
      <c r="K61" s="146">
        <v>0.9244444444444444</v>
      </c>
      <c r="L61" s="147">
        <v>208</v>
      </c>
      <c r="M61" s="147">
        <v>224</v>
      </c>
      <c r="N61" s="146">
        <v>12054.51205931816</v>
      </c>
      <c r="O61" s="146">
        <v>3171.875</v>
      </c>
      <c r="P61" s="20">
        <v>2717.3796791443851</v>
      </c>
      <c r="Q61" s="20">
        <v>2804.0712468193383</v>
      </c>
      <c r="R61" s="146">
        <v>9727.9411764705892</v>
      </c>
      <c r="S61" s="146">
        <v>9477.1875</v>
      </c>
      <c r="T61" s="146">
        <v>9625.6410256410254</v>
      </c>
      <c r="U61" s="145">
        <v>226</v>
      </c>
      <c r="V61" s="177">
        <v>0</v>
      </c>
      <c r="W61" s="177">
        <v>12</v>
      </c>
      <c r="X61" s="146">
        <v>2029.7721563008031</v>
      </c>
      <c r="Y61" s="146">
        <v>960.03289345165069</v>
      </c>
      <c r="Z61" s="146">
        <v>3376.6998404087522</v>
      </c>
      <c r="AA61" s="146">
        <v>596.42857142857144</v>
      </c>
      <c r="AB61" s="146">
        <v>659.41845764854622</v>
      </c>
      <c r="AC61" s="146">
        <v>703.65201900237525</v>
      </c>
      <c r="AD61" s="146">
        <v>3202.7777777777774</v>
      </c>
      <c r="AE61" s="146">
        <v>3023.1625835189311</v>
      </c>
      <c r="AF61" s="146">
        <v>3084.3192868719611</v>
      </c>
      <c r="AG61" s="145">
        <v>225</v>
      </c>
      <c r="AH61" s="177">
        <v>1</v>
      </c>
      <c r="AI61" s="177">
        <v>0</v>
      </c>
      <c r="AJ61" s="177">
        <v>224</v>
      </c>
      <c r="AK61" s="146">
        <v>9523.8408905370452</v>
      </c>
      <c r="AL61" s="146">
        <v>4919.905715901803</v>
      </c>
      <c r="AM61" s="146">
        <v>27024.86920387928</v>
      </c>
      <c r="AN61" s="146">
        <v>4114.2857142857147</v>
      </c>
      <c r="AO61" s="146">
        <v>3036.950146627566</v>
      </c>
      <c r="AP61" s="146">
        <v>3044.1361916771752</v>
      </c>
      <c r="AQ61" s="146">
        <v>16368.749999999998</v>
      </c>
      <c r="AR61" s="146">
        <v>14555.140186915893</v>
      </c>
      <c r="AS61" s="146">
        <v>14547.244094488189</v>
      </c>
      <c r="AT61" s="145">
        <v>220</v>
      </c>
      <c r="AU61" s="177">
        <v>0</v>
      </c>
      <c r="AV61" s="177">
        <v>1</v>
      </c>
      <c r="AW61" s="177">
        <v>213</v>
      </c>
      <c r="AX61" s="146">
        <v>2320.7031894944316</v>
      </c>
      <c r="AY61" s="146">
        <v>1117.2574041265204</v>
      </c>
      <c r="AZ61" s="146">
        <v>4520.5783378243677</v>
      </c>
      <c r="BA61" s="146">
        <v>622.91666666666663</v>
      </c>
      <c r="BB61" s="20">
        <v>522.08333333333337</v>
      </c>
      <c r="BC61" s="20">
        <v>537.26851851851859</v>
      </c>
      <c r="BD61" s="146">
        <v>3698.2142857142858</v>
      </c>
      <c r="BE61" s="146">
        <v>3663.2775119617227</v>
      </c>
      <c r="BF61" s="146">
        <v>3664.6271510516249</v>
      </c>
      <c r="BG61" s="145">
        <v>223</v>
      </c>
      <c r="BH61" s="177">
        <v>87</v>
      </c>
      <c r="BI61" s="177">
        <v>109</v>
      </c>
      <c r="BJ61" s="177">
        <v>78</v>
      </c>
      <c r="BK61" s="148">
        <v>82</v>
      </c>
      <c r="BL61" s="145">
        <v>448</v>
      </c>
      <c r="BM61" s="177">
        <v>3</v>
      </c>
      <c r="BN61" s="177">
        <v>4</v>
      </c>
      <c r="BO61" s="177">
        <v>3.1953582766439905</v>
      </c>
      <c r="BP61" s="177">
        <v>0.81627664399092981</v>
      </c>
      <c r="BQ61" s="177">
        <v>2.3790816326530613</v>
      </c>
      <c r="BR61" s="145">
        <v>455</v>
      </c>
      <c r="BS61" s="177">
        <v>2</v>
      </c>
      <c r="BT61" s="177">
        <v>7</v>
      </c>
      <c r="BU61" s="177">
        <v>4.1187982062780266</v>
      </c>
      <c r="BV61" s="177">
        <v>0.89343049327354251</v>
      </c>
      <c r="BW61" s="148">
        <v>3.2253677130044851</v>
      </c>
      <c r="BX61" s="145">
        <v>816</v>
      </c>
      <c r="BY61" s="177">
        <v>54</v>
      </c>
      <c r="BZ61" s="177">
        <v>3.8927273186770353</v>
      </c>
      <c r="CA61" s="177">
        <v>55</v>
      </c>
      <c r="CB61" s="177">
        <v>6.6177636363636365</v>
      </c>
      <c r="CC61" s="177">
        <v>0</v>
      </c>
      <c r="CD61" s="177">
        <v>1</v>
      </c>
      <c r="CE61" s="177">
        <v>53</v>
      </c>
      <c r="CF61" s="177">
        <v>54</v>
      </c>
      <c r="CG61" s="177">
        <v>0.96363636363636362</v>
      </c>
      <c r="CH61" s="159">
        <v>55</v>
      </c>
      <c r="CI61" s="145">
        <v>799</v>
      </c>
      <c r="CJ61" s="177">
        <v>53</v>
      </c>
      <c r="CK61" s="177">
        <v>3.8446429073810577</v>
      </c>
      <c r="CL61" s="177">
        <v>57</v>
      </c>
      <c r="CM61" s="177">
        <v>7.0948214285714277</v>
      </c>
      <c r="CN61" s="177">
        <v>1</v>
      </c>
      <c r="CO61" s="177">
        <v>0.98245614035087714</v>
      </c>
      <c r="CP61" s="177">
        <v>53</v>
      </c>
      <c r="CQ61" s="177">
        <v>53</v>
      </c>
      <c r="CR61" s="177">
        <v>0.92982456140350878</v>
      </c>
      <c r="CS61" s="159">
        <v>56</v>
      </c>
      <c r="CT61" s="145">
        <v>808</v>
      </c>
      <c r="CU61" s="177">
        <v>51</v>
      </c>
      <c r="CV61" s="177">
        <v>3.9377358589532241</v>
      </c>
      <c r="CW61" s="177">
        <v>53</v>
      </c>
      <c r="CX61" s="177">
        <v>7.1859433962264179</v>
      </c>
      <c r="CY61" s="177">
        <v>0</v>
      </c>
      <c r="CZ61" s="177">
        <v>1</v>
      </c>
      <c r="DA61" s="177">
        <v>51</v>
      </c>
      <c r="DB61" s="177">
        <v>51</v>
      </c>
      <c r="DC61" s="177">
        <v>0.96226415094339623</v>
      </c>
      <c r="DD61" s="159">
        <v>53</v>
      </c>
      <c r="DE61" s="145">
        <v>824</v>
      </c>
      <c r="DF61" s="177">
        <v>54</v>
      </c>
      <c r="DG61" s="177">
        <v>3.8703704145219593</v>
      </c>
      <c r="DH61" s="177">
        <v>56</v>
      </c>
      <c r="DI61" s="177">
        <v>6.700444444444444</v>
      </c>
      <c r="DJ61" s="177">
        <v>2</v>
      </c>
      <c r="DK61" s="177">
        <v>0.9642857142857143</v>
      </c>
      <c r="DL61" s="177">
        <v>54</v>
      </c>
      <c r="DM61" s="177">
        <v>54</v>
      </c>
      <c r="DN61" s="177">
        <v>0.9642857142857143</v>
      </c>
      <c r="DO61" s="159">
        <v>54</v>
      </c>
      <c r="DP61" s="109">
        <v>13.25</v>
      </c>
      <c r="DQ61" s="215">
        <v>438246</v>
      </c>
      <c r="DR61" s="189">
        <v>0.94339622641499998</v>
      </c>
      <c r="DS61" s="189">
        <v>18.000000000001801</v>
      </c>
      <c r="DT61" s="149" t="s">
        <v>213</v>
      </c>
      <c r="DU61" s="150" t="s">
        <v>245</v>
      </c>
      <c r="DV61" s="190" t="s">
        <v>246</v>
      </c>
      <c r="DW61" s="177" t="s">
        <v>247</v>
      </c>
      <c r="DX61" s="191" t="s">
        <v>217</v>
      </c>
      <c r="DY61" s="172" t="s">
        <v>251</v>
      </c>
      <c r="DZ61" s="132" t="s">
        <v>122</v>
      </c>
      <c r="EA61" s="125">
        <v>214</v>
      </c>
      <c r="EB61" s="125" t="s">
        <v>231</v>
      </c>
      <c r="EC61" s="133" t="s">
        <v>220</v>
      </c>
      <c r="ED61" s="133" t="s">
        <v>229</v>
      </c>
      <c r="EE61" s="125" t="s">
        <v>274</v>
      </c>
      <c r="EF61" s="17">
        <v>4.979568879869249</v>
      </c>
      <c r="EG61" s="8">
        <v>6.0899275868339879</v>
      </c>
      <c r="EH61" s="17" t="s">
        <v>81</v>
      </c>
      <c r="EI61" s="8" t="s">
        <v>81</v>
      </c>
      <c r="EJ61" s="18" t="s">
        <v>243</v>
      </c>
      <c r="EK61" s="124" t="s">
        <v>225</v>
      </c>
      <c r="EL61" s="124" t="s">
        <v>226</v>
      </c>
      <c r="EM61" s="124" t="s">
        <v>227</v>
      </c>
    </row>
    <row r="62" spans="1:143" ht="15.75">
      <c r="A62" s="128" t="s">
        <v>212</v>
      </c>
      <c r="B62" s="143" t="s">
        <v>115</v>
      </c>
      <c r="C62" s="126" t="s">
        <v>41</v>
      </c>
      <c r="D62" s="144" t="s">
        <v>126</v>
      </c>
      <c r="E62" s="187" t="s">
        <v>82</v>
      </c>
      <c r="F62" s="145">
        <v>140</v>
      </c>
      <c r="G62" s="177">
        <v>2</v>
      </c>
      <c r="H62" s="177">
        <v>0</v>
      </c>
      <c r="I62" s="146">
        <v>8202.8299915907483</v>
      </c>
      <c r="J62" s="146">
        <v>4172.4502333716309</v>
      </c>
      <c r="K62" s="146">
        <v>0.92753623188405798</v>
      </c>
      <c r="L62" s="147">
        <v>128</v>
      </c>
      <c r="M62" s="147">
        <v>138</v>
      </c>
      <c r="N62" s="146">
        <v>19579.61344286368</v>
      </c>
      <c r="O62" s="146">
        <v>3345.4545454545455</v>
      </c>
      <c r="P62" s="20">
        <v>4032.7402135231318</v>
      </c>
      <c r="Q62" s="20">
        <v>3866.2608695652175</v>
      </c>
      <c r="R62" s="146">
        <v>14366.666666666668</v>
      </c>
      <c r="S62" s="146">
        <v>16075.739644970416</v>
      </c>
      <c r="T62" s="146">
        <v>16866.008771929824</v>
      </c>
      <c r="U62" s="145">
        <v>143</v>
      </c>
      <c r="V62" s="177">
        <v>0</v>
      </c>
      <c r="W62" s="177">
        <v>4</v>
      </c>
      <c r="X62" s="146">
        <v>2079.491297145099</v>
      </c>
      <c r="Y62" s="146">
        <v>1120.7119183077025</v>
      </c>
      <c r="Z62" s="146">
        <v>4032.5034035555041</v>
      </c>
      <c r="AA62" s="146">
        <v>693.47826086956525</v>
      </c>
      <c r="AB62" s="146">
        <v>838.03571428571433</v>
      </c>
      <c r="AC62" s="146">
        <v>946.45852749301025</v>
      </c>
      <c r="AD62" s="146">
        <v>3641.666666666667</v>
      </c>
      <c r="AE62" s="146">
        <v>3801.4164305949012</v>
      </c>
      <c r="AF62" s="146">
        <v>3844.8770491803275</v>
      </c>
      <c r="AG62" s="145">
        <v>141</v>
      </c>
      <c r="AH62" s="177">
        <v>0</v>
      </c>
      <c r="AI62" s="177">
        <v>0</v>
      </c>
      <c r="AJ62" s="177"/>
      <c r="AK62" s="146">
        <v>7992.947353954899</v>
      </c>
      <c r="AL62" s="146">
        <v>4141.3475920791107</v>
      </c>
      <c r="AM62" s="146">
        <v>20621.496306356959</v>
      </c>
      <c r="AN62" s="146">
        <v>3256.25</v>
      </c>
      <c r="AO62" s="146">
        <v>4214.334470989761</v>
      </c>
      <c r="AP62" s="146">
        <v>4053.5545023696686</v>
      </c>
      <c r="AQ62" s="146">
        <v>14300.000000000002</v>
      </c>
      <c r="AR62" s="146">
        <v>18178.723404255317</v>
      </c>
      <c r="AS62" s="146">
        <v>19077.23076923077</v>
      </c>
      <c r="AT62" s="145">
        <v>140</v>
      </c>
      <c r="AU62" s="177">
        <v>0</v>
      </c>
      <c r="AV62" s="177">
        <v>0</v>
      </c>
      <c r="AW62" s="177"/>
      <c r="AX62" s="146">
        <v>2491.679441493246</v>
      </c>
      <c r="AY62" s="146">
        <v>1474.587753981843</v>
      </c>
      <c r="AZ62" s="146">
        <v>5034.1626956599366</v>
      </c>
      <c r="BA62" s="146">
        <v>562.5</v>
      </c>
      <c r="BB62" s="20">
        <v>685.5022831050228</v>
      </c>
      <c r="BC62" s="20">
        <v>846.75810473815477</v>
      </c>
      <c r="BD62" s="146">
        <v>4500</v>
      </c>
      <c r="BE62" s="146">
        <v>4303.0172413793098</v>
      </c>
      <c r="BF62" s="146">
        <v>4236.5764447695692</v>
      </c>
      <c r="BG62" s="145">
        <v>149</v>
      </c>
      <c r="BH62" s="177">
        <v>42</v>
      </c>
      <c r="BI62" s="177">
        <v>54</v>
      </c>
      <c r="BJ62" s="177">
        <v>44</v>
      </c>
      <c r="BK62" s="148">
        <v>39</v>
      </c>
      <c r="BL62" s="145">
        <v>285</v>
      </c>
      <c r="BM62" s="177">
        <v>0</v>
      </c>
      <c r="BN62" s="177">
        <v>1</v>
      </c>
      <c r="BO62" s="177">
        <v>2.4098802816898872</v>
      </c>
      <c r="BP62" s="177">
        <v>0.99194342253521106</v>
      </c>
      <c r="BQ62" s="177">
        <v>1.406573943661771</v>
      </c>
      <c r="BR62" s="145">
        <v>270</v>
      </c>
      <c r="BS62" s="177">
        <v>3</v>
      </c>
      <c r="BT62" s="177">
        <v>7</v>
      </c>
      <c r="BU62" s="177">
        <v>4.2713884615381259</v>
      </c>
      <c r="BV62" s="177">
        <v>1.1483805192307692</v>
      </c>
      <c r="BW62" s="148">
        <v>3.1202961538459002</v>
      </c>
      <c r="BX62" s="145">
        <v>456</v>
      </c>
      <c r="BY62" s="177">
        <v>0</v>
      </c>
      <c r="BZ62" s="177">
        <v>2.7085713897432599</v>
      </c>
      <c r="CA62" s="177">
        <v>142</v>
      </c>
      <c r="CB62" s="177">
        <v>1.2610421971830985</v>
      </c>
      <c r="CC62" s="177">
        <v>0</v>
      </c>
      <c r="CD62" s="177">
        <v>1</v>
      </c>
      <c r="CE62" s="177">
        <v>137</v>
      </c>
      <c r="CF62" s="177">
        <v>0</v>
      </c>
      <c r="CG62" s="177">
        <v>0.96478873239436624</v>
      </c>
      <c r="CH62" s="159">
        <v>141</v>
      </c>
      <c r="CI62" s="145"/>
      <c r="CJ62" s="177"/>
      <c r="CK62" s="177"/>
      <c r="CL62" s="177"/>
      <c r="CM62" s="177"/>
      <c r="CN62" s="177"/>
      <c r="CO62" s="177"/>
      <c r="CP62" s="177"/>
      <c r="CQ62" s="177"/>
      <c r="CR62" s="177"/>
      <c r="CS62" s="159"/>
      <c r="CT62" s="145"/>
      <c r="CU62" s="177"/>
      <c r="CV62" s="177"/>
      <c r="CW62" s="177"/>
      <c r="CX62" s="177"/>
      <c r="CY62" s="177"/>
      <c r="CZ62" s="177"/>
      <c r="DA62" s="177"/>
      <c r="DB62" s="177"/>
      <c r="DC62" s="177"/>
      <c r="DD62" s="159"/>
      <c r="DE62" s="145"/>
      <c r="DF62" s="177"/>
      <c r="DG62" s="177"/>
      <c r="DH62" s="177"/>
      <c r="DI62" s="177"/>
      <c r="DJ62" s="177"/>
      <c r="DK62" s="177"/>
      <c r="DL62" s="177"/>
      <c r="DM62" s="177"/>
      <c r="DN62" s="177"/>
      <c r="DO62" s="159"/>
      <c r="DP62" s="108">
        <v>16.75</v>
      </c>
      <c r="DQ62" s="215">
        <v>224005</v>
      </c>
      <c r="DR62" s="189">
        <v>0.83582089552200001</v>
      </c>
      <c r="DS62" s="189">
        <v>10.000000000004642</v>
      </c>
      <c r="DT62" s="149" t="s">
        <v>213</v>
      </c>
      <c r="DU62" s="150" t="s">
        <v>245</v>
      </c>
      <c r="DV62" s="190" t="s">
        <v>246</v>
      </c>
      <c r="DW62" s="177" t="s">
        <v>247</v>
      </c>
      <c r="DX62" s="191" t="s">
        <v>217</v>
      </c>
      <c r="DY62" s="172" t="s">
        <v>218</v>
      </c>
      <c r="DZ62" s="132" t="s">
        <v>119</v>
      </c>
      <c r="EA62" s="125">
        <v>214</v>
      </c>
      <c r="EB62" s="125" t="s">
        <v>219</v>
      </c>
      <c r="EC62" s="133" t="s">
        <v>220</v>
      </c>
      <c r="ED62" s="133" t="s">
        <v>229</v>
      </c>
      <c r="EE62" s="125" t="s">
        <v>274</v>
      </c>
      <c r="EF62" s="17">
        <v>4.4480207119669233</v>
      </c>
      <c r="EG62" s="8">
        <v>5.8328111738591764</v>
      </c>
      <c r="EH62" s="17" t="s">
        <v>260</v>
      </c>
      <c r="EI62" s="8" t="s">
        <v>260</v>
      </c>
      <c r="EJ62" s="18" t="s">
        <v>234</v>
      </c>
      <c r="EK62" s="124" t="s">
        <v>225</v>
      </c>
      <c r="EL62" s="124" t="s">
        <v>226</v>
      </c>
      <c r="EM62" s="124" t="s">
        <v>227</v>
      </c>
    </row>
    <row r="63" spans="1:143" ht="15.75">
      <c r="A63" s="128" t="s">
        <v>212</v>
      </c>
      <c r="B63" s="143" t="s">
        <v>115</v>
      </c>
      <c r="C63" s="126" t="s">
        <v>41</v>
      </c>
      <c r="D63" s="144" t="s">
        <v>126</v>
      </c>
      <c r="E63" s="216" t="s">
        <v>82</v>
      </c>
      <c r="F63" s="145">
        <v>139</v>
      </c>
      <c r="G63" s="177">
        <v>2</v>
      </c>
      <c r="H63" s="177">
        <v>0</v>
      </c>
      <c r="I63" s="146">
        <v>9950.6684208062034</v>
      </c>
      <c r="J63" s="146">
        <v>3031.199579175458</v>
      </c>
      <c r="K63" s="146">
        <v>0.96350364963503654</v>
      </c>
      <c r="L63" s="147">
        <v>132</v>
      </c>
      <c r="M63" s="147">
        <v>137</v>
      </c>
      <c r="N63" s="146">
        <v>14491.744612628881</v>
      </c>
      <c r="O63" s="146">
        <v>5925.0000000000009</v>
      </c>
      <c r="P63" s="20">
        <v>4572.7642276422766</v>
      </c>
      <c r="Q63" s="20">
        <v>4165.9829059829062</v>
      </c>
      <c r="R63" s="146">
        <v>13486.666666666666</v>
      </c>
      <c r="S63" s="146">
        <v>13948.523985239852</v>
      </c>
      <c r="T63" s="146">
        <v>13924.355555555556</v>
      </c>
      <c r="U63" s="145">
        <v>139</v>
      </c>
      <c r="V63" s="177">
        <v>0</v>
      </c>
      <c r="W63" s="177">
        <v>3</v>
      </c>
      <c r="X63" s="146">
        <v>2411.1884001947292</v>
      </c>
      <c r="Y63" s="146">
        <v>960.43035696933032</v>
      </c>
      <c r="Z63" s="146">
        <v>4161.5326306354718</v>
      </c>
      <c r="AA63" s="146">
        <v>1042.1052631578948</v>
      </c>
      <c r="AB63" s="146">
        <v>879.19132149901384</v>
      </c>
      <c r="AC63" s="146">
        <v>850.97580015612812</v>
      </c>
      <c r="AD63" s="146">
        <v>3650.0000000000005</v>
      </c>
      <c r="AE63" s="146">
        <v>3452.7707808564232</v>
      </c>
      <c r="AF63" s="146">
        <v>3446.7848453249912</v>
      </c>
      <c r="AG63" s="145">
        <v>138</v>
      </c>
      <c r="AH63" s="177">
        <v>0</v>
      </c>
      <c r="AI63" s="177">
        <v>0</v>
      </c>
      <c r="AJ63" s="177"/>
      <c r="AK63" s="146">
        <v>12300.122511226422</v>
      </c>
      <c r="AL63" s="146">
        <v>4696.3661786573684</v>
      </c>
      <c r="AM63" s="146">
        <v>25136.00610386112</v>
      </c>
      <c r="AN63" s="146">
        <v>6600.0000000000009</v>
      </c>
      <c r="AO63" s="146">
        <v>4901.0695187165775</v>
      </c>
      <c r="AP63" s="146">
        <v>4261.5079365079364</v>
      </c>
      <c r="AQ63" s="146">
        <v>19066.666666666668</v>
      </c>
      <c r="AR63" s="146">
        <v>18156.804733727811</v>
      </c>
      <c r="AS63" s="146">
        <v>18091.44385026738</v>
      </c>
      <c r="AT63" s="145">
        <v>140</v>
      </c>
      <c r="AU63" s="177">
        <v>0</v>
      </c>
      <c r="AV63" s="177">
        <v>0</v>
      </c>
      <c r="AW63" s="177"/>
      <c r="AX63" s="146">
        <v>2899.0709480143678</v>
      </c>
      <c r="AY63" s="146">
        <v>1173.1570795941393</v>
      </c>
      <c r="AZ63" s="146">
        <v>4537.9422165937603</v>
      </c>
      <c r="BA63" s="146">
        <v>1166.6666666666667</v>
      </c>
      <c r="BB63" s="20">
        <v>759.97876857749475</v>
      </c>
      <c r="BC63" s="20">
        <v>713.33872271624898</v>
      </c>
      <c r="BD63" s="146">
        <v>4250</v>
      </c>
      <c r="BE63" s="146">
        <v>4200.320924261875</v>
      </c>
      <c r="BF63" s="146">
        <v>4035.8847736625521</v>
      </c>
      <c r="BG63" s="145">
        <v>136</v>
      </c>
      <c r="BH63" s="177">
        <v>39</v>
      </c>
      <c r="BI63" s="177">
        <v>80</v>
      </c>
      <c r="BJ63" s="177">
        <v>51</v>
      </c>
      <c r="BK63" s="148">
        <v>53</v>
      </c>
      <c r="BL63" s="145">
        <v>278</v>
      </c>
      <c r="BM63" s="177">
        <v>1</v>
      </c>
      <c r="BN63" s="177">
        <v>3</v>
      </c>
      <c r="BO63" s="177">
        <v>2.8118941605837744</v>
      </c>
      <c r="BP63" s="177">
        <v>1.2209778467153285</v>
      </c>
      <c r="BQ63" s="177">
        <v>1.5877408759121456</v>
      </c>
      <c r="BR63" s="145">
        <v>277</v>
      </c>
      <c r="BS63" s="177">
        <v>3</v>
      </c>
      <c r="BT63" s="177">
        <v>5</v>
      </c>
      <c r="BU63" s="177">
        <v>4.585252788103892</v>
      </c>
      <c r="BV63" s="177">
        <v>1.682178200743494</v>
      </c>
      <c r="BW63" s="148">
        <v>2.9030743494422193</v>
      </c>
      <c r="BX63" s="145">
        <v>476</v>
      </c>
      <c r="BY63" s="177">
        <v>1</v>
      </c>
      <c r="BZ63" s="177">
        <v>2.7021738636320918</v>
      </c>
      <c r="CA63" s="177">
        <v>141</v>
      </c>
      <c r="CB63" s="177">
        <v>1.0844314676258988</v>
      </c>
      <c r="CC63" s="177">
        <v>2</v>
      </c>
      <c r="CD63" s="177">
        <v>0.98581560283687941</v>
      </c>
      <c r="CE63" s="177">
        <v>139</v>
      </c>
      <c r="CF63" s="177">
        <v>1</v>
      </c>
      <c r="CG63" s="177">
        <v>0.98581560283687941</v>
      </c>
      <c r="CH63" s="159">
        <v>139</v>
      </c>
      <c r="CI63" s="145"/>
      <c r="CJ63" s="177"/>
      <c r="CK63" s="177"/>
      <c r="CL63" s="177"/>
      <c r="CM63" s="177"/>
      <c r="CN63" s="177"/>
      <c r="CO63" s="177"/>
      <c r="CP63" s="177"/>
      <c r="CQ63" s="177"/>
      <c r="CR63" s="177"/>
      <c r="CS63" s="159"/>
      <c r="CT63" s="145"/>
      <c r="CU63" s="177"/>
      <c r="CV63" s="177"/>
      <c r="CW63" s="177"/>
      <c r="CX63" s="177"/>
      <c r="CY63" s="177"/>
      <c r="CZ63" s="177"/>
      <c r="DA63" s="177"/>
      <c r="DB63" s="177"/>
      <c r="DC63" s="177"/>
      <c r="DD63" s="159"/>
      <c r="DE63" s="145"/>
      <c r="DF63" s="177"/>
      <c r="DG63" s="177"/>
      <c r="DH63" s="177"/>
      <c r="DI63" s="177"/>
      <c r="DJ63" s="177"/>
      <c r="DK63" s="177"/>
      <c r="DL63" s="177"/>
      <c r="DM63" s="177"/>
      <c r="DN63" s="177"/>
      <c r="DO63" s="159"/>
      <c r="DP63" s="109">
        <v>16.75</v>
      </c>
      <c r="DQ63" s="215">
        <v>224005</v>
      </c>
      <c r="DR63" s="189">
        <v>0.83582089552200001</v>
      </c>
      <c r="DS63" s="189">
        <v>9.9285714285760385</v>
      </c>
      <c r="DT63" s="149" t="s">
        <v>213</v>
      </c>
      <c r="DU63" s="150" t="s">
        <v>245</v>
      </c>
      <c r="DV63" s="190" t="s">
        <v>246</v>
      </c>
      <c r="DW63" s="177" t="s">
        <v>247</v>
      </c>
      <c r="DX63" s="191" t="s">
        <v>217</v>
      </c>
      <c r="DY63" s="172" t="s">
        <v>218</v>
      </c>
      <c r="DZ63" s="132" t="s">
        <v>120</v>
      </c>
      <c r="EA63" s="125">
        <v>214</v>
      </c>
      <c r="EB63" s="125" t="s">
        <v>228</v>
      </c>
      <c r="EC63" s="133" t="s">
        <v>220</v>
      </c>
      <c r="ED63" s="133" t="s">
        <v>237</v>
      </c>
      <c r="EE63" s="125" t="s">
        <v>274</v>
      </c>
      <c r="EF63" s="17">
        <v>3.4380226229592195</v>
      </c>
      <c r="EG63" s="8">
        <v>4.389637880188098</v>
      </c>
      <c r="EH63" s="17" t="s">
        <v>260</v>
      </c>
      <c r="EI63" s="8" t="s">
        <v>260</v>
      </c>
      <c r="EJ63" s="18" t="s">
        <v>234</v>
      </c>
      <c r="EK63" s="124" t="s">
        <v>225</v>
      </c>
      <c r="EL63" s="124" t="s">
        <v>226</v>
      </c>
      <c r="EM63" s="124" t="s">
        <v>227</v>
      </c>
    </row>
    <row r="64" spans="1:143" ht="15.75">
      <c r="A64" s="128" t="s">
        <v>212</v>
      </c>
      <c r="B64" s="143" t="s">
        <v>115</v>
      </c>
      <c r="C64" s="126" t="s">
        <v>41</v>
      </c>
      <c r="D64" s="144" t="s">
        <v>126</v>
      </c>
      <c r="E64" s="216" t="s">
        <v>82</v>
      </c>
      <c r="F64" s="145">
        <v>117</v>
      </c>
      <c r="G64" s="177">
        <v>2</v>
      </c>
      <c r="H64" s="177">
        <v>0</v>
      </c>
      <c r="I64" s="146">
        <v>4614.683410582571</v>
      </c>
      <c r="J64" s="146">
        <v>1483.9594921082428</v>
      </c>
      <c r="K64" s="146">
        <v>0.85217391304347823</v>
      </c>
      <c r="L64" s="147">
        <v>98</v>
      </c>
      <c r="M64" s="147">
        <v>114</v>
      </c>
      <c r="N64" s="146">
        <v>7987.6476905492636</v>
      </c>
      <c r="O64" s="146">
        <v>2500</v>
      </c>
      <c r="P64" s="20">
        <v>2550.9523809523812</v>
      </c>
      <c r="Q64" s="20">
        <v>2575.452488687783</v>
      </c>
      <c r="R64" s="146">
        <v>6472.2222222222226</v>
      </c>
      <c r="S64" s="146">
        <v>10494.736842105265</v>
      </c>
      <c r="T64" s="146">
        <v>11106.764705882355</v>
      </c>
      <c r="U64" s="145">
        <v>118</v>
      </c>
      <c r="V64" s="177">
        <v>0</v>
      </c>
      <c r="W64" s="177">
        <v>11</v>
      </c>
      <c r="X64" s="146">
        <v>1907.6407600631671</v>
      </c>
      <c r="Y64" s="146">
        <v>739.20253274181925</v>
      </c>
      <c r="Z64" s="146">
        <v>3457.4040806657517</v>
      </c>
      <c r="AA64" s="146">
        <v>862.5</v>
      </c>
      <c r="AB64" s="146">
        <v>848.24380165289256</v>
      </c>
      <c r="AC64" s="146">
        <v>833.79629629629642</v>
      </c>
      <c r="AD64" s="146">
        <v>2915.625</v>
      </c>
      <c r="AE64" s="146">
        <v>3440.4340836012866</v>
      </c>
      <c r="AF64" s="146">
        <v>3396.7345505617973</v>
      </c>
      <c r="AG64" s="145">
        <v>117</v>
      </c>
      <c r="AH64" s="177">
        <v>0</v>
      </c>
      <c r="AI64" s="177">
        <v>0</v>
      </c>
      <c r="AJ64" s="177"/>
      <c r="AK64" s="146">
        <v>8689.8831247107828</v>
      </c>
      <c r="AL64" s="146">
        <v>4183.8461048066956</v>
      </c>
      <c r="AM64" s="146">
        <v>18634.503308576481</v>
      </c>
      <c r="AN64" s="146">
        <v>3940.0000000000005</v>
      </c>
      <c r="AO64" s="146">
        <v>2822</v>
      </c>
      <c r="AP64" s="146">
        <v>2805.5636896046854</v>
      </c>
      <c r="AQ64" s="146">
        <v>14549.999999999998</v>
      </c>
      <c r="AR64" s="146">
        <v>14949.66887417219</v>
      </c>
      <c r="AS64" s="146">
        <v>15440.000000000004</v>
      </c>
      <c r="AT64" s="145">
        <v>115</v>
      </c>
      <c r="AU64" s="177">
        <v>1</v>
      </c>
      <c r="AV64" s="177">
        <v>2</v>
      </c>
      <c r="AW64" s="177"/>
      <c r="AX64" s="146">
        <v>2172.2131170894554</v>
      </c>
      <c r="AY64" s="146">
        <v>1099.7451295933754</v>
      </c>
      <c r="AZ64" s="146">
        <v>4281.3816331031676</v>
      </c>
      <c r="BA64" s="146">
        <v>591.66666666666663</v>
      </c>
      <c r="BB64" s="20">
        <v>666.84782608695662</v>
      </c>
      <c r="BC64" s="20">
        <v>635.19091847265224</v>
      </c>
      <c r="BD64" s="146">
        <v>3655.5555555555557</v>
      </c>
      <c r="BE64" s="146">
        <v>3917.4295774647885</v>
      </c>
      <c r="BF64" s="146">
        <v>3818.1434599156119</v>
      </c>
      <c r="BG64" s="145">
        <v>108</v>
      </c>
      <c r="BH64" s="177">
        <v>53</v>
      </c>
      <c r="BI64" s="177">
        <v>72</v>
      </c>
      <c r="BJ64" s="177">
        <v>54</v>
      </c>
      <c r="BK64" s="148">
        <v>51</v>
      </c>
      <c r="BL64" s="145">
        <v>230</v>
      </c>
      <c r="BM64" s="177">
        <v>0</v>
      </c>
      <c r="BN64" s="177">
        <v>4</v>
      </c>
      <c r="BO64" s="177">
        <v>4.4721415929201509</v>
      </c>
      <c r="BP64" s="177">
        <v>1.917035110619469</v>
      </c>
      <c r="BQ64" s="177">
        <v>2.5481991150440004</v>
      </c>
      <c r="BR64" s="145">
        <v>232</v>
      </c>
      <c r="BS64" s="177">
        <v>2</v>
      </c>
      <c r="BT64" s="177">
        <v>14</v>
      </c>
      <c r="BU64" s="177">
        <v>5.6422037037034389</v>
      </c>
      <c r="BV64" s="177">
        <v>2.0662451851851849</v>
      </c>
      <c r="BW64" s="148">
        <v>3.5759583333330918</v>
      </c>
      <c r="BX64" s="145">
        <v>457</v>
      </c>
      <c r="BY64" s="177">
        <v>3</v>
      </c>
      <c r="BZ64" s="177">
        <v>2.6778760673725501</v>
      </c>
      <c r="CA64" s="177">
        <v>114</v>
      </c>
      <c r="CB64" s="177">
        <v>1.3992806052631579</v>
      </c>
      <c r="CC64" s="177">
        <v>0</v>
      </c>
      <c r="CD64" s="177">
        <v>1</v>
      </c>
      <c r="CE64" s="177">
        <v>110</v>
      </c>
      <c r="CF64" s="177">
        <v>3</v>
      </c>
      <c r="CG64" s="177">
        <v>0.96491228070175439</v>
      </c>
      <c r="CH64" s="159">
        <v>114</v>
      </c>
      <c r="CI64" s="145"/>
      <c r="CJ64" s="177"/>
      <c r="CK64" s="177"/>
      <c r="CL64" s="177"/>
      <c r="CM64" s="177"/>
      <c r="CN64" s="177"/>
      <c r="CO64" s="177"/>
      <c r="CP64" s="177"/>
      <c r="CQ64" s="177"/>
      <c r="CR64" s="177"/>
      <c r="CS64" s="159"/>
      <c r="CT64" s="145"/>
      <c r="CU64" s="177"/>
      <c r="CV64" s="177"/>
      <c r="CW64" s="177"/>
      <c r="CX64" s="177"/>
      <c r="CY64" s="177"/>
      <c r="CZ64" s="177"/>
      <c r="DA64" s="177"/>
      <c r="DB64" s="177"/>
      <c r="DC64" s="177"/>
      <c r="DD64" s="159"/>
      <c r="DE64" s="145"/>
      <c r="DF64" s="177"/>
      <c r="DG64" s="177"/>
      <c r="DH64" s="177"/>
      <c r="DI64" s="177"/>
      <c r="DJ64" s="177"/>
      <c r="DK64" s="177"/>
      <c r="DL64" s="177"/>
      <c r="DM64" s="177"/>
      <c r="DN64" s="177"/>
      <c r="DO64" s="159"/>
      <c r="DP64" s="108">
        <v>16.75</v>
      </c>
      <c r="DQ64" s="215">
        <v>224005</v>
      </c>
      <c r="DR64" s="189">
        <v>0.83582089552200001</v>
      </c>
      <c r="DS64" s="189">
        <v>8.3571428571467372</v>
      </c>
      <c r="DT64" s="149" t="s">
        <v>213</v>
      </c>
      <c r="DU64" s="150" t="s">
        <v>245</v>
      </c>
      <c r="DV64" s="190" t="s">
        <v>246</v>
      </c>
      <c r="DW64" s="177" t="s">
        <v>247</v>
      </c>
      <c r="DX64" s="191" t="s">
        <v>217</v>
      </c>
      <c r="DY64" s="172" t="s">
        <v>218</v>
      </c>
      <c r="DZ64" s="132" t="s">
        <v>121</v>
      </c>
      <c r="EA64" s="125">
        <v>214</v>
      </c>
      <c r="EB64" s="125" t="s">
        <v>230</v>
      </c>
      <c r="EC64" s="133" t="s">
        <v>220</v>
      </c>
      <c r="ED64" s="133" t="s">
        <v>229</v>
      </c>
      <c r="EE64" s="125" t="s">
        <v>274</v>
      </c>
      <c r="EF64" s="17">
        <v>6.9842205292139301</v>
      </c>
      <c r="EG64" s="8">
        <v>5.5511524859121293</v>
      </c>
      <c r="EH64" s="17" t="s">
        <v>260</v>
      </c>
      <c r="EI64" s="8" t="s">
        <v>260</v>
      </c>
      <c r="EJ64" s="18" t="s">
        <v>234</v>
      </c>
      <c r="EK64" s="124" t="s">
        <v>225</v>
      </c>
      <c r="EL64" s="124" t="s">
        <v>226</v>
      </c>
      <c r="EM64" s="124" t="s">
        <v>227</v>
      </c>
    </row>
    <row r="65" spans="1:143" ht="15.75">
      <c r="A65" s="128" t="s">
        <v>212</v>
      </c>
      <c r="B65" s="143" t="s">
        <v>115</v>
      </c>
      <c r="C65" s="126" t="s">
        <v>41</v>
      </c>
      <c r="D65" s="144" t="s">
        <v>126</v>
      </c>
      <c r="E65" s="216" t="s">
        <v>82</v>
      </c>
      <c r="F65" s="145">
        <v>146</v>
      </c>
      <c r="G65" s="177">
        <v>0</v>
      </c>
      <c r="H65" s="177">
        <v>0</v>
      </c>
      <c r="I65" s="146">
        <v>5743.451127544301</v>
      </c>
      <c r="J65" s="146">
        <v>2513.5250583947009</v>
      </c>
      <c r="K65" s="146">
        <v>0.85616438356164382</v>
      </c>
      <c r="L65" s="147">
        <v>125</v>
      </c>
      <c r="M65" s="147">
        <v>145</v>
      </c>
      <c r="N65" s="146">
        <v>12253.3858860984</v>
      </c>
      <c r="O65" s="146">
        <v>2542.8571428571427</v>
      </c>
      <c r="P65" s="20">
        <v>2717.3796791443851</v>
      </c>
      <c r="Q65" s="20">
        <v>2804.0712468193383</v>
      </c>
      <c r="R65" s="146">
        <v>9218.181818181818</v>
      </c>
      <c r="S65" s="146">
        <v>9477.1875</v>
      </c>
      <c r="T65" s="146">
        <v>9625.6410256410254</v>
      </c>
      <c r="U65" s="145">
        <v>147</v>
      </c>
      <c r="V65" s="177">
        <v>0</v>
      </c>
      <c r="W65" s="177">
        <v>15</v>
      </c>
      <c r="X65" s="146">
        <v>1722.7653533261064</v>
      </c>
      <c r="Y65" s="146">
        <v>830.6108663438356</v>
      </c>
      <c r="Z65" s="146">
        <v>3366.4974944300561</v>
      </c>
      <c r="AA65" s="146">
        <v>675.86206896551721</v>
      </c>
      <c r="AB65" s="146">
        <v>659.41845764854622</v>
      </c>
      <c r="AC65" s="146">
        <v>703.65201900237525</v>
      </c>
      <c r="AD65" s="146">
        <v>2960</v>
      </c>
      <c r="AE65" s="146">
        <v>3023.1625835189311</v>
      </c>
      <c r="AF65" s="146">
        <v>3084.3192868719611</v>
      </c>
      <c r="AG65" s="145">
        <v>149</v>
      </c>
      <c r="AH65" s="177">
        <v>0</v>
      </c>
      <c r="AI65" s="177">
        <v>0</v>
      </c>
      <c r="AJ65" s="177"/>
      <c r="AK65" s="146">
        <v>7664.3087192127405</v>
      </c>
      <c r="AL65" s="146">
        <v>4494.7114054784424</v>
      </c>
      <c r="AM65" s="146">
        <v>22156.714970982641</v>
      </c>
      <c r="AN65" s="146">
        <v>2737.5</v>
      </c>
      <c r="AO65" s="146">
        <v>3036.950146627566</v>
      </c>
      <c r="AP65" s="146">
        <v>3044.1361916771752</v>
      </c>
      <c r="AQ65" s="146">
        <v>13366.666666666666</v>
      </c>
      <c r="AR65" s="146">
        <v>14555.140186915893</v>
      </c>
      <c r="AS65" s="146">
        <v>14547.244094488189</v>
      </c>
      <c r="AT65" s="145">
        <v>145</v>
      </c>
      <c r="AU65" s="177">
        <v>1</v>
      </c>
      <c r="AV65" s="177">
        <v>0</v>
      </c>
      <c r="AW65" s="177"/>
      <c r="AX65" s="146">
        <v>1998.8569768028465</v>
      </c>
      <c r="AY65" s="146">
        <v>1062.6670991596397</v>
      </c>
      <c r="AZ65" s="146">
        <v>4472.9438198017042</v>
      </c>
      <c r="BA65" s="146">
        <v>609.09090909090912</v>
      </c>
      <c r="BB65" s="20">
        <v>522.08333333333337</v>
      </c>
      <c r="BC65" s="20">
        <v>537.26851851851859</v>
      </c>
      <c r="BD65" s="146">
        <v>3530</v>
      </c>
      <c r="BE65" s="146">
        <v>3663.2775119617227</v>
      </c>
      <c r="BF65" s="146">
        <v>3664.6271510516249</v>
      </c>
      <c r="BG65" s="145">
        <v>153</v>
      </c>
      <c r="BH65" s="177">
        <v>57</v>
      </c>
      <c r="BI65" s="177">
        <v>66</v>
      </c>
      <c r="BJ65" s="177">
        <v>78</v>
      </c>
      <c r="BK65" s="148">
        <v>82</v>
      </c>
      <c r="BL65" s="145">
        <v>297</v>
      </c>
      <c r="BM65" s="177">
        <v>0</v>
      </c>
      <c r="BN65" s="177">
        <v>9</v>
      </c>
      <c r="BO65" s="177">
        <v>3.5233437499997091</v>
      </c>
      <c r="BP65" s="177">
        <v>1.054485802083333</v>
      </c>
      <c r="BQ65" s="177">
        <v>2.449631944444056</v>
      </c>
      <c r="BR65" s="145">
        <v>287</v>
      </c>
      <c r="BS65" s="177">
        <v>5</v>
      </c>
      <c r="BT65" s="177">
        <v>10</v>
      </c>
      <c r="BU65" s="177">
        <v>4.6509779411762908</v>
      </c>
      <c r="BV65" s="177">
        <v>1.3410366397058824</v>
      </c>
      <c r="BW65" s="148">
        <v>3.3099411764704407</v>
      </c>
      <c r="BX65" s="145">
        <v>432</v>
      </c>
      <c r="BY65" s="177">
        <v>2</v>
      </c>
      <c r="BZ65" s="177">
        <v>2.6342465403961808</v>
      </c>
      <c r="CA65" s="177">
        <v>146</v>
      </c>
      <c r="CB65" s="177">
        <v>1.5460614246575337</v>
      </c>
      <c r="CC65" s="177">
        <v>0</v>
      </c>
      <c r="CD65" s="177">
        <v>1</v>
      </c>
      <c r="CE65" s="177">
        <v>144</v>
      </c>
      <c r="CF65" s="177">
        <v>2</v>
      </c>
      <c r="CG65" s="177">
        <v>0.98630136986301364</v>
      </c>
      <c r="CH65" s="159">
        <v>146</v>
      </c>
      <c r="CI65" s="145"/>
      <c r="CJ65" s="177"/>
      <c r="CK65" s="177"/>
      <c r="CL65" s="177"/>
      <c r="CM65" s="177"/>
      <c r="CN65" s="177"/>
      <c r="CO65" s="177"/>
      <c r="CP65" s="177"/>
      <c r="CQ65" s="177"/>
      <c r="CR65" s="177"/>
      <c r="CS65" s="159"/>
      <c r="CT65" s="145"/>
      <c r="CU65" s="177"/>
      <c r="CV65" s="177"/>
      <c r="CW65" s="177"/>
      <c r="CX65" s="177"/>
      <c r="CY65" s="177"/>
      <c r="CZ65" s="177"/>
      <c r="DA65" s="177"/>
      <c r="DB65" s="177"/>
      <c r="DC65" s="177"/>
      <c r="DD65" s="159"/>
      <c r="DE65" s="145"/>
      <c r="DF65" s="177"/>
      <c r="DG65" s="177"/>
      <c r="DH65" s="177"/>
      <c r="DI65" s="177"/>
      <c r="DJ65" s="177"/>
      <c r="DK65" s="177"/>
      <c r="DL65" s="177"/>
      <c r="DM65" s="177"/>
      <c r="DN65" s="177"/>
      <c r="DO65" s="159"/>
      <c r="DP65" s="109">
        <v>16.75</v>
      </c>
      <c r="DQ65" s="215">
        <v>224005</v>
      </c>
      <c r="DR65" s="189">
        <v>0.83582089552200001</v>
      </c>
      <c r="DS65" s="189">
        <v>10.428571428576271</v>
      </c>
      <c r="DT65" s="149" t="s">
        <v>213</v>
      </c>
      <c r="DU65" s="150" t="s">
        <v>245</v>
      </c>
      <c r="DV65" s="190" t="s">
        <v>246</v>
      </c>
      <c r="DW65" s="177" t="s">
        <v>247</v>
      </c>
      <c r="DX65" s="191" t="s">
        <v>217</v>
      </c>
      <c r="DY65" s="172" t="s">
        <v>218</v>
      </c>
      <c r="DZ65" s="132" t="s">
        <v>122</v>
      </c>
      <c r="EA65" s="125">
        <v>214</v>
      </c>
      <c r="EB65" s="125" t="s">
        <v>231</v>
      </c>
      <c r="EC65" s="133" t="s">
        <v>220</v>
      </c>
      <c r="ED65" s="133" t="s">
        <v>229</v>
      </c>
      <c r="EE65" s="125" t="s">
        <v>274</v>
      </c>
      <c r="EF65" s="17">
        <v>5.8502876219684135</v>
      </c>
      <c r="EG65" s="8">
        <v>6.517281472277479</v>
      </c>
      <c r="EH65" s="17" t="s">
        <v>260</v>
      </c>
      <c r="EI65" s="8" t="s">
        <v>260</v>
      </c>
      <c r="EJ65" s="18" t="s">
        <v>234</v>
      </c>
      <c r="EK65" s="124" t="s">
        <v>225</v>
      </c>
      <c r="EL65" s="124" t="s">
        <v>226</v>
      </c>
      <c r="EM65" s="124" t="s">
        <v>227</v>
      </c>
    </row>
    <row r="66" spans="1:143" ht="15.75">
      <c r="A66" s="128" t="s">
        <v>212</v>
      </c>
      <c r="B66" s="143" t="s">
        <v>115</v>
      </c>
      <c r="C66" s="126" t="s">
        <v>41</v>
      </c>
      <c r="D66" s="144" t="s">
        <v>126</v>
      </c>
      <c r="E66" s="187" t="s">
        <v>83</v>
      </c>
      <c r="F66" s="145">
        <v>469</v>
      </c>
      <c r="G66" s="177">
        <v>0</v>
      </c>
      <c r="H66" s="177">
        <v>0</v>
      </c>
      <c r="I66" s="146">
        <v>9434.8689361521519</v>
      </c>
      <c r="J66" s="146">
        <v>3903.9679176652485</v>
      </c>
      <c r="K66" s="146">
        <v>0.95948827292110872</v>
      </c>
      <c r="L66" s="147">
        <v>450</v>
      </c>
      <c r="M66" s="147">
        <v>466</v>
      </c>
      <c r="N66" s="146">
        <v>19855.735498412159</v>
      </c>
      <c r="O66" s="146">
        <v>4209.090909090909</v>
      </c>
      <c r="P66" s="20">
        <v>4032.7402135231318</v>
      </c>
      <c r="Q66" s="20">
        <v>3866.2608695652175</v>
      </c>
      <c r="R66" s="146">
        <v>14337.5</v>
      </c>
      <c r="S66" s="146">
        <v>16075.739644970416</v>
      </c>
      <c r="T66" s="146">
        <v>16866.008771929824</v>
      </c>
      <c r="U66" s="145">
        <v>470</v>
      </c>
      <c r="V66" s="177">
        <v>0</v>
      </c>
      <c r="W66" s="177">
        <v>14</v>
      </c>
      <c r="X66" s="146">
        <v>2607.9306142629321</v>
      </c>
      <c r="Y66" s="146">
        <v>980.58006129180808</v>
      </c>
      <c r="Z66" s="146">
        <v>3966.1405463592237</v>
      </c>
      <c r="AA66" s="146">
        <v>1090.4761904761906</v>
      </c>
      <c r="AB66" s="146">
        <v>838.03571428571433</v>
      </c>
      <c r="AC66" s="146">
        <v>946.45852749301025</v>
      </c>
      <c r="AD66" s="146">
        <v>3792.727272727273</v>
      </c>
      <c r="AE66" s="146">
        <v>3801.4164305949012</v>
      </c>
      <c r="AF66" s="146">
        <v>3844.8770491803275</v>
      </c>
      <c r="AG66" s="145">
        <v>468</v>
      </c>
      <c r="AH66" s="177">
        <v>0</v>
      </c>
      <c r="AI66" s="177">
        <v>0</v>
      </c>
      <c r="AJ66" s="177"/>
      <c r="AK66" s="146">
        <v>11695.382289732946</v>
      </c>
      <c r="AL66" s="146">
        <v>5181.2598657796152</v>
      </c>
      <c r="AM66" s="146">
        <v>27459.619857956321</v>
      </c>
      <c r="AN66" s="146">
        <v>4990</v>
      </c>
      <c r="AO66" s="146">
        <v>4214.334470989761</v>
      </c>
      <c r="AP66" s="146">
        <v>4053.5545023696686</v>
      </c>
      <c r="AQ66" s="146">
        <v>19210</v>
      </c>
      <c r="AR66" s="146">
        <v>18178.723404255317</v>
      </c>
      <c r="AS66" s="146">
        <v>19077.23076923077</v>
      </c>
      <c r="AT66" s="145">
        <v>474</v>
      </c>
      <c r="AU66" s="177">
        <v>2</v>
      </c>
      <c r="AV66" s="177">
        <v>1</v>
      </c>
      <c r="AW66" s="177"/>
      <c r="AX66" s="146">
        <v>3244.4984988414831</v>
      </c>
      <c r="AY66" s="146">
        <v>1079.4310688707365</v>
      </c>
      <c r="AZ66" s="146">
        <v>4613.1984436458642</v>
      </c>
      <c r="BA66" s="146">
        <v>1502.6315789473686</v>
      </c>
      <c r="BB66" s="20">
        <v>685.5022831050228</v>
      </c>
      <c r="BC66" s="20">
        <v>846.75810473815477</v>
      </c>
      <c r="BD66" s="146">
        <v>4351.4814814814818</v>
      </c>
      <c r="BE66" s="146">
        <v>4303.0172413793098</v>
      </c>
      <c r="BF66" s="146">
        <v>4236.5764447695692</v>
      </c>
      <c r="BG66" s="145">
        <v>467</v>
      </c>
      <c r="BH66" s="177">
        <v>49</v>
      </c>
      <c r="BI66" s="177">
        <v>58</v>
      </c>
      <c r="BJ66" s="177">
        <v>44</v>
      </c>
      <c r="BK66" s="148">
        <v>39</v>
      </c>
      <c r="BL66" s="145">
        <v>931</v>
      </c>
      <c r="BM66" s="177">
        <v>1</v>
      </c>
      <c r="BN66" s="177">
        <v>3</v>
      </c>
      <c r="BO66" s="177">
        <v>1.8267605177990107</v>
      </c>
      <c r="BP66" s="177">
        <v>0.51214527292340895</v>
      </c>
      <c r="BQ66" s="177">
        <v>1.3030496224376262</v>
      </c>
      <c r="BR66" s="145">
        <v>939</v>
      </c>
      <c r="BS66" s="177">
        <v>0</v>
      </c>
      <c r="BT66" s="177">
        <v>13</v>
      </c>
      <c r="BU66" s="177">
        <v>3.8687235421162987</v>
      </c>
      <c r="BV66" s="177">
        <v>0.77233655615550745</v>
      </c>
      <c r="BW66" s="148">
        <v>3.0944352051832</v>
      </c>
      <c r="BX66" s="145">
        <v>422</v>
      </c>
      <c r="BY66" s="177">
        <v>3</v>
      </c>
      <c r="BZ66" s="177">
        <v>2.8454741794487526</v>
      </c>
      <c r="CA66" s="177">
        <v>469</v>
      </c>
      <c r="CB66" s="177">
        <v>1.2792068888888888</v>
      </c>
      <c r="CC66" s="177">
        <v>1</v>
      </c>
      <c r="CD66" s="177">
        <v>0.99786780383795304</v>
      </c>
      <c r="CE66" s="177">
        <v>462</v>
      </c>
      <c r="CF66" s="177">
        <v>3</v>
      </c>
      <c r="CG66" s="177">
        <v>0.9850746268656716</v>
      </c>
      <c r="CH66" s="159">
        <v>467</v>
      </c>
      <c r="CI66" s="145"/>
      <c r="CJ66" s="177"/>
      <c r="CK66" s="177"/>
      <c r="CL66" s="177"/>
      <c r="CM66" s="177"/>
      <c r="CN66" s="177"/>
      <c r="CO66" s="177"/>
      <c r="CP66" s="177"/>
      <c r="CQ66" s="177"/>
      <c r="CR66" s="177"/>
      <c r="CS66" s="159"/>
      <c r="CT66" s="145"/>
      <c r="CU66" s="177"/>
      <c r="CV66" s="177"/>
      <c r="CW66" s="177"/>
      <c r="CX66" s="177"/>
      <c r="CY66" s="177"/>
      <c r="CZ66" s="177"/>
      <c r="DA66" s="177"/>
      <c r="DB66" s="177"/>
      <c r="DC66" s="177"/>
      <c r="DD66" s="159"/>
      <c r="DE66" s="145"/>
      <c r="DF66" s="177"/>
      <c r="DG66" s="177"/>
      <c r="DH66" s="177"/>
      <c r="DI66" s="177"/>
      <c r="DJ66" s="177"/>
      <c r="DK66" s="177"/>
      <c r="DL66" s="177"/>
      <c r="DM66" s="177"/>
      <c r="DN66" s="177"/>
      <c r="DO66" s="159"/>
      <c r="DP66" s="108">
        <v>17.75</v>
      </c>
      <c r="DQ66" s="215">
        <v>401270</v>
      </c>
      <c r="DR66" s="189">
        <v>0.94366197183</v>
      </c>
      <c r="DS66" s="189">
        <v>28.000000000029253</v>
      </c>
      <c r="DT66" s="149" t="s">
        <v>213</v>
      </c>
      <c r="DU66" s="150" t="s">
        <v>245</v>
      </c>
      <c r="DV66" s="190" t="s">
        <v>246</v>
      </c>
      <c r="DW66" s="177" t="s">
        <v>247</v>
      </c>
      <c r="DX66" s="191" t="s">
        <v>217</v>
      </c>
      <c r="DY66" s="172" t="s">
        <v>266</v>
      </c>
      <c r="DZ66" s="132" t="s">
        <v>119</v>
      </c>
      <c r="EA66" s="125">
        <v>214</v>
      </c>
      <c r="EB66" s="125" t="s">
        <v>219</v>
      </c>
      <c r="EC66" s="133" t="s">
        <v>220</v>
      </c>
      <c r="ED66" s="133" t="s">
        <v>221</v>
      </c>
      <c r="EE66" s="125" t="s">
        <v>274</v>
      </c>
      <c r="EF66" s="17">
        <v>3.7492835562366413</v>
      </c>
      <c r="EG66" s="8">
        <v>4.0732337763968935</v>
      </c>
      <c r="EH66" s="17" t="s">
        <v>267</v>
      </c>
      <c r="EI66" s="8" t="s">
        <v>267</v>
      </c>
      <c r="EJ66" s="18" t="s">
        <v>243</v>
      </c>
      <c r="EK66" s="124" t="s">
        <v>225</v>
      </c>
      <c r="EL66" s="124" t="s">
        <v>226</v>
      </c>
      <c r="EM66" s="124" t="s">
        <v>227</v>
      </c>
    </row>
    <row r="67" spans="1:143" ht="15.75">
      <c r="A67" s="128" t="s">
        <v>212</v>
      </c>
      <c r="B67" s="143" t="s">
        <v>115</v>
      </c>
      <c r="C67" s="126" t="s">
        <v>41</v>
      </c>
      <c r="D67" s="144" t="s">
        <v>126</v>
      </c>
      <c r="E67" s="216" t="s">
        <v>83</v>
      </c>
      <c r="F67" s="145">
        <v>440</v>
      </c>
      <c r="G67" s="177">
        <v>1</v>
      </c>
      <c r="H67" s="177">
        <v>0</v>
      </c>
      <c r="I67" s="146">
        <v>10391.426526988635</v>
      </c>
      <c r="J67" s="146">
        <v>3217.0618103204006</v>
      </c>
      <c r="K67" s="146">
        <v>0.99088838268792712</v>
      </c>
      <c r="L67" s="147">
        <v>435</v>
      </c>
      <c r="M67" s="147">
        <v>439</v>
      </c>
      <c r="N67" s="146">
        <v>14880.139523338321</v>
      </c>
      <c r="O67" s="146">
        <v>5494.4444444444443</v>
      </c>
      <c r="P67" s="20">
        <v>4572.7642276422766</v>
      </c>
      <c r="Q67" s="20">
        <v>4165.9829059829062</v>
      </c>
      <c r="R67" s="146">
        <v>13972.857142857143</v>
      </c>
      <c r="S67" s="146">
        <v>13948.523985239852</v>
      </c>
      <c r="T67" s="146">
        <v>13924.355555555556</v>
      </c>
      <c r="U67" s="145">
        <v>444</v>
      </c>
      <c r="V67" s="177">
        <v>0</v>
      </c>
      <c r="W67" s="177">
        <v>5</v>
      </c>
      <c r="X67" s="146">
        <v>2496.2256630375869</v>
      </c>
      <c r="Y67" s="146">
        <v>848.62760652339398</v>
      </c>
      <c r="Z67" s="146">
        <v>3658.0608447188165</v>
      </c>
      <c r="AA67" s="146">
        <v>1192.0454545454547</v>
      </c>
      <c r="AB67" s="146">
        <v>879.19132149901384</v>
      </c>
      <c r="AC67" s="146">
        <v>850.97580015612812</v>
      </c>
      <c r="AD67" s="146">
        <v>3419.0625</v>
      </c>
      <c r="AE67" s="146">
        <v>3452.7707808564232</v>
      </c>
      <c r="AF67" s="146">
        <v>3446.7848453249912</v>
      </c>
      <c r="AG67" s="145">
        <v>446</v>
      </c>
      <c r="AH67" s="177">
        <v>0</v>
      </c>
      <c r="AI67" s="177">
        <v>0</v>
      </c>
      <c r="AJ67" s="177"/>
      <c r="AK67" s="146">
        <v>13045.240249867946</v>
      </c>
      <c r="AL67" s="146">
        <v>4810.3766887574639</v>
      </c>
      <c r="AM67" s="146">
        <v>24046.09214522472</v>
      </c>
      <c r="AN67" s="146">
        <v>6610.5263157894742</v>
      </c>
      <c r="AO67" s="146">
        <v>4901.0695187165775</v>
      </c>
      <c r="AP67" s="146">
        <v>4261.5079365079364</v>
      </c>
      <c r="AQ67" s="146">
        <v>19435.294117647059</v>
      </c>
      <c r="AR67" s="146">
        <v>18156.804733727811</v>
      </c>
      <c r="AS67" s="146">
        <v>18091.44385026738</v>
      </c>
      <c r="AT67" s="145">
        <v>439</v>
      </c>
      <c r="AU67" s="177">
        <v>2</v>
      </c>
      <c r="AV67" s="177">
        <v>0</v>
      </c>
      <c r="AW67" s="177"/>
      <c r="AX67" s="146">
        <v>3111.1295110229289</v>
      </c>
      <c r="AY67" s="146">
        <v>1106.0899188455649</v>
      </c>
      <c r="AZ67" s="146">
        <v>4841.9160459183604</v>
      </c>
      <c r="BA67" s="146">
        <v>1405.3571428571429</v>
      </c>
      <c r="BB67" s="20">
        <v>759.97876857749475</v>
      </c>
      <c r="BC67" s="20">
        <v>713.33872271624898</v>
      </c>
      <c r="BD67" s="146">
        <v>4333.1967213114758</v>
      </c>
      <c r="BE67" s="146">
        <v>4200.320924261875</v>
      </c>
      <c r="BF67" s="146">
        <v>4035.8847736625521</v>
      </c>
      <c r="BG67" s="145">
        <v>426</v>
      </c>
      <c r="BH67" s="177">
        <v>50</v>
      </c>
      <c r="BI67" s="177">
        <v>72</v>
      </c>
      <c r="BJ67" s="177">
        <v>51</v>
      </c>
      <c r="BK67" s="148">
        <v>53</v>
      </c>
      <c r="BL67" s="145">
        <v>872</v>
      </c>
      <c r="BM67" s="177">
        <v>5</v>
      </c>
      <c r="BN67" s="177">
        <v>9</v>
      </c>
      <c r="BO67" s="177">
        <v>2.5197004662001263</v>
      </c>
      <c r="BP67" s="177">
        <v>1.1086079988344986</v>
      </c>
      <c r="BQ67" s="177">
        <v>1.3839242424239124</v>
      </c>
      <c r="BR67" s="145">
        <v>895</v>
      </c>
      <c r="BS67" s="177">
        <v>8</v>
      </c>
      <c r="BT67" s="177">
        <v>13</v>
      </c>
      <c r="BU67" s="177">
        <v>4.3713947368417383</v>
      </c>
      <c r="BV67" s="177">
        <v>1.4294321830663614</v>
      </c>
      <c r="BW67" s="148">
        <v>2.941962242562532</v>
      </c>
      <c r="BX67" s="145">
        <v>483</v>
      </c>
      <c r="BY67" s="177">
        <v>2</v>
      </c>
      <c r="BZ67" s="177">
        <v>2.8838785457833906</v>
      </c>
      <c r="CA67" s="177">
        <v>435</v>
      </c>
      <c r="CB67" s="177">
        <v>1.1244531697674416</v>
      </c>
      <c r="CC67" s="177">
        <v>5</v>
      </c>
      <c r="CD67" s="177">
        <v>0.9885057471264368</v>
      </c>
      <c r="CE67" s="177">
        <v>428</v>
      </c>
      <c r="CF67" s="177">
        <v>2</v>
      </c>
      <c r="CG67" s="177">
        <v>0.98390804597701154</v>
      </c>
      <c r="CH67" s="159">
        <v>429</v>
      </c>
      <c r="CI67" s="145"/>
      <c r="CJ67" s="177"/>
      <c r="CK67" s="177"/>
      <c r="CL67" s="177"/>
      <c r="CM67" s="177"/>
      <c r="CN67" s="177"/>
      <c r="CO67" s="177"/>
      <c r="CP67" s="177"/>
      <c r="CQ67" s="177"/>
      <c r="CR67" s="177"/>
      <c r="CS67" s="159"/>
      <c r="CT67" s="145"/>
      <c r="CU67" s="177"/>
      <c r="CV67" s="177"/>
      <c r="CW67" s="177"/>
      <c r="CX67" s="177"/>
      <c r="CY67" s="177"/>
      <c r="CZ67" s="177"/>
      <c r="DA67" s="177"/>
      <c r="DB67" s="177"/>
      <c r="DC67" s="177"/>
      <c r="DD67" s="159"/>
      <c r="DE67" s="145"/>
      <c r="DF67" s="177"/>
      <c r="DG67" s="177"/>
      <c r="DH67" s="177"/>
      <c r="DI67" s="177"/>
      <c r="DJ67" s="177"/>
      <c r="DK67" s="177"/>
      <c r="DL67" s="177"/>
      <c r="DM67" s="177"/>
      <c r="DN67" s="177"/>
      <c r="DO67" s="159"/>
      <c r="DP67" s="109">
        <v>17.75</v>
      </c>
      <c r="DQ67" s="215">
        <v>401270</v>
      </c>
      <c r="DR67" s="189">
        <v>0.94366197183</v>
      </c>
      <c r="DS67" s="189">
        <v>26.268656716445353</v>
      </c>
      <c r="DT67" s="149" t="s">
        <v>213</v>
      </c>
      <c r="DU67" s="150" t="s">
        <v>245</v>
      </c>
      <c r="DV67" s="190" t="s">
        <v>246</v>
      </c>
      <c r="DW67" s="177" t="s">
        <v>247</v>
      </c>
      <c r="DX67" s="191" t="s">
        <v>217</v>
      </c>
      <c r="DY67" s="172" t="s">
        <v>266</v>
      </c>
      <c r="DZ67" s="132" t="s">
        <v>120</v>
      </c>
      <c r="EA67" s="125">
        <v>214</v>
      </c>
      <c r="EB67" s="125" t="s">
        <v>228</v>
      </c>
      <c r="EC67" s="133" t="s">
        <v>220</v>
      </c>
      <c r="ED67" s="133" t="s">
        <v>237</v>
      </c>
      <c r="EE67" s="125" t="s">
        <v>274</v>
      </c>
      <c r="EF67" s="17">
        <v>3.349438620155508</v>
      </c>
      <c r="EG67" s="8">
        <v>4.2430704284358667</v>
      </c>
      <c r="EH67" s="17" t="s">
        <v>267</v>
      </c>
      <c r="EI67" s="8" t="s">
        <v>267</v>
      </c>
      <c r="EJ67" s="18" t="s">
        <v>243</v>
      </c>
      <c r="EK67" s="124" t="s">
        <v>225</v>
      </c>
      <c r="EL67" s="124" t="s">
        <v>226</v>
      </c>
      <c r="EM67" s="124" t="s">
        <v>227</v>
      </c>
    </row>
    <row r="68" spans="1:143" ht="15.75">
      <c r="A68" s="128" t="s">
        <v>212</v>
      </c>
      <c r="B68" s="143" t="s">
        <v>115</v>
      </c>
      <c r="C68" s="126" t="s">
        <v>41</v>
      </c>
      <c r="D68" s="144" t="s">
        <v>126</v>
      </c>
      <c r="E68" s="216" t="s">
        <v>83</v>
      </c>
      <c r="F68" s="145">
        <v>451</v>
      </c>
      <c r="G68" s="177">
        <v>2</v>
      </c>
      <c r="H68" s="177">
        <v>0</v>
      </c>
      <c r="I68" s="146">
        <v>6114.5473568002872</v>
      </c>
      <c r="J68" s="146">
        <v>2175.3671871621732</v>
      </c>
      <c r="K68" s="146">
        <v>0.92204899777282856</v>
      </c>
      <c r="L68" s="147">
        <v>414</v>
      </c>
      <c r="M68" s="147">
        <v>448</v>
      </c>
      <c r="N68" s="146">
        <v>12470.49912504088</v>
      </c>
      <c r="O68" s="146">
        <v>3220</v>
      </c>
      <c r="P68" s="20">
        <v>2550.9523809523812</v>
      </c>
      <c r="Q68" s="20">
        <v>2575.452488687783</v>
      </c>
      <c r="R68" s="146">
        <v>9037.9310344827609</v>
      </c>
      <c r="S68" s="146">
        <v>10494.736842105265</v>
      </c>
      <c r="T68" s="146">
        <v>11106.764705882355</v>
      </c>
      <c r="U68" s="145">
        <v>452</v>
      </c>
      <c r="V68" s="177">
        <v>1</v>
      </c>
      <c r="W68" s="177">
        <v>13</v>
      </c>
      <c r="X68" s="146">
        <v>2669.7286101050317</v>
      </c>
      <c r="Y68" s="146">
        <v>1029.7346187010321</v>
      </c>
      <c r="Z68" s="146">
        <v>4109.3519065687124</v>
      </c>
      <c r="AA68" s="146">
        <v>1114.7058823529412</v>
      </c>
      <c r="AB68" s="146">
        <v>848.24380165289256</v>
      </c>
      <c r="AC68" s="146">
        <v>833.79629629629642</v>
      </c>
      <c r="AD68" s="146">
        <v>3838.2113821138209</v>
      </c>
      <c r="AE68" s="146">
        <v>3440.4340836012866</v>
      </c>
      <c r="AF68" s="146">
        <v>3396.7345505617973</v>
      </c>
      <c r="AG68" s="145">
        <v>450</v>
      </c>
      <c r="AH68" s="177">
        <v>0</v>
      </c>
      <c r="AI68" s="177">
        <v>0</v>
      </c>
      <c r="AJ68" s="177"/>
      <c r="AK68" s="146">
        <v>9488.9023447927029</v>
      </c>
      <c r="AL68" s="146">
        <v>4744.573998800267</v>
      </c>
      <c r="AM68" s="146">
        <v>25509.579659278079</v>
      </c>
      <c r="AN68" s="146">
        <v>3923.0769230769233</v>
      </c>
      <c r="AO68" s="146">
        <v>2822</v>
      </c>
      <c r="AP68" s="146">
        <v>2805.5636896046854</v>
      </c>
      <c r="AQ68" s="146">
        <v>16210.526315789473</v>
      </c>
      <c r="AR68" s="146">
        <v>14949.66887417219</v>
      </c>
      <c r="AS68" s="146">
        <v>15440.000000000004</v>
      </c>
      <c r="AT68" s="145">
        <v>448</v>
      </c>
      <c r="AU68" s="177">
        <v>2</v>
      </c>
      <c r="AV68" s="177">
        <v>2</v>
      </c>
      <c r="AW68" s="177"/>
      <c r="AX68" s="146">
        <v>3151.0740531535107</v>
      </c>
      <c r="AY68" s="146">
        <v>1191.1326125743558</v>
      </c>
      <c r="AZ68" s="146">
        <v>4848.3997967550804</v>
      </c>
      <c r="BA68" s="146">
        <v>1221.0526315789475</v>
      </c>
      <c r="BB68" s="20">
        <v>666.84782608695662</v>
      </c>
      <c r="BC68" s="20">
        <v>635.19091847265224</v>
      </c>
      <c r="BD68" s="146">
        <v>4403.9603960396043</v>
      </c>
      <c r="BE68" s="146">
        <v>3917.4295774647885</v>
      </c>
      <c r="BF68" s="146">
        <v>3818.1434599156119</v>
      </c>
      <c r="BG68" s="145">
        <v>452</v>
      </c>
      <c r="BH68" s="177">
        <v>48</v>
      </c>
      <c r="BI68" s="177">
        <v>60</v>
      </c>
      <c r="BJ68" s="177">
        <v>54</v>
      </c>
      <c r="BK68" s="148">
        <v>51</v>
      </c>
      <c r="BL68" s="145">
        <v>907</v>
      </c>
      <c r="BM68" s="177">
        <v>4</v>
      </c>
      <c r="BN68" s="177">
        <v>8</v>
      </c>
      <c r="BO68" s="177">
        <v>3.2732480446923562</v>
      </c>
      <c r="BP68" s="177">
        <v>0.68081979329608933</v>
      </c>
      <c r="BQ68" s="177">
        <v>2.5761396648040886</v>
      </c>
      <c r="BR68" s="145">
        <v>898</v>
      </c>
      <c r="BS68" s="177">
        <v>4</v>
      </c>
      <c r="BT68" s="177">
        <v>21</v>
      </c>
      <c r="BU68" s="177">
        <v>4.0903046964486478</v>
      </c>
      <c r="BV68" s="177">
        <v>0.81447265979381434</v>
      </c>
      <c r="BW68" s="148">
        <v>3.2758316151199476</v>
      </c>
      <c r="BX68" s="145">
        <v>439</v>
      </c>
      <c r="BY68" s="177">
        <v>7</v>
      </c>
      <c r="BZ68" s="177">
        <v>2.857823176719164</v>
      </c>
      <c r="CA68" s="177">
        <v>447</v>
      </c>
      <c r="CB68" s="177">
        <v>1.1585152959641254</v>
      </c>
      <c r="CC68" s="177">
        <v>1</v>
      </c>
      <c r="CD68" s="177">
        <v>0.99776286353467558</v>
      </c>
      <c r="CE68" s="177">
        <v>442</v>
      </c>
      <c r="CF68" s="177">
        <v>7</v>
      </c>
      <c r="CG68" s="177">
        <v>0.98881431767337813</v>
      </c>
      <c r="CH68" s="159">
        <v>444</v>
      </c>
      <c r="CI68" s="145"/>
      <c r="CJ68" s="177"/>
      <c r="CK68" s="177"/>
      <c r="CL68" s="177"/>
      <c r="CM68" s="177"/>
      <c r="CN68" s="177"/>
      <c r="CO68" s="177"/>
      <c r="CP68" s="177"/>
      <c r="CQ68" s="177"/>
      <c r="CR68" s="177"/>
      <c r="CS68" s="159"/>
      <c r="CT68" s="145"/>
      <c r="CU68" s="177"/>
      <c r="CV68" s="177"/>
      <c r="CW68" s="177"/>
      <c r="CX68" s="177"/>
      <c r="CY68" s="177"/>
      <c r="CZ68" s="177"/>
      <c r="DA68" s="177"/>
      <c r="DB68" s="177"/>
      <c r="DC68" s="177"/>
      <c r="DD68" s="159"/>
      <c r="DE68" s="145"/>
      <c r="DF68" s="177"/>
      <c r="DG68" s="177"/>
      <c r="DH68" s="177"/>
      <c r="DI68" s="177"/>
      <c r="DJ68" s="177"/>
      <c r="DK68" s="177"/>
      <c r="DL68" s="177"/>
      <c r="DM68" s="177"/>
      <c r="DN68" s="177"/>
      <c r="DO68" s="159"/>
      <c r="DP68" s="108">
        <v>17.75</v>
      </c>
      <c r="DQ68" s="215">
        <v>401270</v>
      </c>
      <c r="DR68" s="189">
        <v>0.94366197183</v>
      </c>
      <c r="DS68" s="189">
        <v>26.925373134356491</v>
      </c>
      <c r="DT68" s="149" t="s">
        <v>213</v>
      </c>
      <c r="DU68" s="150" t="s">
        <v>245</v>
      </c>
      <c r="DV68" s="190" t="s">
        <v>246</v>
      </c>
      <c r="DW68" s="177" t="s">
        <v>247</v>
      </c>
      <c r="DX68" s="191" t="s">
        <v>217</v>
      </c>
      <c r="DY68" s="172" t="s">
        <v>266</v>
      </c>
      <c r="DZ68" s="132" t="s">
        <v>121</v>
      </c>
      <c r="EA68" s="125">
        <v>214</v>
      </c>
      <c r="EB68" s="125" t="s">
        <v>230</v>
      </c>
      <c r="EC68" s="133" t="s">
        <v>220</v>
      </c>
      <c r="ED68" s="133" t="s">
        <v>221</v>
      </c>
      <c r="EE68" s="125" t="s">
        <v>274</v>
      </c>
      <c r="EF68" s="17">
        <v>5.0018990055684771</v>
      </c>
      <c r="EG68" s="8">
        <v>4.1072721396927285</v>
      </c>
      <c r="EH68" s="17" t="s">
        <v>267</v>
      </c>
      <c r="EI68" s="8" t="s">
        <v>267</v>
      </c>
      <c r="EJ68" s="18" t="s">
        <v>243</v>
      </c>
      <c r="EK68" s="124" t="s">
        <v>225</v>
      </c>
      <c r="EL68" s="124" t="s">
        <v>226</v>
      </c>
      <c r="EM68" s="124" t="s">
        <v>227</v>
      </c>
    </row>
    <row r="69" spans="1:143" ht="15.75">
      <c r="A69" s="128" t="s">
        <v>212</v>
      </c>
      <c r="B69" s="143" t="s">
        <v>115</v>
      </c>
      <c r="C69" s="126" t="s">
        <v>41</v>
      </c>
      <c r="D69" s="144" t="s">
        <v>126</v>
      </c>
      <c r="E69" s="216" t="s">
        <v>83</v>
      </c>
      <c r="F69" s="145">
        <v>437</v>
      </c>
      <c r="G69" s="177">
        <v>1</v>
      </c>
      <c r="H69" s="177">
        <v>0</v>
      </c>
      <c r="I69" s="146">
        <v>6125.890539889795</v>
      </c>
      <c r="J69" s="146">
        <v>2621.9522411329772</v>
      </c>
      <c r="K69" s="146">
        <v>0.90825688073394495</v>
      </c>
      <c r="L69" s="147">
        <v>396</v>
      </c>
      <c r="M69" s="147">
        <v>434</v>
      </c>
      <c r="N69" s="146">
        <v>14315.67195578232</v>
      </c>
      <c r="O69" s="146">
        <v>3058.0645161290322</v>
      </c>
      <c r="P69" s="20">
        <v>2717.3796791443851</v>
      </c>
      <c r="Q69" s="20">
        <v>2804.0712468193383</v>
      </c>
      <c r="R69" s="146">
        <v>9696.0000000000018</v>
      </c>
      <c r="S69" s="146">
        <v>9477.1875</v>
      </c>
      <c r="T69" s="146">
        <v>9625.6410256410254</v>
      </c>
      <c r="U69" s="145">
        <v>441</v>
      </c>
      <c r="V69" s="177">
        <v>0</v>
      </c>
      <c r="W69" s="177">
        <v>20</v>
      </c>
      <c r="X69" s="146">
        <v>1960.1046109429922</v>
      </c>
      <c r="Y69" s="146">
        <v>865.10413118166332</v>
      </c>
      <c r="Z69" s="146">
        <v>3486.8248567406558</v>
      </c>
      <c r="AA69" s="146">
        <v>713.88888888888891</v>
      </c>
      <c r="AB69" s="146">
        <v>659.41845764854622</v>
      </c>
      <c r="AC69" s="146">
        <v>703.65201900237525</v>
      </c>
      <c r="AD69" s="146">
        <v>2999.5283018867926</v>
      </c>
      <c r="AE69" s="146">
        <v>3023.1625835189311</v>
      </c>
      <c r="AF69" s="146">
        <v>3084.3192868719611</v>
      </c>
      <c r="AG69" s="145">
        <v>450</v>
      </c>
      <c r="AH69" s="177">
        <v>0</v>
      </c>
      <c r="AI69" s="177">
        <v>6</v>
      </c>
      <c r="AJ69" s="177"/>
      <c r="AK69" s="146">
        <v>7849.3463338923229</v>
      </c>
      <c r="AL69" s="146">
        <v>4286.948912499709</v>
      </c>
      <c r="AM69" s="146">
        <v>23424.4225481428</v>
      </c>
      <c r="AN69" s="146">
        <v>3446.666666666667</v>
      </c>
      <c r="AO69" s="146">
        <v>3036.950146627566</v>
      </c>
      <c r="AP69" s="146">
        <v>3044.1361916771752</v>
      </c>
      <c r="AQ69" s="146">
        <v>13657.142857142861</v>
      </c>
      <c r="AR69" s="146">
        <v>14555.140186915893</v>
      </c>
      <c r="AS69" s="146">
        <v>14547.244094488189</v>
      </c>
      <c r="AT69" s="145">
        <v>443</v>
      </c>
      <c r="AU69" s="177">
        <v>2</v>
      </c>
      <c r="AV69" s="177">
        <v>6</v>
      </c>
      <c r="AW69" s="177"/>
      <c r="AX69" s="146">
        <v>2453.7831102800319</v>
      </c>
      <c r="AY69" s="146">
        <v>1120.0906204589655</v>
      </c>
      <c r="AZ69" s="146">
        <v>4486.5408967254562</v>
      </c>
      <c r="BA69" s="146">
        <v>726.74418604651157</v>
      </c>
      <c r="BB69" s="20">
        <v>522.08333333333337</v>
      </c>
      <c r="BC69" s="20">
        <v>537.26851851851859</v>
      </c>
      <c r="BD69" s="146">
        <v>3763.8888888888887</v>
      </c>
      <c r="BE69" s="146">
        <v>3663.2775119617227</v>
      </c>
      <c r="BF69" s="146">
        <v>3664.6271510516249</v>
      </c>
      <c r="BG69" s="145">
        <v>435</v>
      </c>
      <c r="BH69" s="177">
        <v>44</v>
      </c>
      <c r="BI69" s="177">
        <v>67</v>
      </c>
      <c r="BJ69" s="177">
        <v>78</v>
      </c>
      <c r="BK69" s="148">
        <v>82</v>
      </c>
      <c r="BL69" s="145">
        <v>884</v>
      </c>
      <c r="BM69" s="177">
        <v>5</v>
      </c>
      <c r="BN69" s="177">
        <v>22</v>
      </c>
      <c r="BO69" s="177">
        <v>3.5343383897313188</v>
      </c>
      <c r="BP69" s="177">
        <v>0.94383867211201833</v>
      </c>
      <c r="BQ69" s="177">
        <v>2.5653372228701752</v>
      </c>
      <c r="BR69" s="145">
        <v>906</v>
      </c>
      <c r="BS69" s="177">
        <v>4</v>
      </c>
      <c r="BT69" s="177">
        <v>26</v>
      </c>
      <c r="BU69" s="177">
        <v>4.1644372146115591</v>
      </c>
      <c r="BV69" s="177">
        <v>1.1439849634703196</v>
      </c>
      <c r="BW69" s="148">
        <v>3.0185639269403515</v>
      </c>
      <c r="BX69" s="145">
        <v>440</v>
      </c>
      <c r="BY69" s="177">
        <v>3</v>
      </c>
      <c r="BZ69" s="177">
        <v>2.8454965708162163</v>
      </c>
      <c r="CA69" s="177">
        <v>438</v>
      </c>
      <c r="CB69" s="177">
        <v>1.2003177826086959</v>
      </c>
      <c r="CC69" s="177">
        <v>1</v>
      </c>
      <c r="CD69" s="177">
        <v>0.99771689497716898</v>
      </c>
      <c r="CE69" s="177">
        <v>434</v>
      </c>
      <c r="CF69" s="177">
        <v>3</v>
      </c>
      <c r="CG69" s="177">
        <v>0.9908675799086758</v>
      </c>
      <c r="CH69" s="159">
        <v>437</v>
      </c>
      <c r="CI69" s="145"/>
      <c r="CJ69" s="177"/>
      <c r="CK69" s="177"/>
      <c r="CL69" s="177"/>
      <c r="CM69" s="177"/>
      <c r="CN69" s="177"/>
      <c r="CO69" s="177"/>
      <c r="CP69" s="177"/>
      <c r="CQ69" s="177"/>
      <c r="CR69" s="177"/>
      <c r="CS69" s="159"/>
      <c r="CT69" s="145"/>
      <c r="CU69" s="177"/>
      <c r="CV69" s="177"/>
      <c r="CW69" s="177"/>
      <c r="CX69" s="177"/>
      <c r="CY69" s="177"/>
      <c r="CZ69" s="177"/>
      <c r="DA69" s="177"/>
      <c r="DB69" s="177"/>
      <c r="DC69" s="177"/>
      <c r="DD69" s="159"/>
      <c r="DE69" s="145"/>
      <c r="DF69" s="177"/>
      <c r="DG69" s="177"/>
      <c r="DH69" s="177"/>
      <c r="DI69" s="177"/>
      <c r="DJ69" s="177"/>
      <c r="DK69" s="177"/>
      <c r="DL69" s="177"/>
      <c r="DM69" s="177"/>
      <c r="DN69" s="177"/>
      <c r="DO69" s="159"/>
      <c r="DP69" s="109">
        <v>17.75</v>
      </c>
      <c r="DQ69" s="215">
        <v>401270</v>
      </c>
      <c r="DR69" s="189">
        <v>0.94366197183</v>
      </c>
      <c r="DS69" s="189">
        <v>26.089552238833228</v>
      </c>
      <c r="DT69" s="149" t="s">
        <v>213</v>
      </c>
      <c r="DU69" s="150" t="s">
        <v>245</v>
      </c>
      <c r="DV69" s="190" t="s">
        <v>246</v>
      </c>
      <c r="DW69" s="177" t="s">
        <v>247</v>
      </c>
      <c r="DX69" s="191" t="s">
        <v>217</v>
      </c>
      <c r="DY69" s="172" t="s">
        <v>266</v>
      </c>
      <c r="DZ69" s="132" t="s">
        <v>122</v>
      </c>
      <c r="EA69" s="125">
        <v>214</v>
      </c>
      <c r="EB69" s="125" t="s">
        <v>231</v>
      </c>
      <c r="EC69" s="133" t="s">
        <v>220</v>
      </c>
      <c r="ED69" s="133" t="s">
        <v>229</v>
      </c>
      <c r="EE69" s="125" t="s">
        <v>274</v>
      </c>
      <c r="EF69" s="17">
        <v>5.2824119261254978</v>
      </c>
      <c r="EG69" s="8">
        <v>5.8370150557450966</v>
      </c>
      <c r="EH69" s="17" t="s">
        <v>267</v>
      </c>
      <c r="EI69" s="8" t="s">
        <v>267</v>
      </c>
      <c r="EJ69" s="18" t="s">
        <v>243</v>
      </c>
      <c r="EK69" s="124" t="s">
        <v>225</v>
      </c>
      <c r="EL69" s="124" t="s">
        <v>226</v>
      </c>
      <c r="EM69" s="124" t="s">
        <v>227</v>
      </c>
    </row>
    <row r="70" spans="1:143" ht="15.75">
      <c r="A70" s="128" t="s">
        <v>212</v>
      </c>
      <c r="B70" s="143" t="s">
        <v>115</v>
      </c>
      <c r="C70" s="126" t="s">
        <v>41</v>
      </c>
      <c r="D70" s="144" t="s">
        <v>126</v>
      </c>
      <c r="E70" s="187" t="s">
        <v>84</v>
      </c>
      <c r="F70" s="145">
        <v>149</v>
      </c>
      <c r="G70" s="177">
        <v>0</v>
      </c>
      <c r="H70" s="177">
        <v>0</v>
      </c>
      <c r="I70" s="146">
        <v>10397.008509922312</v>
      </c>
      <c r="J70" s="146">
        <v>4365.3150686367717</v>
      </c>
      <c r="K70" s="146">
        <v>0.98657718120805371</v>
      </c>
      <c r="L70" s="147">
        <v>147</v>
      </c>
      <c r="M70" s="147">
        <v>149</v>
      </c>
      <c r="N70" s="146">
        <v>23134.231159967519</v>
      </c>
      <c r="O70" s="146">
        <v>5231.25</v>
      </c>
      <c r="P70" s="20">
        <v>4032.7402135231318</v>
      </c>
      <c r="Q70" s="20">
        <v>3866.2608695652175</v>
      </c>
      <c r="R70" s="146">
        <v>15887.5</v>
      </c>
      <c r="S70" s="146">
        <v>16075.739644970416</v>
      </c>
      <c r="T70" s="146">
        <v>16866.008771929824</v>
      </c>
      <c r="U70" s="145">
        <v>149</v>
      </c>
      <c r="V70" s="177">
        <v>0</v>
      </c>
      <c r="W70" s="177">
        <v>5</v>
      </c>
      <c r="X70" s="146">
        <v>2276.2847436185752</v>
      </c>
      <c r="Y70" s="146">
        <v>1017.0398928975912</v>
      </c>
      <c r="Z70" s="146">
        <v>4012.7716177778962</v>
      </c>
      <c r="AA70" s="146">
        <v>891.66666666666674</v>
      </c>
      <c r="AB70" s="146">
        <v>838.03571428571433</v>
      </c>
      <c r="AC70" s="146">
        <v>946.45852749301025</v>
      </c>
      <c r="AD70" s="146">
        <v>3778.5714285714284</v>
      </c>
      <c r="AE70" s="146">
        <v>3801.4164305949012</v>
      </c>
      <c r="AF70" s="146">
        <v>3844.8770491803275</v>
      </c>
      <c r="AG70" s="145">
        <v>148</v>
      </c>
      <c r="AH70" s="177">
        <v>0</v>
      </c>
      <c r="AI70" s="177">
        <v>0</v>
      </c>
      <c r="AJ70" s="177">
        <v>148</v>
      </c>
      <c r="AK70" s="146">
        <v>10775.723621280969</v>
      </c>
      <c r="AL70" s="146">
        <v>4777.7515441869982</v>
      </c>
      <c r="AM70" s="146">
        <v>23471.887468327441</v>
      </c>
      <c r="AN70" s="146">
        <v>4275</v>
      </c>
      <c r="AO70" s="146">
        <v>4214.334470989761</v>
      </c>
      <c r="AP70" s="146">
        <v>4053.5545023696686</v>
      </c>
      <c r="AQ70" s="146">
        <v>17550.000000000004</v>
      </c>
      <c r="AR70" s="146">
        <v>18178.723404255317</v>
      </c>
      <c r="AS70" s="146">
        <v>19077.23076923077</v>
      </c>
      <c r="AT70" s="145">
        <v>146</v>
      </c>
      <c r="AU70" s="177">
        <v>0</v>
      </c>
      <c r="AV70" s="177">
        <v>1</v>
      </c>
      <c r="AW70" s="177">
        <v>141</v>
      </c>
      <c r="AX70" s="146">
        <v>2243.5897432939501</v>
      </c>
      <c r="AY70" s="146">
        <v>1042.132079935481</v>
      </c>
      <c r="AZ70" s="146">
        <v>4540.3608730934002</v>
      </c>
      <c r="BA70" s="146">
        <v>854.16666666666663</v>
      </c>
      <c r="BB70" s="20">
        <v>685.5022831050228</v>
      </c>
      <c r="BC70" s="20">
        <v>846.75810473815477</v>
      </c>
      <c r="BD70" s="146">
        <v>3708.3333333333335</v>
      </c>
      <c r="BE70" s="146">
        <v>4303.0172413793098</v>
      </c>
      <c r="BF70" s="146">
        <v>4236.5764447695692</v>
      </c>
      <c r="BG70" s="145">
        <v>154</v>
      </c>
      <c r="BH70" s="177">
        <v>39</v>
      </c>
      <c r="BI70" s="177">
        <v>46</v>
      </c>
      <c r="BJ70" s="177">
        <v>44</v>
      </c>
      <c r="BK70" s="148">
        <v>39</v>
      </c>
      <c r="BL70" s="145">
        <v>301</v>
      </c>
      <c r="BM70" s="177">
        <v>0</v>
      </c>
      <c r="BN70" s="177">
        <v>1</v>
      </c>
      <c r="BO70" s="177">
        <v>2.0438733333333334</v>
      </c>
      <c r="BP70" s="177">
        <v>0.33806333333333338</v>
      </c>
      <c r="BQ70" s="177">
        <v>1.7058099999999998</v>
      </c>
      <c r="BR70" s="145">
        <v>289</v>
      </c>
      <c r="BS70" s="177">
        <v>0</v>
      </c>
      <c r="BT70" s="177">
        <v>1</v>
      </c>
      <c r="BU70" s="177">
        <v>3.0920520833333338</v>
      </c>
      <c r="BV70" s="177">
        <v>0.38876041666666672</v>
      </c>
      <c r="BW70" s="148">
        <v>2.7032916666666651</v>
      </c>
      <c r="BX70" s="145">
        <v>854</v>
      </c>
      <c r="BY70" s="177">
        <v>37</v>
      </c>
      <c r="BZ70" s="177">
        <v>3.8216216370866105</v>
      </c>
      <c r="CA70" s="177">
        <v>37</v>
      </c>
      <c r="CB70" s="177">
        <v>5.1360810810810813</v>
      </c>
      <c r="CC70" s="177">
        <v>0</v>
      </c>
      <c r="CD70" s="177">
        <v>1</v>
      </c>
      <c r="CE70" s="177">
        <v>37</v>
      </c>
      <c r="CF70" s="177">
        <v>37</v>
      </c>
      <c r="CG70" s="177">
        <v>1</v>
      </c>
      <c r="CH70" s="159">
        <v>37</v>
      </c>
      <c r="CI70" s="145">
        <v>797</v>
      </c>
      <c r="CJ70" s="177">
        <v>32</v>
      </c>
      <c r="CK70" s="177">
        <v>3.8058823837953457</v>
      </c>
      <c r="CL70" s="177">
        <v>35</v>
      </c>
      <c r="CM70" s="177">
        <v>5.4243529411764708</v>
      </c>
      <c r="CN70" s="177">
        <v>1</v>
      </c>
      <c r="CO70" s="177">
        <v>0.97142857142857142</v>
      </c>
      <c r="CP70" s="177">
        <v>32</v>
      </c>
      <c r="CQ70" s="177">
        <v>32</v>
      </c>
      <c r="CR70" s="177">
        <v>0.91428571428571426</v>
      </c>
      <c r="CS70" s="159">
        <v>34</v>
      </c>
      <c r="CT70" s="145">
        <v>819</v>
      </c>
      <c r="CU70" s="177">
        <v>36</v>
      </c>
      <c r="CV70" s="177">
        <v>3.8972222672568426</v>
      </c>
      <c r="CW70" s="177">
        <v>37</v>
      </c>
      <c r="CX70" s="177">
        <v>5.4097027027027034</v>
      </c>
      <c r="CY70" s="177">
        <v>0</v>
      </c>
      <c r="CZ70" s="177">
        <v>1</v>
      </c>
      <c r="DA70" s="177">
        <v>36</v>
      </c>
      <c r="DB70" s="177">
        <v>36</v>
      </c>
      <c r="DC70" s="177">
        <v>0.97297297297297303</v>
      </c>
      <c r="DD70" s="159">
        <v>37</v>
      </c>
      <c r="DE70" s="145">
        <v>837</v>
      </c>
      <c r="DF70" s="177">
        <v>33</v>
      </c>
      <c r="DG70" s="177">
        <v>3.7882353207644295</v>
      </c>
      <c r="DH70" s="177">
        <v>34</v>
      </c>
      <c r="DI70" s="177">
        <v>4.8993235294117667</v>
      </c>
      <c r="DJ70" s="177">
        <v>0</v>
      </c>
      <c r="DK70" s="177">
        <v>1</v>
      </c>
      <c r="DL70" s="177">
        <v>34</v>
      </c>
      <c r="DM70" s="177">
        <v>33</v>
      </c>
      <c r="DN70" s="177">
        <v>1</v>
      </c>
      <c r="DO70" s="159">
        <v>34</v>
      </c>
      <c r="DP70" s="108">
        <v>24.75</v>
      </c>
      <c r="DQ70" s="215">
        <v>196955</v>
      </c>
      <c r="DR70" s="189">
        <v>0.88888888888799999</v>
      </c>
      <c r="DS70" s="189">
        <v>6.7727272727340448</v>
      </c>
      <c r="DT70" s="149" t="s">
        <v>213</v>
      </c>
      <c r="DU70" s="150" t="s">
        <v>245</v>
      </c>
      <c r="DV70" s="190" t="s">
        <v>246</v>
      </c>
      <c r="DW70" s="177" t="s">
        <v>247</v>
      </c>
      <c r="DX70" s="191" t="s">
        <v>217</v>
      </c>
      <c r="DY70" s="172" t="s">
        <v>251</v>
      </c>
      <c r="DZ70" s="132" t="s">
        <v>119</v>
      </c>
      <c r="EA70" s="125">
        <v>214</v>
      </c>
      <c r="EB70" s="125" t="s">
        <v>219</v>
      </c>
      <c r="EC70" s="133" t="s">
        <v>220</v>
      </c>
      <c r="ED70" s="133" t="s">
        <v>221</v>
      </c>
      <c r="EE70" s="125" t="s">
        <v>274</v>
      </c>
      <c r="EF70" s="17">
        <v>3.1633960056624955</v>
      </c>
      <c r="EG70" s="8">
        <v>4.7627852731103069</v>
      </c>
      <c r="EH70" s="17" t="s">
        <v>268</v>
      </c>
      <c r="EI70" s="8" t="s">
        <v>268</v>
      </c>
      <c r="EJ70" s="18" t="s">
        <v>258</v>
      </c>
      <c r="EK70" s="124" t="s">
        <v>225</v>
      </c>
      <c r="EL70" s="124" t="s">
        <v>226</v>
      </c>
      <c r="EM70" s="124" t="s">
        <v>227</v>
      </c>
    </row>
    <row r="71" spans="1:143" ht="15.75">
      <c r="A71" s="128" t="s">
        <v>212</v>
      </c>
      <c r="B71" s="143" t="s">
        <v>115</v>
      </c>
      <c r="C71" s="126" t="s">
        <v>41</v>
      </c>
      <c r="D71" s="144" t="s">
        <v>126</v>
      </c>
      <c r="E71" s="216" t="s">
        <v>84</v>
      </c>
      <c r="F71" s="145">
        <v>139</v>
      </c>
      <c r="G71" s="177">
        <v>0</v>
      </c>
      <c r="H71" s="177">
        <v>0</v>
      </c>
      <c r="I71" s="146">
        <v>8481.9486582461559</v>
      </c>
      <c r="J71" s="146">
        <v>3560.3432345001142</v>
      </c>
      <c r="K71" s="146">
        <v>0.92805755395683454</v>
      </c>
      <c r="L71" s="147">
        <v>129</v>
      </c>
      <c r="M71" s="147">
        <v>139</v>
      </c>
      <c r="N71" s="146">
        <v>17728.128128054323</v>
      </c>
      <c r="O71" s="146">
        <v>3731.25</v>
      </c>
      <c r="P71" s="20">
        <v>4572.7642276422766</v>
      </c>
      <c r="Q71" s="20">
        <v>4165.9829059829062</v>
      </c>
      <c r="R71" s="146">
        <v>13189.285714285716</v>
      </c>
      <c r="S71" s="146">
        <v>13948.523985239852</v>
      </c>
      <c r="T71" s="146">
        <v>13924.355555555556</v>
      </c>
      <c r="U71" s="145">
        <v>140</v>
      </c>
      <c r="V71" s="177">
        <v>0</v>
      </c>
      <c r="W71" s="177">
        <v>2</v>
      </c>
      <c r="X71" s="146">
        <v>2348.4854750625791</v>
      </c>
      <c r="Y71" s="146">
        <v>979.81081006841453</v>
      </c>
      <c r="Z71" s="146">
        <v>3722.8892878647043</v>
      </c>
      <c r="AA71" s="146">
        <v>820.00000000000011</v>
      </c>
      <c r="AB71" s="146">
        <v>879.19132149901384</v>
      </c>
      <c r="AC71" s="146">
        <v>850.97580015612812</v>
      </c>
      <c r="AD71" s="146">
        <v>3534.375</v>
      </c>
      <c r="AE71" s="146">
        <v>3452.7707808564232</v>
      </c>
      <c r="AF71" s="146">
        <v>3446.7848453249912</v>
      </c>
      <c r="AG71" s="145">
        <v>137</v>
      </c>
      <c r="AH71" s="177">
        <v>0</v>
      </c>
      <c r="AI71" s="177">
        <v>1</v>
      </c>
      <c r="AJ71" s="177">
        <v>136</v>
      </c>
      <c r="AK71" s="146">
        <v>9521.0092618216731</v>
      </c>
      <c r="AL71" s="146">
        <v>5052.7972256881203</v>
      </c>
      <c r="AM71" s="146">
        <v>22748.125974080642</v>
      </c>
      <c r="AN71" s="146">
        <v>3337.5000000000005</v>
      </c>
      <c r="AO71" s="146">
        <v>4901.0695187165775</v>
      </c>
      <c r="AP71" s="146">
        <v>4261.5079365079364</v>
      </c>
      <c r="AQ71" s="146">
        <v>17310.000000000004</v>
      </c>
      <c r="AR71" s="146">
        <v>18156.804733727811</v>
      </c>
      <c r="AS71" s="146">
        <v>18091.44385026738</v>
      </c>
      <c r="AT71" s="145">
        <v>143</v>
      </c>
      <c r="AU71" s="177">
        <v>1</v>
      </c>
      <c r="AV71" s="177">
        <v>5</v>
      </c>
      <c r="AW71" s="177">
        <v>134</v>
      </c>
      <c r="AX71" s="146">
        <v>2264.7213495547994</v>
      </c>
      <c r="AY71" s="146">
        <v>1184.0111967183786</v>
      </c>
      <c r="AZ71" s="146">
        <v>4078.4217260104801</v>
      </c>
      <c r="BA71" s="146">
        <v>629.54545454545462</v>
      </c>
      <c r="BB71" s="20">
        <v>759.97876857749475</v>
      </c>
      <c r="BC71" s="20">
        <v>713.33872271624898</v>
      </c>
      <c r="BD71" s="146">
        <v>3693.75</v>
      </c>
      <c r="BE71" s="146">
        <v>4200.320924261875</v>
      </c>
      <c r="BF71" s="146">
        <v>4035.8847736625521</v>
      </c>
      <c r="BG71" s="145">
        <v>47</v>
      </c>
      <c r="BH71" s="177">
        <v>64</v>
      </c>
      <c r="BI71" s="177">
        <v>381</v>
      </c>
      <c r="BJ71" s="177">
        <v>51</v>
      </c>
      <c r="BK71" s="148">
        <v>53</v>
      </c>
      <c r="BL71" s="145">
        <v>276</v>
      </c>
      <c r="BM71" s="177">
        <v>0</v>
      </c>
      <c r="BN71" s="177">
        <v>2</v>
      </c>
      <c r="BO71" s="177">
        <v>2.3705693430656929</v>
      </c>
      <c r="BP71" s="177">
        <v>0.87499999999999989</v>
      </c>
      <c r="BQ71" s="177">
        <v>1.4955693430656933</v>
      </c>
      <c r="BR71" s="145">
        <v>278</v>
      </c>
      <c r="BS71" s="177">
        <v>2</v>
      </c>
      <c r="BT71" s="177">
        <v>2</v>
      </c>
      <c r="BU71" s="177">
        <v>4.1372883211678859</v>
      </c>
      <c r="BV71" s="177">
        <v>1.1238102189781023</v>
      </c>
      <c r="BW71" s="148">
        <v>3.0134781021897807</v>
      </c>
      <c r="BX71" s="145">
        <v>777</v>
      </c>
      <c r="BY71" s="177">
        <v>28</v>
      </c>
      <c r="BZ71" s="177">
        <v>3.7656250149011612</v>
      </c>
      <c r="CA71" s="177">
        <v>32</v>
      </c>
      <c r="CB71" s="177">
        <v>6.1758437500000003</v>
      </c>
      <c r="CC71" s="177">
        <v>0</v>
      </c>
      <c r="CD71" s="177">
        <v>1</v>
      </c>
      <c r="CE71" s="177">
        <v>30</v>
      </c>
      <c r="CF71" s="177">
        <v>28</v>
      </c>
      <c r="CG71" s="177">
        <v>0.9375</v>
      </c>
      <c r="CH71" s="159">
        <v>32</v>
      </c>
      <c r="CI71" s="145">
        <v>780</v>
      </c>
      <c r="CJ71" s="177">
        <v>29</v>
      </c>
      <c r="CK71" s="177">
        <v>3.7666666724465112</v>
      </c>
      <c r="CL71" s="177">
        <v>34</v>
      </c>
      <c r="CM71" s="177">
        <v>6.9513030303030297</v>
      </c>
      <c r="CN71" s="177">
        <v>1</v>
      </c>
      <c r="CO71" s="177">
        <v>0.97058823529411764</v>
      </c>
      <c r="CP71" s="177">
        <v>30</v>
      </c>
      <c r="CQ71" s="177">
        <v>29</v>
      </c>
      <c r="CR71" s="177">
        <v>0.88235294117647056</v>
      </c>
      <c r="CS71" s="159">
        <v>33</v>
      </c>
      <c r="CT71" s="145">
        <v>810</v>
      </c>
      <c r="CU71" s="177">
        <v>31</v>
      </c>
      <c r="CV71" s="177">
        <v>3.8484848846088755</v>
      </c>
      <c r="CW71" s="177">
        <v>35</v>
      </c>
      <c r="CX71" s="177">
        <v>6.592545454545454</v>
      </c>
      <c r="CY71" s="177">
        <v>2</v>
      </c>
      <c r="CZ71" s="177">
        <v>0.94285714285714284</v>
      </c>
      <c r="DA71" s="177">
        <v>31</v>
      </c>
      <c r="DB71" s="177">
        <v>31</v>
      </c>
      <c r="DC71" s="177">
        <v>0.88571428571428568</v>
      </c>
      <c r="DD71" s="159">
        <v>33</v>
      </c>
      <c r="DE71" s="145">
        <v>778</v>
      </c>
      <c r="DF71" s="177">
        <v>31</v>
      </c>
      <c r="DG71" s="177">
        <v>3.7555555568801031</v>
      </c>
      <c r="DH71" s="177">
        <v>36</v>
      </c>
      <c r="DI71" s="177">
        <v>6.0355277777777765</v>
      </c>
      <c r="DJ71" s="177">
        <v>0</v>
      </c>
      <c r="DK71" s="177">
        <v>1</v>
      </c>
      <c r="DL71" s="177">
        <v>34</v>
      </c>
      <c r="DM71" s="177">
        <v>31</v>
      </c>
      <c r="DN71" s="177">
        <v>0.94444444444444442</v>
      </c>
      <c r="DO71" s="159">
        <v>36</v>
      </c>
      <c r="DP71" s="109">
        <v>24.75</v>
      </c>
      <c r="DQ71" s="215">
        <v>196955</v>
      </c>
      <c r="DR71" s="189">
        <v>0.88888888888799999</v>
      </c>
      <c r="DS71" s="189">
        <v>6.318181818188136</v>
      </c>
      <c r="DT71" s="149" t="s">
        <v>213</v>
      </c>
      <c r="DU71" s="150" t="s">
        <v>245</v>
      </c>
      <c r="DV71" s="190" t="s">
        <v>246</v>
      </c>
      <c r="DW71" s="177" t="s">
        <v>247</v>
      </c>
      <c r="DX71" s="191" t="s">
        <v>217</v>
      </c>
      <c r="DY71" s="172" t="s">
        <v>251</v>
      </c>
      <c r="DZ71" s="132" t="s">
        <v>120</v>
      </c>
      <c r="EA71" s="125">
        <v>214</v>
      </c>
      <c r="EB71" s="125" t="s">
        <v>228</v>
      </c>
      <c r="EC71" s="133" t="s">
        <v>220</v>
      </c>
      <c r="ED71" s="133" t="s">
        <v>229</v>
      </c>
      <c r="EE71" s="125" t="s">
        <v>274</v>
      </c>
      <c r="EF71" s="17">
        <v>5.2804892166055364</v>
      </c>
      <c r="EG71" s="8">
        <v>5.0615606938089641</v>
      </c>
      <c r="EH71" s="17" t="s">
        <v>268</v>
      </c>
      <c r="EI71" s="8" t="s">
        <v>268</v>
      </c>
      <c r="EJ71" s="18" t="s">
        <v>258</v>
      </c>
      <c r="EK71" s="124" t="s">
        <v>225</v>
      </c>
      <c r="EL71" s="124" t="s">
        <v>226</v>
      </c>
      <c r="EM71" s="124" t="s">
        <v>227</v>
      </c>
    </row>
    <row r="72" spans="1:143" ht="15.75">
      <c r="A72" s="128" t="s">
        <v>212</v>
      </c>
      <c r="B72" s="143" t="s">
        <v>115</v>
      </c>
      <c r="C72" s="126" t="s">
        <v>41</v>
      </c>
      <c r="D72" s="144" t="s">
        <v>126</v>
      </c>
      <c r="E72" s="216" t="s">
        <v>84</v>
      </c>
      <c r="F72" s="145">
        <v>139</v>
      </c>
      <c r="G72" s="177">
        <v>0</v>
      </c>
      <c r="H72" s="177">
        <v>0</v>
      </c>
      <c r="I72" s="146">
        <v>4165.7015874203216</v>
      </c>
      <c r="J72" s="146">
        <v>1127.7141173341686</v>
      </c>
      <c r="K72" s="146">
        <v>0.83453237410071945</v>
      </c>
      <c r="L72" s="147">
        <v>116</v>
      </c>
      <c r="M72" s="147">
        <v>139</v>
      </c>
      <c r="N72" s="146">
        <v>8742.2374545734401</v>
      </c>
      <c r="O72" s="146">
        <v>2598.5294117647059</v>
      </c>
      <c r="P72" s="20">
        <v>2550.9523809523812</v>
      </c>
      <c r="Q72" s="20">
        <v>2575.452488687783</v>
      </c>
      <c r="R72" s="146">
        <v>5405</v>
      </c>
      <c r="S72" s="146">
        <v>10494.736842105265</v>
      </c>
      <c r="T72" s="146">
        <v>11106.764705882355</v>
      </c>
      <c r="U72" s="145">
        <v>137</v>
      </c>
      <c r="V72" s="177">
        <v>0</v>
      </c>
      <c r="W72" s="177">
        <v>8</v>
      </c>
      <c r="X72" s="146">
        <v>1971.8443421082743</v>
      </c>
      <c r="Y72" s="146">
        <v>778.78973077939452</v>
      </c>
      <c r="Z72" s="146">
        <v>3367.8912764227443</v>
      </c>
      <c r="AA72" s="146">
        <v>889.28571428571422</v>
      </c>
      <c r="AB72" s="146">
        <v>848.24380165289256</v>
      </c>
      <c r="AC72" s="146">
        <v>833.79629629629642</v>
      </c>
      <c r="AD72" s="146">
        <v>3070.454545454546</v>
      </c>
      <c r="AE72" s="146">
        <v>3440.4340836012866</v>
      </c>
      <c r="AF72" s="146">
        <v>3396.7345505617973</v>
      </c>
      <c r="AG72" s="145">
        <v>137</v>
      </c>
      <c r="AH72" s="177">
        <v>0</v>
      </c>
      <c r="AI72" s="177">
        <v>0</v>
      </c>
      <c r="AJ72" s="177">
        <v>137</v>
      </c>
      <c r="AK72" s="146">
        <v>8539.583558932487</v>
      </c>
      <c r="AL72" s="146">
        <v>4289.8338152812848</v>
      </c>
      <c r="AM72" s="146">
        <v>21125.748578487761</v>
      </c>
      <c r="AN72" s="146">
        <v>2752.5</v>
      </c>
      <c r="AO72" s="146">
        <v>2822</v>
      </c>
      <c r="AP72" s="146">
        <v>2805.5636896046854</v>
      </c>
      <c r="AQ72" s="146">
        <v>13853.571428571428</v>
      </c>
      <c r="AR72" s="146">
        <v>14949.66887417219</v>
      </c>
      <c r="AS72" s="146">
        <v>15440.000000000004</v>
      </c>
      <c r="AT72" s="145">
        <v>138</v>
      </c>
      <c r="AU72" s="177">
        <v>2</v>
      </c>
      <c r="AV72" s="177">
        <v>0</v>
      </c>
      <c r="AW72" s="177">
        <v>130</v>
      </c>
      <c r="AX72" s="146">
        <v>2083.2757477331111</v>
      </c>
      <c r="AY72" s="146">
        <v>983.5780547370648</v>
      </c>
      <c r="AZ72" s="146">
        <v>4114.5290873818885</v>
      </c>
      <c r="BA72" s="146">
        <v>490.90909090909093</v>
      </c>
      <c r="BB72" s="20">
        <v>666.84782608695662</v>
      </c>
      <c r="BC72" s="20">
        <v>635.19091847265224</v>
      </c>
      <c r="BD72" s="146">
        <v>3337.5000000000005</v>
      </c>
      <c r="BE72" s="146">
        <v>3917.4295774647885</v>
      </c>
      <c r="BF72" s="146">
        <v>3818.1434599156119</v>
      </c>
      <c r="BG72" s="145">
        <v>49</v>
      </c>
      <c r="BH72" s="177">
        <v>74</v>
      </c>
      <c r="BI72" s="177">
        <v>253</v>
      </c>
      <c r="BJ72" s="177">
        <v>54</v>
      </c>
      <c r="BK72" s="148">
        <v>51</v>
      </c>
      <c r="BL72" s="145">
        <v>274</v>
      </c>
      <c r="BM72" s="177">
        <v>0</v>
      </c>
      <c r="BN72" s="177">
        <v>2</v>
      </c>
      <c r="BO72" s="177">
        <v>3.5814852941176456</v>
      </c>
      <c r="BP72" s="177">
        <v>1.3100955882352943</v>
      </c>
      <c r="BQ72" s="177">
        <v>2.2713897058823527</v>
      </c>
      <c r="BR72" s="145">
        <v>269</v>
      </c>
      <c r="BS72" s="177">
        <v>1</v>
      </c>
      <c r="BT72" s="177">
        <v>7</v>
      </c>
      <c r="BU72" s="177">
        <v>4.309333333333333</v>
      </c>
      <c r="BV72" s="177">
        <v>1.2067586206896554</v>
      </c>
      <c r="BW72" s="148">
        <v>3.1025747126436771</v>
      </c>
      <c r="BX72" s="145">
        <v>840</v>
      </c>
      <c r="BY72" s="177">
        <v>34</v>
      </c>
      <c r="BZ72" s="177">
        <v>3.8657143115997314</v>
      </c>
      <c r="CA72" s="177">
        <v>36</v>
      </c>
      <c r="CB72" s="177">
        <v>6.244942857142858</v>
      </c>
      <c r="CC72" s="177">
        <v>1</v>
      </c>
      <c r="CD72" s="177">
        <v>0.97222222222222221</v>
      </c>
      <c r="CE72" s="177">
        <v>34</v>
      </c>
      <c r="CF72" s="177">
        <v>34</v>
      </c>
      <c r="CG72" s="177">
        <v>0.94444444444444442</v>
      </c>
      <c r="CH72" s="159">
        <v>35</v>
      </c>
      <c r="CI72" s="145">
        <v>806</v>
      </c>
      <c r="CJ72" s="177">
        <v>30</v>
      </c>
      <c r="CK72" s="177">
        <v>3.8516129524477067</v>
      </c>
      <c r="CL72" s="177">
        <v>33</v>
      </c>
      <c r="CM72" s="177">
        <v>7.3202187500000013</v>
      </c>
      <c r="CN72" s="177">
        <v>1</v>
      </c>
      <c r="CO72" s="177">
        <v>0.96969696969696972</v>
      </c>
      <c r="CP72" s="177">
        <v>31</v>
      </c>
      <c r="CQ72" s="177">
        <v>30</v>
      </c>
      <c r="CR72" s="177">
        <v>0.93939393939393945</v>
      </c>
      <c r="CS72" s="159">
        <v>31</v>
      </c>
      <c r="CT72" s="145">
        <v>803</v>
      </c>
      <c r="CU72" s="177">
        <v>31</v>
      </c>
      <c r="CV72" s="177">
        <v>3.9242424459168403</v>
      </c>
      <c r="CW72" s="177">
        <v>35</v>
      </c>
      <c r="CX72" s="177">
        <v>6.9826764705882347</v>
      </c>
      <c r="CY72" s="177">
        <v>1</v>
      </c>
      <c r="CZ72" s="177">
        <v>0.97142857142857142</v>
      </c>
      <c r="DA72" s="177">
        <v>32</v>
      </c>
      <c r="DB72" s="177">
        <v>31</v>
      </c>
      <c r="DC72" s="177">
        <v>0.91428571428571426</v>
      </c>
      <c r="DD72" s="159">
        <v>33</v>
      </c>
      <c r="DE72" s="145">
        <v>797</v>
      </c>
      <c r="DF72" s="177">
        <v>30</v>
      </c>
      <c r="DG72" s="177">
        <v>3.8093750402331352</v>
      </c>
      <c r="DH72" s="177">
        <v>33</v>
      </c>
      <c r="DI72" s="177">
        <v>6.5949696969696969</v>
      </c>
      <c r="DJ72" s="177">
        <v>0</v>
      </c>
      <c r="DK72" s="177">
        <v>1</v>
      </c>
      <c r="DL72" s="177">
        <v>31</v>
      </c>
      <c r="DM72" s="177">
        <v>30</v>
      </c>
      <c r="DN72" s="177">
        <v>0.93939393939393945</v>
      </c>
      <c r="DO72" s="159">
        <v>32</v>
      </c>
      <c r="DP72" s="108">
        <v>24.75</v>
      </c>
      <c r="DQ72" s="215">
        <v>196955</v>
      </c>
      <c r="DR72" s="189">
        <v>0.88888888888799999</v>
      </c>
      <c r="DS72" s="189">
        <v>6.318181818188136</v>
      </c>
      <c r="DT72" s="149" t="s">
        <v>213</v>
      </c>
      <c r="DU72" s="150" t="s">
        <v>245</v>
      </c>
      <c r="DV72" s="190" t="s">
        <v>246</v>
      </c>
      <c r="DW72" s="177" t="s">
        <v>247</v>
      </c>
      <c r="DX72" s="191" t="s">
        <v>217</v>
      </c>
      <c r="DY72" s="172" t="s">
        <v>251</v>
      </c>
      <c r="DZ72" s="132" t="s">
        <v>121</v>
      </c>
      <c r="EA72" s="125">
        <v>214</v>
      </c>
      <c r="EB72" s="125" t="s">
        <v>230</v>
      </c>
      <c r="EC72" s="133" t="s">
        <v>220</v>
      </c>
      <c r="ED72" s="133" t="s">
        <v>229</v>
      </c>
      <c r="EE72" s="125" t="s">
        <v>274</v>
      </c>
      <c r="EF72" s="17">
        <v>7.4466979332107437</v>
      </c>
      <c r="EG72" s="8">
        <v>5.3255036677757319</v>
      </c>
      <c r="EH72" s="17" t="s">
        <v>268</v>
      </c>
      <c r="EI72" s="8" t="s">
        <v>268</v>
      </c>
      <c r="EJ72" s="18" t="s">
        <v>258</v>
      </c>
      <c r="EK72" s="124" t="s">
        <v>225</v>
      </c>
      <c r="EL72" s="124" t="s">
        <v>226</v>
      </c>
      <c r="EM72" s="124" t="s">
        <v>227</v>
      </c>
    </row>
    <row r="73" spans="1:143" ht="16.5" thickBot="1">
      <c r="A73" s="111" t="s">
        <v>212</v>
      </c>
      <c r="B73" s="112" t="s">
        <v>115</v>
      </c>
      <c r="C73" s="113" t="s">
        <v>41</v>
      </c>
      <c r="D73" s="161" t="s">
        <v>126</v>
      </c>
      <c r="E73" s="220" t="s">
        <v>84</v>
      </c>
      <c r="F73" s="162">
        <v>138</v>
      </c>
      <c r="G73" s="119">
        <v>0</v>
      </c>
      <c r="H73" s="119">
        <v>0</v>
      </c>
      <c r="I73" s="163">
        <v>6529.361146139313</v>
      </c>
      <c r="J73" s="163">
        <v>2306.0239266679264</v>
      </c>
      <c r="K73" s="163">
        <v>0.94202898550724634</v>
      </c>
      <c r="L73" s="164">
        <v>130</v>
      </c>
      <c r="M73" s="164">
        <v>138</v>
      </c>
      <c r="N73" s="163">
        <v>11026.52231897568</v>
      </c>
      <c r="O73" s="163">
        <v>3395.4545454545455</v>
      </c>
      <c r="P73" s="116">
        <v>2717.3796791443851</v>
      </c>
      <c r="Q73" s="116">
        <v>2804.0712468193383</v>
      </c>
      <c r="R73" s="163">
        <v>9450.0000000000018</v>
      </c>
      <c r="S73" s="163">
        <v>9477.1875</v>
      </c>
      <c r="T73" s="163">
        <v>9625.6410256410254</v>
      </c>
      <c r="U73" s="162">
        <v>137</v>
      </c>
      <c r="V73" s="119">
        <v>0</v>
      </c>
      <c r="W73" s="119">
        <v>5</v>
      </c>
      <c r="X73" s="163">
        <v>1989.2633571588963</v>
      </c>
      <c r="Y73" s="163">
        <v>871.03584695496068</v>
      </c>
      <c r="Z73" s="163">
        <v>3370.6658268812403</v>
      </c>
      <c r="AA73" s="163">
        <v>727.77777777777783</v>
      </c>
      <c r="AB73" s="163">
        <v>659.41845764854622</v>
      </c>
      <c r="AC73" s="163">
        <v>703.65201900237525</v>
      </c>
      <c r="AD73" s="163">
        <v>3020</v>
      </c>
      <c r="AE73" s="163">
        <v>3023.1625835189311</v>
      </c>
      <c r="AF73" s="163">
        <v>3084.3192868719611</v>
      </c>
      <c r="AG73" s="162">
        <v>129</v>
      </c>
      <c r="AH73" s="119">
        <v>0</v>
      </c>
      <c r="AI73" s="119">
        <v>1</v>
      </c>
      <c r="AJ73" s="119">
        <v>128</v>
      </c>
      <c r="AK73" s="163">
        <v>9813.3575209163919</v>
      </c>
      <c r="AL73" s="163">
        <v>4438.4165766269807</v>
      </c>
      <c r="AM73" s="163">
        <v>21345.349100059124</v>
      </c>
      <c r="AN73" s="163">
        <v>4087.5000000000005</v>
      </c>
      <c r="AO73" s="163">
        <v>3036.950146627566</v>
      </c>
      <c r="AP73" s="163">
        <v>3044.1361916771752</v>
      </c>
      <c r="AQ73" s="163">
        <v>16550</v>
      </c>
      <c r="AR73" s="163">
        <v>14555.140186915893</v>
      </c>
      <c r="AS73" s="163">
        <v>14547.244094488189</v>
      </c>
      <c r="AT73" s="162">
        <v>128</v>
      </c>
      <c r="AU73" s="119">
        <v>1</v>
      </c>
      <c r="AV73" s="119">
        <v>0</v>
      </c>
      <c r="AW73" s="119">
        <v>119</v>
      </c>
      <c r="AX73" s="163">
        <v>2128.1462338186666</v>
      </c>
      <c r="AY73" s="163">
        <v>1024.0095156120337</v>
      </c>
      <c r="AZ73" s="163">
        <v>4035.885536682048</v>
      </c>
      <c r="BA73" s="163">
        <v>763.46153846153857</v>
      </c>
      <c r="BB73" s="116">
        <v>522.08333333333337</v>
      </c>
      <c r="BC73" s="116">
        <v>537.26851851851859</v>
      </c>
      <c r="BD73" s="163">
        <v>3364.9999999999995</v>
      </c>
      <c r="BE73" s="163">
        <v>3663.2775119617227</v>
      </c>
      <c r="BF73" s="163">
        <v>3664.6271510516249</v>
      </c>
      <c r="BG73" s="162">
        <v>139</v>
      </c>
      <c r="BH73" s="119">
        <v>93</v>
      </c>
      <c r="BI73" s="119">
        <v>113</v>
      </c>
      <c r="BJ73" s="119">
        <v>78</v>
      </c>
      <c r="BK73" s="120">
        <v>82</v>
      </c>
      <c r="BL73" s="162">
        <v>267</v>
      </c>
      <c r="BM73" s="119">
        <v>0</v>
      </c>
      <c r="BN73" s="119">
        <v>5</v>
      </c>
      <c r="BO73" s="119">
        <v>2.9159732824427484</v>
      </c>
      <c r="BP73" s="119">
        <v>0.82267175572519058</v>
      </c>
      <c r="BQ73" s="119">
        <v>2.0933015267175574</v>
      </c>
      <c r="BR73" s="162">
        <v>266</v>
      </c>
      <c r="BS73" s="119">
        <v>4</v>
      </c>
      <c r="BT73" s="119">
        <v>6</v>
      </c>
      <c r="BU73" s="119">
        <v>4.0869687499999996</v>
      </c>
      <c r="BV73" s="119">
        <v>0.96042968750000013</v>
      </c>
      <c r="BW73" s="120">
        <v>3.1265390625000005</v>
      </c>
      <c r="BX73" s="162">
        <v>821</v>
      </c>
      <c r="BY73" s="119">
        <v>33</v>
      </c>
      <c r="BZ73" s="119">
        <v>3.785294126061832</v>
      </c>
      <c r="CA73" s="119">
        <v>34</v>
      </c>
      <c r="CB73" s="119">
        <v>5.9224411764705858</v>
      </c>
      <c r="CC73" s="119">
        <v>0</v>
      </c>
      <c r="CD73" s="119">
        <v>1</v>
      </c>
      <c r="CE73" s="119">
        <v>34</v>
      </c>
      <c r="CF73" s="119">
        <v>33</v>
      </c>
      <c r="CG73" s="119">
        <v>1</v>
      </c>
      <c r="CH73" s="165">
        <v>34</v>
      </c>
      <c r="CI73" s="162">
        <v>800</v>
      </c>
      <c r="CJ73" s="119">
        <v>27</v>
      </c>
      <c r="CK73" s="119">
        <v>3.8214285799435208</v>
      </c>
      <c r="CL73" s="119">
        <v>28</v>
      </c>
      <c r="CM73" s="119">
        <v>6.8797500000000014</v>
      </c>
      <c r="CN73" s="119">
        <v>0</v>
      </c>
      <c r="CO73" s="119">
        <v>1</v>
      </c>
      <c r="CP73" s="119">
        <v>27</v>
      </c>
      <c r="CQ73" s="119">
        <v>27</v>
      </c>
      <c r="CR73" s="119">
        <v>0.9642857142857143</v>
      </c>
      <c r="CS73" s="165">
        <v>28</v>
      </c>
      <c r="CT73" s="162">
        <v>792</v>
      </c>
      <c r="CU73" s="119">
        <v>28</v>
      </c>
      <c r="CV73" s="119">
        <v>3.8633333683013915</v>
      </c>
      <c r="CW73" s="119">
        <v>33</v>
      </c>
      <c r="CX73" s="119">
        <v>6.293566666666667</v>
      </c>
      <c r="CY73" s="119">
        <v>3</v>
      </c>
      <c r="CZ73" s="119">
        <v>0.90909090909090906</v>
      </c>
      <c r="DA73" s="119">
        <v>29</v>
      </c>
      <c r="DB73" s="119">
        <v>28</v>
      </c>
      <c r="DC73" s="119">
        <v>0.87878787878787878</v>
      </c>
      <c r="DD73" s="165">
        <v>30</v>
      </c>
      <c r="DE73" s="162">
        <v>796</v>
      </c>
      <c r="DF73" s="119">
        <v>28</v>
      </c>
      <c r="DG73" s="119">
        <v>3.7161290337962489</v>
      </c>
      <c r="DH73" s="119">
        <v>31</v>
      </c>
      <c r="DI73" s="119">
        <v>5.9458387096774183</v>
      </c>
      <c r="DJ73" s="119">
        <v>0</v>
      </c>
      <c r="DK73" s="119">
        <v>1</v>
      </c>
      <c r="DL73" s="119">
        <v>30</v>
      </c>
      <c r="DM73" s="119">
        <v>28</v>
      </c>
      <c r="DN73" s="119">
        <v>0.967741935483871</v>
      </c>
      <c r="DO73" s="165">
        <v>31</v>
      </c>
      <c r="DP73" s="175">
        <v>24.75</v>
      </c>
      <c r="DQ73" s="221">
        <v>196955</v>
      </c>
      <c r="DR73" s="222">
        <v>0.88888888888799999</v>
      </c>
      <c r="DS73" s="222">
        <v>6.2727272727335457</v>
      </c>
      <c r="DT73" s="179" t="s">
        <v>213</v>
      </c>
      <c r="DU73" s="118" t="s">
        <v>245</v>
      </c>
      <c r="DV73" s="212" t="s">
        <v>246</v>
      </c>
      <c r="DW73" s="119" t="s">
        <v>247</v>
      </c>
      <c r="DX73" s="213" t="s">
        <v>217</v>
      </c>
      <c r="DY73" s="214" t="s">
        <v>251</v>
      </c>
      <c r="DZ73" s="121" t="s">
        <v>122</v>
      </c>
      <c r="EA73" s="122">
        <v>214</v>
      </c>
      <c r="EB73" s="122" t="s">
        <v>231</v>
      </c>
      <c r="EC73" s="123" t="s">
        <v>220</v>
      </c>
      <c r="ED73" s="123" t="s">
        <v>229</v>
      </c>
      <c r="EE73" s="122" t="s">
        <v>274</v>
      </c>
      <c r="EF73" s="114">
        <v>4.8955652005430581</v>
      </c>
      <c r="EG73" s="115">
        <v>5.8566300764571144</v>
      </c>
      <c r="EH73" s="114" t="s">
        <v>268</v>
      </c>
      <c r="EI73" s="115" t="s">
        <v>268</v>
      </c>
      <c r="EJ73" s="117" t="s">
        <v>258</v>
      </c>
      <c r="EK73" s="124" t="s">
        <v>225</v>
      </c>
      <c r="EL73" s="124" t="s">
        <v>226</v>
      </c>
      <c r="EM73" s="124" t="s">
        <v>227</v>
      </c>
    </row>
    <row r="74" spans="1:143" ht="15.75">
      <c r="A74" s="127" t="s">
        <v>212</v>
      </c>
      <c r="B74" s="135" t="s">
        <v>115</v>
      </c>
      <c r="C74" s="134" t="s">
        <v>41</v>
      </c>
      <c r="D74" s="136" t="s">
        <v>126</v>
      </c>
      <c r="E74" s="203" t="s">
        <v>85</v>
      </c>
      <c r="F74" s="137">
        <v>116</v>
      </c>
      <c r="G74" s="178">
        <v>0</v>
      </c>
      <c r="H74" s="178">
        <v>0</v>
      </c>
      <c r="I74" s="138">
        <v>10583.254227230913</v>
      </c>
      <c r="J74" s="138">
        <v>4679.6009156908813</v>
      </c>
      <c r="K74" s="138">
        <v>0.93103448275862066</v>
      </c>
      <c r="L74" s="139">
        <v>108</v>
      </c>
      <c r="M74" s="139">
        <v>116</v>
      </c>
      <c r="N74" s="138">
        <v>20720.83873526056</v>
      </c>
      <c r="O74" s="138">
        <v>4237.5000000000009</v>
      </c>
      <c r="P74" s="19">
        <v>4032.7402135231318</v>
      </c>
      <c r="Q74" s="19">
        <v>3866.2608695652175</v>
      </c>
      <c r="R74" s="138">
        <v>16379.999999999998</v>
      </c>
      <c r="S74" s="138">
        <v>16075.739644970416</v>
      </c>
      <c r="T74" s="138">
        <v>16866.008771929824</v>
      </c>
      <c r="U74" s="137">
        <v>115</v>
      </c>
      <c r="V74" s="178">
        <v>0</v>
      </c>
      <c r="W74" s="178">
        <v>3</v>
      </c>
      <c r="X74" s="138">
        <v>2734.4154165795126</v>
      </c>
      <c r="Y74" s="138">
        <v>1128.1839507390966</v>
      </c>
      <c r="Z74" s="138">
        <v>4094.9964823544001</v>
      </c>
      <c r="AA74" s="138">
        <v>1004.5454545454546</v>
      </c>
      <c r="AB74" s="138">
        <v>838.03571428571433</v>
      </c>
      <c r="AC74" s="138">
        <v>946.45852749301025</v>
      </c>
      <c r="AD74" s="138">
        <v>3926.7857142857142</v>
      </c>
      <c r="AE74" s="138">
        <v>3801.4164305949012</v>
      </c>
      <c r="AF74" s="138">
        <v>3844.8770491803275</v>
      </c>
      <c r="AG74" s="137">
        <v>119</v>
      </c>
      <c r="AH74" s="178">
        <v>0</v>
      </c>
      <c r="AI74" s="178">
        <v>0</v>
      </c>
      <c r="AJ74" s="178">
        <v>119</v>
      </c>
      <c r="AK74" s="138">
        <v>11423.446129928367</v>
      </c>
      <c r="AL74" s="138">
        <v>4618.2997405914148</v>
      </c>
      <c r="AM74" s="138">
        <v>25914.854085256564</v>
      </c>
      <c r="AN74" s="138">
        <v>5925.0000000000009</v>
      </c>
      <c r="AO74" s="138">
        <v>4214.334470989761</v>
      </c>
      <c r="AP74" s="138">
        <v>4053.5545023696686</v>
      </c>
      <c r="AQ74" s="138">
        <v>17275.000000000004</v>
      </c>
      <c r="AR74" s="138">
        <v>18178.723404255317</v>
      </c>
      <c r="AS74" s="138">
        <v>19077.23076923077</v>
      </c>
      <c r="AT74" s="137">
        <v>115</v>
      </c>
      <c r="AU74" s="178">
        <v>1</v>
      </c>
      <c r="AV74" s="178">
        <v>1</v>
      </c>
      <c r="AW74" s="178">
        <v>111</v>
      </c>
      <c r="AX74" s="138">
        <v>3178.5556268016676</v>
      </c>
      <c r="AY74" s="138">
        <v>1566.0500126831937</v>
      </c>
      <c r="AZ74" s="138">
        <v>5281.3402570657363</v>
      </c>
      <c r="BA74" s="138">
        <v>696.875</v>
      </c>
      <c r="BB74" s="19">
        <v>685.5022831050228</v>
      </c>
      <c r="BC74" s="19">
        <v>846.75810473815477</v>
      </c>
      <c r="BD74" s="138">
        <v>4980.8823529411757</v>
      </c>
      <c r="BE74" s="138">
        <v>4303.0172413793098</v>
      </c>
      <c r="BF74" s="138">
        <v>4236.5764447695692</v>
      </c>
      <c r="BG74" s="137">
        <v>115</v>
      </c>
      <c r="BH74" s="178">
        <v>49</v>
      </c>
      <c r="BI74" s="178">
        <v>74</v>
      </c>
      <c r="BJ74" s="178">
        <v>44</v>
      </c>
      <c r="BK74" s="140">
        <v>39</v>
      </c>
      <c r="BL74" s="137">
        <v>225</v>
      </c>
      <c r="BM74" s="178">
        <v>1</v>
      </c>
      <c r="BN74" s="178">
        <v>1</v>
      </c>
      <c r="BO74" s="178">
        <v>3.246834080717488</v>
      </c>
      <c r="BP74" s="178">
        <v>0.74188340807174891</v>
      </c>
      <c r="BQ74" s="178">
        <v>2.5049506726457396</v>
      </c>
      <c r="BR74" s="137">
        <v>236</v>
      </c>
      <c r="BS74" s="178">
        <v>2</v>
      </c>
      <c r="BT74" s="178">
        <v>4</v>
      </c>
      <c r="BU74" s="178">
        <v>3.5197739130434784</v>
      </c>
      <c r="BV74" s="178">
        <v>0.87489565217391296</v>
      </c>
      <c r="BW74" s="140">
        <v>2.6448782608695658</v>
      </c>
      <c r="BX74" s="137">
        <v>730</v>
      </c>
      <c r="BY74" s="178">
        <v>20</v>
      </c>
      <c r="BZ74" s="178">
        <v>3.6749999863760814</v>
      </c>
      <c r="CA74" s="178">
        <v>28</v>
      </c>
      <c r="CB74" s="178">
        <v>6.318357142857141</v>
      </c>
      <c r="CC74" s="178">
        <v>0</v>
      </c>
      <c r="CD74" s="178">
        <v>1</v>
      </c>
      <c r="CE74" s="178">
        <v>24</v>
      </c>
      <c r="CF74" s="178">
        <v>20</v>
      </c>
      <c r="CG74" s="178">
        <v>0.8571428571428571</v>
      </c>
      <c r="CH74" s="158">
        <v>28</v>
      </c>
      <c r="CI74" s="137">
        <v>817</v>
      </c>
      <c r="CJ74" s="178">
        <v>28</v>
      </c>
      <c r="CK74" s="178">
        <v>3.8300000190734864</v>
      </c>
      <c r="CL74" s="178">
        <v>30</v>
      </c>
      <c r="CM74" s="178">
        <v>7.0623666666666658</v>
      </c>
      <c r="CN74" s="178">
        <v>0</v>
      </c>
      <c r="CO74" s="178">
        <v>1</v>
      </c>
      <c r="CP74" s="178">
        <v>28</v>
      </c>
      <c r="CQ74" s="178">
        <v>28</v>
      </c>
      <c r="CR74" s="178">
        <v>0.93333333333333335</v>
      </c>
      <c r="CS74" s="158">
        <v>30</v>
      </c>
      <c r="CT74" s="137">
        <v>834</v>
      </c>
      <c r="CU74" s="178">
        <v>29</v>
      </c>
      <c r="CV74" s="178">
        <v>3.917241433571125</v>
      </c>
      <c r="CW74" s="178">
        <v>29</v>
      </c>
      <c r="CX74" s="178">
        <v>6.5651034482758615</v>
      </c>
      <c r="CY74" s="178">
        <v>0</v>
      </c>
      <c r="CZ74" s="178">
        <v>1</v>
      </c>
      <c r="DA74" s="178">
        <v>29</v>
      </c>
      <c r="DB74" s="178">
        <v>29</v>
      </c>
      <c r="DC74" s="178">
        <v>1</v>
      </c>
      <c r="DD74" s="158">
        <v>29</v>
      </c>
      <c r="DE74" s="137">
        <v>811</v>
      </c>
      <c r="DF74" s="178">
        <v>24</v>
      </c>
      <c r="DG74" s="178">
        <v>3.7740740952668368</v>
      </c>
      <c r="DH74" s="178">
        <v>29</v>
      </c>
      <c r="DI74" s="178">
        <v>6.5054642857142868</v>
      </c>
      <c r="DJ74" s="178">
        <v>1</v>
      </c>
      <c r="DK74" s="178">
        <v>0.96551724137931039</v>
      </c>
      <c r="DL74" s="178">
        <v>25</v>
      </c>
      <c r="DM74" s="178">
        <v>24</v>
      </c>
      <c r="DN74" s="178">
        <v>0.86206896551724133</v>
      </c>
      <c r="DO74" s="158">
        <v>28</v>
      </c>
      <c r="DP74" s="107">
        <v>15.75</v>
      </c>
      <c r="DQ74" s="219">
        <v>206593</v>
      </c>
      <c r="DR74" s="205">
        <v>0.88888888888799999</v>
      </c>
      <c r="DS74" s="205">
        <v>8.2857142857225714</v>
      </c>
      <c r="DT74" s="141" t="s">
        <v>213</v>
      </c>
      <c r="DU74" s="142" t="s">
        <v>245</v>
      </c>
      <c r="DV74" s="206" t="s">
        <v>246</v>
      </c>
      <c r="DW74" s="178" t="s">
        <v>247</v>
      </c>
      <c r="DX74" s="207" t="s">
        <v>217</v>
      </c>
      <c r="DY74" s="173" t="s">
        <v>250</v>
      </c>
      <c r="DZ74" s="129" t="s">
        <v>119</v>
      </c>
      <c r="EA74" s="130">
        <v>214</v>
      </c>
      <c r="EB74" s="130" t="s">
        <v>219</v>
      </c>
      <c r="EC74" s="131" t="s">
        <v>220</v>
      </c>
      <c r="ED74" s="131" t="s">
        <v>229</v>
      </c>
      <c r="EE74" s="130" t="s">
        <v>274</v>
      </c>
      <c r="EF74" s="14">
        <v>3.5984223639142923</v>
      </c>
      <c r="EG74" s="15">
        <v>4.2322173678356672</v>
      </c>
      <c r="EH74" s="14" t="s">
        <v>269</v>
      </c>
      <c r="EI74" s="15" t="s">
        <v>263</v>
      </c>
      <c r="EJ74" s="16" t="s">
        <v>239</v>
      </c>
      <c r="EK74" s="124" t="s">
        <v>225</v>
      </c>
      <c r="EL74" s="124" t="s">
        <v>226</v>
      </c>
      <c r="EM74" s="124" t="s">
        <v>227</v>
      </c>
    </row>
    <row r="75" spans="1:143" ht="15.75">
      <c r="A75" s="128" t="s">
        <v>212</v>
      </c>
      <c r="B75" s="143" t="s">
        <v>115</v>
      </c>
      <c r="C75" s="126" t="s">
        <v>41</v>
      </c>
      <c r="D75" s="144" t="s">
        <v>126</v>
      </c>
      <c r="E75" s="216" t="s">
        <v>85</v>
      </c>
      <c r="F75" s="145">
        <v>112</v>
      </c>
      <c r="G75" s="177">
        <v>1</v>
      </c>
      <c r="H75" s="177">
        <v>0</v>
      </c>
      <c r="I75" s="146">
        <v>8870.4361011849214</v>
      </c>
      <c r="J75" s="146">
        <v>3300.8263428200135</v>
      </c>
      <c r="K75" s="146">
        <v>0.91891891891891897</v>
      </c>
      <c r="L75" s="147">
        <v>102</v>
      </c>
      <c r="M75" s="147">
        <v>110</v>
      </c>
      <c r="N75" s="146">
        <v>17163.542931349282</v>
      </c>
      <c r="O75" s="146">
        <v>3956.2500000000005</v>
      </c>
      <c r="P75" s="20">
        <v>4572.7642276422766</v>
      </c>
      <c r="Q75" s="20">
        <v>4165.9829059829062</v>
      </c>
      <c r="R75" s="146">
        <v>12862.5</v>
      </c>
      <c r="S75" s="146">
        <v>13948.523985239852</v>
      </c>
      <c r="T75" s="146">
        <v>13924.355555555556</v>
      </c>
      <c r="U75" s="145">
        <v>113</v>
      </c>
      <c r="V75" s="177">
        <v>0</v>
      </c>
      <c r="W75" s="177">
        <v>1</v>
      </c>
      <c r="X75" s="146">
        <v>1879.3882850097671</v>
      </c>
      <c r="Y75" s="146">
        <v>967.07947987689738</v>
      </c>
      <c r="Z75" s="146">
        <v>3503.244367388952</v>
      </c>
      <c r="AA75" s="146">
        <v>507.14285714285722</v>
      </c>
      <c r="AB75" s="146">
        <v>879.19132149901384</v>
      </c>
      <c r="AC75" s="146">
        <v>850.97580015612812</v>
      </c>
      <c r="AD75" s="146">
        <v>2996.4285714285716</v>
      </c>
      <c r="AE75" s="146">
        <v>3452.7707808564232</v>
      </c>
      <c r="AF75" s="146">
        <v>3446.7848453249912</v>
      </c>
      <c r="AG75" s="145">
        <v>113</v>
      </c>
      <c r="AH75" s="177">
        <v>1</v>
      </c>
      <c r="AI75" s="177">
        <v>1</v>
      </c>
      <c r="AJ75" s="177">
        <v>111</v>
      </c>
      <c r="AK75" s="146">
        <v>11154.768144901707</v>
      </c>
      <c r="AL75" s="146">
        <v>4693.6231506266322</v>
      </c>
      <c r="AM75" s="146">
        <v>21930.902488110158</v>
      </c>
      <c r="AN75" s="146">
        <v>4365</v>
      </c>
      <c r="AO75" s="146">
        <v>4901.0695187165775</v>
      </c>
      <c r="AP75" s="146">
        <v>4261.5079365079364</v>
      </c>
      <c r="AQ75" s="146">
        <v>16485</v>
      </c>
      <c r="AR75" s="146">
        <v>18156.804733727811</v>
      </c>
      <c r="AS75" s="146">
        <v>18091.44385026738</v>
      </c>
      <c r="AT75" s="145">
        <v>110</v>
      </c>
      <c r="AU75" s="177">
        <v>2</v>
      </c>
      <c r="AV75" s="177">
        <v>0</v>
      </c>
      <c r="AW75" s="177">
        <v>105</v>
      </c>
      <c r="AX75" s="146">
        <v>2796.0544995786486</v>
      </c>
      <c r="AY75" s="146">
        <v>1377.8330736651039</v>
      </c>
      <c r="AZ75" s="146">
        <v>4669.9723428655843</v>
      </c>
      <c r="BA75" s="146">
        <v>671.42857142857144</v>
      </c>
      <c r="BB75" s="20">
        <v>759.97876857749475</v>
      </c>
      <c r="BC75" s="20">
        <v>713.33872271624898</v>
      </c>
      <c r="BD75" s="146">
        <v>4330</v>
      </c>
      <c r="BE75" s="146">
        <v>4200.320924261875</v>
      </c>
      <c r="BF75" s="146">
        <v>4035.8847736625521</v>
      </c>
      <c r="BG75" s="145">
        <v>37</v>
      </c>
      <c r="BH75" s="177">
        <v>173</v>
      </c>
      <c r="BI75" s="177">
        <v>210</v>
      </c>
      <c r="BJ75" s="177">
        <v>51</v>
      </c>
      <c r="BK75" s="148">
        <v>53</v>
      </c>
      <c r="BL75" s="145">
        <v>219</v>
      </c>
      <c r="BM75" s="177">
        <v>0</v>
      </c>
      <c r="BN75" s="177">
        <v>2</v>
      </c>
      <c r="BO75" s="177">
        <v>2.415682027649769</v>
      </c>
      <c r="BP75" s="177">
        <v>0.83180645161290323</v>
      </c>
      <c r="BQ75" s="177">
        <v>1.5838755760368668</v>
      </c>
      <c r="BR75" s="145">
        <v>218</v>
      </c>
      <c r="BS75" s="177">
        <v>0</v>
      </c>
      <c r="BT75" s="177">
        <v>6</v>
      </c>
      <c r="BU75" s="177">
        <v>4.4737971698113217</v>
      </c>
      <c r="BV75" s="177">
        <v>1.1556792452830189</v>
      </c>
      <c r="BW75" s="148">
        <v>3.318117924528301</v>
      </c>
      <c r="BX75" s="145">
        <v>748</v>
      </c>
      <c r="BY75" s="177">
        <v>19</v>
      </c>
      <c r="BZ75" s="177">
        <v>3.7041666805744171</v>
      </c>
      <c r="CA75" s="177">
        <v>26</v>
      </c>
      <c r="CB75" s="177">
        <v>6.3820799999999993</v>
      </c>
      <c r="CC75" s="177">
        <v>1</v>
      </c>
      <c r="CD75" s="177">
        <v>0.96153846153846156</v>
      </c>
      <c r="CE75" s="177">
        <v>20</v>
      </c>
      <c r="CF75" s="177">
        <v>19</v>
      </c>
      <c r="CG75" s="177">
        <v>0.76923076923076927</v>
      </c>
      <c r="CH75" s="159">
        <v>24</v>
      </c>
      <c r="CI75" s="145">
        <v>802</v>
      </c>
      <c r="CJ75" s="177">
        <v>27</v>
      </c>
      <c r="CK75" s="177">
        <v>3.8464286071913585</v>
      </c>
      <c r="CL75" s="177">
        <v>29</v>
      </c>
      <c r="CM75" s="177">
        <v>7.2576071428571414</v>
      </c>
      <c r="CN75" s="177">
        <v>1</v>
      </c>
      <c r="CO75" s="177">
        <v>0.96551724137931039</v>
      </c>
      <c r="CP75" s="177">
        <v>27</v>
      </c>
      <c r="CQ75" s="177">
        <v>27</v>
      </c>
      <c r="CR75" s="177">
        <v>0.93103448275862066</v>
      </c>
      <c r="CS75" s="159">
        <v>28</v>
      </c>
      <c r="CT75" s="145">
        <v>776</v>
      </c>
      <c r="CU75" s="177">
        <v>22</v>
      </c>
      <c r="CV75" s="177">
        <v>3.7807692747849684</v>
      </c>
      <c r="CW75" s="177">
        <v>27</v>
      </c>
      <c r="CX75" s="177">
        <v>7.9203846153846182</v>
      </c>
      <c r="CY75" s="177">
        <v>1</v>
      </c>
      <c r="CZ75" s="177">
        <v>0.96296296296296302</v>
      </c>
      <c r="DA75" s="177">
        <v>22</v>
      </c>
      <c r="DB75" s="177">
        <v>22</v>
      </c>
      <c r="DC75" s="177">
        <v>0.81481481481481477</v>
      </c>
      <c r="DD75" s="159">
        <v>26</v>
      </c>
      <c r="DE75" s="145">
        <v>811</v>
      </c>
      <c r="DF75" s="177">
        <v>24</v>
      </c>
      <c r="DG75" s="177">
        <v>3.7615384688744178</v>
      </c>
      <c r="DH75" s="177">
        <v>27</v>
      </c>
      <c r="DI75" s="177">
        <v>6.8517692307692313</v>
      </c>
      <c r="DJ75" s="177">
        <v>1</v>
      </c>
      <c r="DK75" s="177">
        <v>0.96296296296296302</v>
      </c>
      <c r="DL75" s="177">
        <v>24</v>
      </c>
      <c r="DM75" s="177">
        <v>24</v>
      </c>
      <c r="DN75" s="177">
        <v>0.88888888888888884</v>
      </c>
      <c r="DO75" s="159">
        <v>26</v>
      </c>
      <c r="DP75" s="109">
        <v>15.75</v>
      </c>
      <c r="DQ75" s="215">
        <v>206593</v>
      </c>
      <c r="DR75" s="189">
        <v>0.88888888888799999</v>
      </c>
      <c r="DS75" s="189">
        <v>8.0000000000079989</v>
      </c>
      <c r="DT75" s="149" t="s">
        <v>213</v>
      </c>
      <c r="DU75" s="150" t="s">
        <v>245</v>
      </c>
      <c r="DV75" s="190" t="s">
        <v>246</v>
      </c>
      <c r="DW75" s="177" t="s">
        <v>247</v>
      </c>
      <c r="DX75" s="191" t="s">
        <v>217</v>
      </c>
      <c r="DY75" s="172" t="s">
        <v>250</v>
      </c>
      <c r="DZ75" s="132" t="s">
        <v>120</v>
      </c>
      <c r="EA75" s="125">
        <v>214</v>
      </c>
      <c r="EB75" s="125" t="s">
        <v>228</v>
      </c>
      <c r="EC75" s="133" t="s">
        <v>220</v>
      </c>
      <c r="ED75" s="133" t="s">
        <v>229</v>
      </c>
      <c r="EE75" s="125" t="s">
        <v>274</v>
      </c>
      <c r="EF75" s="17">
        <v>5.0455595382622311</v>
      </c>
      <c r="EG75" s="8">
        <v>7.0166283371174227</v>
      </c>
      <c r="EH75" s="17" t="s">
        <v>269</v>
      </c>
      <c r="EI75" s="8" t="s">
        <v>263</v>
      </c>
      <c r="EJ75" s="18" t="s">
        <v>239</v>
      </c>
      <c r="EK75" s="124" t="s">
        <v>225</v>
      </c>
      <c r="EL75" s="124" t="s">
        <v>226</v>
      </c>
      <c r="EM75" s="124" t="s">
        <v>227</v>
      </c>
    </row>
    <row r="76" spans="1:143" ht="15.75">
      <c r="A76" s="128" t="s">
        <v>212</v>
      </c>
      <c r="B76" s="143" t="s">
        <v>115</v>
      </c>
      <c r="C76" s="126" t="s">
        <v>41</v>
      </c>
      <c r="D76" s="144" t="s">
        <v>126</v>
      </c>
      <c r="E76" s="216" t="s">
        <v>85</v>
      </c>
      <c r="F76" s="145">
        <v>125</v>
      </c>
      <c r="G76" s="177">
        <v>0</v>
      </c>
      <c r="H76" s="177">
        <v>0</v>
      </c>
      <c r="I76" s="146">
        <v>8282.6934897169831</v>
      </c>
      <c r="J76" s="146">
        <v>3876.8075908889509</v>
      </c>
      <c r="K76" s="146">
        <v>0.94399999999999995</v>
      </c>
      <c r="L76" s="147">
        <v>118</v>
      </c>
      <c r="M76" s="147">
        <v>123</v>
      </c>
      <c r="N76" s="146">
        <v>19732.547205459759</v>
      </c>
      <c r="O76" s="146">
        <v>3687.5</v>
      </c>
      <c r="P76" s="20">
        <v>2550.9523809523812</v>
      </c>
      <c r="Q76" s="20">
        <v>2575.452488687783</v>
      </c>
      <c r="R76" s="146">
        <v>13218.75</v>
      </c>
      <c r="S76" s="146">
        <v>10494.736842105265</v>
      </c>
      <c r="T76" s="146">
        <v>11106.764705882355</v>
      </c>
      <c r="U76" s="145">
        <v>122</v>
      </c>
      <c r="V76" s="177">
        <v>0</v>
      </c>
      <c r="W76" s="177">
        <v>2</v>
      </c>
      <c r="X76" s="146">
        <v>2091.9150360930489</v>
      </c>
      <c r="Y76" s="146">
        <v>713.24197201528864</v>
      </c>
      <c r="Z76" s="146">
        <v>3729.6675110573838</v>
      </c>
      <c r="AA76" s="146">
        <v>1083.3333333333333</v>
      </c>
      <c r="AB76" s="146">
        <v>848.24380165289256</v>
      </c>
      <c r="AC76" s="146">
        <v>833.79629629629642</v>
      </c>
      <c r="AD76" s="146">
        <v>3107.1428571428573</v>
      </c>
      <c r="AE76" s="146">
        <v>3440.4340836012866</v>
      </c>
      <c r="AF76" s="146">
        <v>3396.7345505617973</v>
      </c>
      <c r="AG76" s="145">
        <v>123</v>
      </c>
      <c r="AH76" s="177">
        <v>0</v>
      </c>
      <c r="AI76" s="177">
        <v>1</v>
      </c>
      <c r="AJ76" s="177">
        <v>122</v>
      </c>
      <c r="AK76" s="146">
        <v>8612.0636492966969</v>
      </c>
      <c r="AL76" s="146">
        <v>4325.6470297500746</v>
      </c>
      <c r="AM76" s="146">
        <v>19551.460350998001</v>
      </c>
      <c r="AN76" s="146">
        <v>3550.0000000000005</v>
      </c>
      <c r="AO76" s="146">
        <v>2822</v>
      </c>
      <c r="AP76" s="146">
        <v>2805.5636896046854</v>
      </c>
      <c r="AQ76" s="146">
        <v>14587.499999999998</v>
      </c>
      <c r="AR76" s="146">
        <v>14949.66887417219</v>
      </c>
      <c r="AS76" s="146">
        <v>15440.000000000004</v>
      </c>
      <c r="AT76" s="145">
        <v>119</v>
      </c>
      <c r="AU76" s="177">
        <v>0</v>
      </c>
      <c r="AV76" s="177">
        <v>1</v>
      </c>
      <c r="AW76" s="177">
        <v>117</v>
      </c>
      <c r="AX76" s="146">
        <v>2879.9064465798315</v>
      </c>
      <c r="AY76" s="146">
        <v>949.01154764948456</v>
      </c>
      <c r="AZ76" s="146">
        <v>4518.5875511306003</v>
      </c>
      <c r="BA76" s="146">
        <v>1616.6666666666667</v>
      </c>
      <c r="BB76" s="20">
        <v>666.84782608695662</v>
      </c>
      <c r="BC76" s="20">
        <v>635.19091847265224</v>
      </c>
      <c r="BD76" s="146">
        <v>4030.0000000000005</v>
      </c>
      <c r="BE76" s="146">
        <v>3917.4295774647885</v>
      </c>
      <c r="BF76" s="146">
        <v>3818.1434599156119</v>
      </c>
      <c r="BG76" s="145">
        <v>124</v>
      </c>
      <c r="BH76" s="177">
        <v>55</v>
      </c>
      <c r="BI76" s="177">
        <v>77</v>
      </c>
      <c r="BJ76" s="177">
        <v>54</v>
      </c>
      <c r="BK76" s="148">
        <v>51</v>
      </c>
      <c r="BL76" s="145">
        <v>249</v>
      </c>
      <c r="BM76" s="177">
        <v>0</v>
      </c>
      <c r="BN76" s="177">
        <v>1</v>
      </c>
      <c r="BO76" s="177">
        <v>3.1594637096774192</v>
      </c>
      <c r="BP76" s="177">
        <v>0.33455241935483881</v>
      </c>
      <c r="BQ76" s="177">
        <v>2.8249112903225799</v>
      </c>
      <c r="BR76" s="145">
        <v>244</v>
      </c>
      <c r="BS76" s="177">
        <v>0</v>
      </c>
      <c r="BT76" s="177">
        <v>4</v>
      </c>
      <c r="BU76" s="177">
        <v>3.8100125000000005</v>
      </c>
      <c r="BV76" s="177">
        <v>0.43170833333333331</v>
      </c>
      <c r="BW76" s="148">
        <v>3.3783041666666671</v>
      </c>
      <c r="BX76" s="145">
        <v>709</v>
      </c>
      <c r="BY76" s="177">
        <v>21</v>
      </c>
      <c r="BZ76" s="177">
        <v>3.5678571462631226</v>
      </c>
      <c r="CA76" s="177">
        <v>29</v>
      </c>
      <c r="CB76" s="177">
        <v>6.16275</v>
      </c>
      <c r="CC76" s="177">
        <v>1</v>
      </c>
      <c r="CD76" s="177">
        <v>0.96551724137931039</v>
      </c>
      <c r="CE76" s="177">
        <v>24</v>
      </c>
      <c r="CF76" s="177">
        <v>21</v>
      </c>
      <c r="CG76" s="177">
        <v>0.82758620689655171</v>
      </c>
      <c r="CH76" s="159">
        <v>28</v>
      </c>
      <c r="CI76" s="145">
        <v>748</v>
      </c>
      <c r="CJ76" s="177">
        <v>26</v>
      </c>
      <c r="CK76" s="177">
        <v>3.7533333381017049</v>
      </c>
      <c r="CL76" s="177">
        <v>30</v>
      </c>
      <c r="CM76" s="177">
        <v>6.9559999999999995</v>
      </c>
      <c r="CN76" s="177">
        <v>0</v>
      </c>
      <c r="CO76" s="177">
        <v>1</v>
      </c>
      <c r="CP76" s="177">
        <v>27</v>
      </c>
      <c r="CQ76" s="177">
        <v>26</v>
      </c>
      <c r="CR76" s="177">
        <v>0.9</v>
      </c>
      <c r="CS76" s="159">
        <v>30</v>
      </c>
      <c r="CT76" s="145">
        <v>744</v>
      </c>
      <c r="CU76" s="177">
        <v>24</v>
      </c>
      <c r="CV76" s="177">
        <v>3.7655172759088975</v>
      </c>
      <c r="CW76" s="177">
        <v>31</v>
      </c>
      <c r="CX76" s="177">
        <v>7.0901290322580648</v>
      </c>
      <c r="CY76" s="177">
        <v>0</v>
      </c>
      <c r="CZ76" s="177">
        <v>1</v>
      </c>
      <c r="DA76" s="177">
        <v>30</v>
      </c>
      <c r="DB76" s="177">
        <v>24</v>
      </c>
      <c r="DC76" s="177">
        <v>0.967741935483871</v>
      </c>
      <c r="DD76" s="159">
        <v>31</v>
      </c>
      <c r="DE76" s="145">
        <v>742</v>
      </c>
      <c r="DF76" s="177">
        <v>24</v>
      </c>
      <c r="DG76" s="177">
        <v>3.6896551806351234</v>
      </c>
      <c r="DH76" s="177">
        <v>30</v>
      </c>
      <c r="DI76" s="177">
        <v>6.4831379310344825</v>
      </c>
      <c r="DJ76" s="177">
        <v>1</v>
      </c>
      <c r="DK76" s="177">
        <v>0.96666666666666667</v>
      </c>
      <c r="DL76" s="177">
        <v>28</v>
      </c>
      <c r="DM76" s="177">
        <v>24</v>
      </c>
      <c r="DN76" s="177">
        <v>0.93333333333333335</v>
      </c>
      <c r="DO76" s="159">
        <v>29</v>
      </c>
      <c r="DP76" s="108">
        <v>15.75</v>
      </c>
      <c r="DQ76" s="215">
        <v>206593</v>
      </c>
      <c r="DR76" s="189">
        <v>0.88888888888799999</v>
      </c>
      <c r="DS76" s="189">
        <v>8.9285714285803568</v>
      </c>
      <c r="DT76" s="149" t="s">
        <v>213</v>
      </c>
      <c r="DU76" s="150" t="s">
        <v>245</v>
      </c>
      <c r="DV76" s="190" t="s">
        <v>246</v>
      </c>
      <c r="DW76" s="177" t="s">
        <v>247</v>
      </c>
      <c r="DX76" s="191" t="s">
        <v>217</v>
      </c>
      <c r="DY76" s="172" t="s">
        <v>250</v>
      </c>
      <c r="DZ76" s="132" t="s">
        <v>121</v>
      </c>
      <c r="EA76" s="125">
        <v>214</v>
      </c>
      <c r="EB76" s="125" t="s">
        <v>230</v>
      </c>
      <c r="EC76" s="133" t="s">
        <v>220</v>
      </c>
      <c r="ED76" s="133" t="s">
        <v>221</v>
      </c>
      <c r="EE76" s="125" t="s">
        <v>274</v>
      </c>
      <c r="EF76" s="17">
        <v>4.583432048797607</v>
      </c>
      <c r="EG76" s="8">
        <v>4.7871639181355965</v>
      </c>
      <c r="EH76" s="17" t="s">
        <v>269</v>
      </c>
      <c r="EI76" s="8" t="s">
        <v>263</v>
      </c>
      <c r="EJ76" s="18" t="s">
        <v>239</v>
      </c>
      <c r="EK76" s="124" t="s">
        <v>225</v>
      </c>
      <c r="EL76" s="124" t="s">
        <v>226</v>
      </c>
      <c r="EM76" s="124" t="s">
        <v>227</v>
      </c>
    </row>
    <row r="77" spans="1:143" ht="15.75">
      <c r="A77" s="128" t="s">
        <v>212</v>
      </c>
      <c r="B77" s="143" t="s">
        <v>115</v>
      </c>
      <c r="C77" s="126" t="s">
        <v>41</v>
      </c>
      <c r="D77" s="144" t="s">
        <v>126</v>
      </c>
      <c r="E77" s="216" t="s">
        <v>85</v>
      </c>
      <c r="F77" s="145">
        <v>114</v>
      </c>
      <c r="G77" s="177">
        <v>0</v>
      </c>
      <c r="H77" s="177">
        <v>0</v>
      </c>
      <c r="I77" s="146">
        <v>5049.6650172800755</v>
      </c>
      <c r="J77" s="146">
        <v>2155.2293128059086</v>
      </c>
      <c r="K77" s="146">
        <v>0.81578947368421051</v>
      </c>
      <c r="L77" s="147">
        <v>93</v>
      </c>
      <c r="M77" s="147">
        <v>114</v>
      </c>
      <c r="N77" s="146">
        <v>9536.9160236453608</v>
      </c>
      <c r="O77" s="146">
        <v>2072.727272727273</v>
      </c>
      <c r="P77" s="20">
        <v>2717.3796791443851</v>
      </c>
      <c r="Q77" s="20">
        <v>2804.0712468193383</v>
      </c>
      <c r="R77" s="146">
        <v>7950</v>
      </c>
      <c r="S77" s="146">
        <v>9477.1875</v>
      </c>
      <c r="T77" s="146">
        <v>9625.6410256410254</v>
      </c>
      <c r="U77" s="145">
        <v>115</v>
      </c>
      <c r="V77" s="177">
        <v>0</v>
      </c>
      <c r="W77" s="177">
        <v>1</v>
      </c>
      <c r="X77" s="146">
        <v>1579.0712170963152</v>
      </c>
      <c r="Y77" s="146">
        <v>783.19825775183222</v>
      </c>
      <c r="Z77" s="146">
        <v>3332.2844101125843</v>
      </c>
      <c r="AA77" s="146">
        <v>692.85714285714289</v>
      </c>
      <c r="AB77" s="146">
        <v>659.41845764854622</v>
      </c>
      <c r="AC77" s="146">
        <v>703.65201900237525</v>
      </c>
      <c r="AD77" s="146">
        <v>2684.6153846153848</v>
      </c>
      <c r="AE77" s="146">
        <v>3023.1625835189311</v>
      </c>
      <c r="AF77" s="146">
        <v>3084.3192868719611</v>
      </c>
      <c r="AG77" s="145">
        <v>115</v>
      </c>
      <c r="AH77" s="177">
        <v>0</v>
      </c>
      <c r="AI77" s="177">
        <v>1</v>
      </c>
      <c r="AJ77" s="177">
        <v>114</v>
      </c>
      <c r="AK77" s="146">
        <v>7001.6632378156755</v>
      </c>
      <c r="AL77" s="146">
        <v>3301.1144749762916</v>
      </c>
      <c r="AM77" s="146">
        <v>17810.128346918882</v>
      </c>
      <c r="AN77" s="146">
        <v>2662.5</v>
      </c>
      <c r="AO77" s="146">
        <v>3036.950146627566</v>
      </c>
      <c r="AP77" s="146">
        <v>3044.1361916771752</v>
      </c>
      <c r="AQ77" s="146">
        <v>11575.000000000002</v>
      </c>
      <c r="AR77" s="146">
        <v>14555.140186915893</v>
      </c>
      <c r="AS77" s="146">
        <v>14547.244094488189</v>
      </c>
      <c r="AT77" s="145">
        <v>113</v>
      </c>
      <c r="AU77" s="177">
        <v>1</v>
      </c>
      <c r="AV77" s="177">
        <v>1</v>
      </c>
      <c r="AW77" s="177">
        <v>109</v>
      </c>
      <c r="AX77" s="146">
        <v>2414.2992814016761</v>
      </c>
      <c r="AY77" s="146">
        <v>1203.7427981079363</v>
      </c>
      <c r="AZ77" s="146">
        <v>4573.6283159624409</v>
      </c>
      <c r="BA77" s="146">
        <v>721.875</v>
      </c>
      <c r="BB77" s="20">
        <v>522.08333333333337</v>
      </c>
      <c r="BC77" s="20">
        <v>537.26851851851859</v>
      </c>
      <c r="BD77" s="146">
        <v>3934.375</v>
      </c>
      <c r="BE77" s="146">
        <v>3663.2775119617227</v>
      </c>
      <c r="BF77" s="146">
        <v>3664.6271510516249</v>
      </c>
      <c r="BG77" s="145">
        <v>111</v>
      </c>
      <c r="BH77" s="177">
        <v>108</v>
      </c>
      <c r="BI77" s="177">
        <v>134</v>
      </c>
      <c r="BJ77" s="177">
        <v>78</v>
      </c>
      <c r="BK77" s="148">
        <v>82</v>
      </c>
      <c r="BL77" s="145">
        <v>229</v>
      </c>
      <c r="BM77" s="177">
        <v>1</v>
      </c>
      <c r="BN77" s="177">
        <v>3</v>
      </c>
      <c r="BO77" s="177">
        <v>3.5219377777777781</v>
      </c>
      <c r="BP77" s="177">
        <v>0.58394222222222214</v>
      </c>
      <c r="BQ77" s="177">
        <v>2.9379955555555561</v>
      </c>
      <c r="BR77" s="145">
        <v>224</v>
      </c>
      <c r="BS77" s="177">
        <v>0</v>
      </c>
      <c r="BT77" s="177">
        <v>5</v>
      </c>
      <c r="BU77" s="177">
        <v>4.2094155251141556</v>
      </c>
      <c r="BV77" s="177">
        <v>0.7541872146118721</v>
      </c>
      <c r="BW77" s="148">
        <v>3.4552283105022834</v>
      </c>
      <c r="BX77" s="145">
        <v>740</v>
      </c>
      <c r="BY77" s="177">
        <v>21</v>
      </c>
      <c r="BZ77" s="177">
        <v>3.6259259206277354</v>
      </c>
      <c r="CA77" s="177">
        <v>27</v>
      </c>
      <c r="CB77" s="177">
        <v>7.3199259259259275</v>
      </c>
      <c r="CC77" s="177">
        <v>0</v>
      </c>
      <c r="CD77" s="177">
        <v>1</v>
      </c>
      <c r="CE77" s="177">
        <v>23</v>
      </c>
      <c r="CF77" s="177">
        <v>21</v>
      </c>
      <c r="CG77" s="177">
        <v>0.85185185185185186</v>
      </c>
      <c r="CH77" s="159">
        <v>27</v>
      </c>
      <c r="CI77" s="145">
        <v>768</v>
      </c>
      <c r="CJ77" s="177">
        <v>21</v>
      </c>
      <c r="CK77" s="177">
        <v>3.7708333333333335</v>
      </c>
      <c r="CL77" s="177">
        <v>26</v>
      </c>
      <c r="CM77" s="177">
        <v>7.7761250000000004</v>
      </c>
      <c r="CN77" s="177">
        <v>2</v>
      </c>
      <c r="CO77" s="177">
        <v>0.92307692307692313</v>
      </c>
      <c r="CP77" s="177">
        <v>22</v>
      </c>
      <c r="CQ77" s="177">
        <v>21</v>
      </c>
      <c r="CR77" s="177">
        <v>0.84615384615384615</v>
      </c>
      <c r="CS77" s="159">
        <v>24</v>
      </c>
      <c r="CT77" s="145">
        <v>758</v>
      </c>
      <c r="CU77" s="177">
        <v>24</v>
      </c>
      <c r="CV77" s="177">
        <v>3.8730769615906935</v>
      </c>
      <c r="CW77" s="177">
        <v>26</v>
      </c>
      <c r="CX77" s="177">
        <v>7.5601153846153846</v>
      </c>
      <c r="CY77" s="177">
        <v>0</v>
      </c>
      <c r="CZ77" s="177">
        <v>1</v>
      </c>
      <c r="DA77" s="177">
        <v>25</v>
      </c>
      <c r="DB77" s="177">
        <v>24</v>
      </c>
      <c r="DC77" s="177">
        <v>0.96153846153846156</v>
      </c>
      <c r="DD77" s="159">
        <v>26</v>
      </c>
      <c r="DE77" s="145">
        <v>770</v>
      </c>
      <c r="DF77" s="177">
        <v>24</v>
      </c>
      <c r="DG77" s="177">
        <v>3.7407407407407409</v>
      </c>
      <c r="DH77" s="177">
        <v>27</v>
      </c>
      <c r="DI77" s="177">
        <v>7.0762592592592606</v>
      </c>
      <c r="DJ77" s="177">
        <v>0</v>
      </c>
      <c r="DK77" s="177">
        <v>1</v>
      </c>
      <c r="DL77" s="177">
        <v>26</v>
      </c>
      <c r="DM77" s="177">
        <v>24</v>
      </c>
      <c r="DN77" s="177">
        <v>0.96296296296296291</v>
      </c>
      <c r="DO77" s="159">
        <v>27</v>
      </c>
      <c r="DP77" s="109">
        <v>15.75</v>
      </c>
      <c r="DQ77" s="215">
        <v>206593</v>
      </c>
      <c r="DR77" s="189">
        <v>0.88888888888799999</v>
      </c>
      <c r="DS77" s="189">
        <v>8.1428571428652852</v>
      </c>
      <c r="DT77" s="149" t="s">
        <v>213</v>
      </c>
      <c r="DU77" s="150" t="s">
        <v>245</v>
      </c>
      <c r="DV77" s="190" t="s">
        <v>246</v>
      </c>
      <c r="DW77" s="177" t="s">
        <v>247</v>
      </c>
      <c r="DX77" s="191" t="s">
        <v>217</v>
      </c>
      <c r="DY77" s="172" t="s">
        <v>250</v>
      </c>
      <c r="DZ77" s="132" t="s">
        <v>122</v>
      </c>
      <c r="EA77" s="125">
        <v>214</v>
      </c>
      <c r="EB77" s="125" t="s">
        <v>231</v>
      </c>
      <c r="EC77" s="133" t="s">
        <v>220</v>
      </c>
      <c r="ED77" s="133" t="s">
        <v>229</v>
      </c>
      <c r="EE77" s="125" t="s">
        <v>274</v>
      </c>
      <c r="EF77" s="17">
        <v>6.7117456385963843</v>
      </c>
      <c r="EG77" s="8">
        <v>7.2479695693306301</v>
      </c>
      <c r="EH77" s="17" t="s">
        <v>269</v>
      </c>
      <c r="EI77" s="8" t="s">
        <v>263</v>
      </c>
      <c r="EJ77" s="18" t="s">
        <v>239</v>
      </c>
      <c r="EK77" s="124" t="s">
        <v>225</v>
      </c>
      <c r="EL77" s="124" t="s">
        <v>226</v>
      </c>
      <c r="EM77" s="124" t="s">
        <v>227</v>
      </c>
    </row>
    <row r="78" spans="1:143" ht="15.75">
      <c r="A78" s="128" t="s">
        <v>212</v>
      </c>
      <c r="B78" s="143" t="s">
        <v>115</v>
      </c>
      <c r="C78" s="126" t="s">
        <v>41</v>
      </c>
      <c r="D78" s="144" t="s">
        <v>126</v>
      </c>
      <c r="E78" s="187" t="s">
        <v>86</v>
      </c>
      <c r="F78" s="145">
        <v>220</v>
      </c>
      <c r="G78" s="177">
        <v>0</v>
      </c>
      <c r="H78" s="177">
        <v>0</v>
      </c>
      <c r="I78" s="146">
        <v>10819.649096552488</v>
      </c>
      <c r="J78" s="146">
        <v>4682.2015509412195</v>
      </c>
      <c r="K78" s="146">
        <v>0.95454545454545459</v>
      </c>
      <c r="L78" s="147">
        <v>210</v>
      </c>
      <c r="M78" s="147">
        <v>220</v>
      </c>
      <c r="N78" s="146">
        <v>23878.847546183602</v>
      </c>
      <c r="O78" s="146">
        <v>4375</v>
      </c>
      <c r="P78" s="20">
        <v>4032.7402135231318</v>
      </c>
      <c r="Q78" s="20">
        <v>3866.2608695652175</v>
      </c>
      <c r="R78" s="146">
        <v>17025</v>
      </c>
      <c r="S78" s="146">
        <v>16075.739644970416</v>
      </c>
      <c r="T78" s="146">
        <v>16866.008771929824</v>
      </c>
      <c r="U78" s="145">
        <v>219</v>
      </c>
      <c r="V78" s="177">
        <v>0</v>
      </c>
      <c r="W78" s="177">
        <v>20</v>
      </c>
      <c r="X78" s="146">
        <v>2451.0454755675473</v>
      </c>
      <c r="Y78" s="146">
        <v>1117.7856794286549</v>
      </c>
      <c r="Z78" s="146">
        <v>4084.7692148171918</v>
      </c>
      <c r="AA78" s="146">
        <v>872.91666666666663</v>
      </c>
      <c r="AB78" s="146">
        <v>838.03571428571433</v>
      </c>
      <c r="AC78" s="146">
        <v>946.45852749301025</v>
      </c>
      <c r="AD78" s="146">
        <v>3896.875</v>
      </c>
      <c r="AE78" s="146">
        <v>3801.4164305949012</v>
      </c>
      <c r="AF78" s="146">
        <v>3844.8770491803275</v>
      </c>
      <c r="AG78" s="145">
        <v>222</v>
      </c>
      <c r="AH78" s="177">
        <v>2</v>
      </c>
      <c r="AI78" s="177">
        <v>0</v>
      </c>
      <c r="AJ78" s="177"/>
      <c r="AK78" s="146">
        <v>12529.215339024004</v>
      </c>
      <c r="AL78" s="146">
        <v>6025.4548383269212</v>
      </c>
      <c r="AM78" s="146">
        <v>27205.469002342481</v>
      </c>
      <c r="AN78" s="146">
        <v>5410.7142857142853</v>
      </c>
      <c r="AO78" s="146">
        <v>4214.334470989761</v>
      </c>
      <c r="AP78" s="146">
        <v>4053.5545023696686</v>
      </c>
      <c r="AQ78" s="146">
        <v>21500</v>
      </c>
      <c r="AR78" s="146">
        <v>18178.723404255317</v>
      </c>
      <c r="AS78" s="146">
        <v>19077.23076923077</v>
      </c>
      <c r="AT78" s="145">
        <v>218</v>
      </c>
      <c r="AU78" s="177">
        <v>1</v>
      </c>
      <c r="AV78" s="177">
        <v>0</v>
      </c>
      <c r="AW78" s="177"/>
      <c r="AX78" s="146">
        <v>2803.23671975056</v>
      </c>
      <c r="AY78" s="146">
        <v>1331.6020986661945</v>
      </c>
      <c r="AZ78" s="146">
        <v>4686.601974848576</v>
      </c>
      <c r="BA78" s="146">
        <v>713.88888888888903</v>
      </c>
      <c r="BB78" s="20">
        <v>685.5022831050228</v>
      </c>
      <c r="BC78" s="20">
        <v>846.75810473815477</v>
      </c>
      <c r="BD78" s="146">
        <v>4379.1666666666661</v>
      </c>
      <c r="BE78" s="146">
        <v>4303.0172413793098</v>
      </c>
      <c r="BF78" s="146">
        <v>4236.5764447695692</v>
      </c>
      <c r="BG78" s="145">
        <v>229</v>
      </c>
      <c r="BH78" s="177">
        <v>37</v>
      </c>
      <c r="BI78" s="177">
        <v>45</v>
      </c>
      <c r="BJ78" s="177">
        <v>44</v>
      </c>
      <c r="BK78" s="148">
        <v>39</v>
      </c>
      <c r="BL78" s="145">
        <v>439</v>
      </c>
      <c r="BM78" s="177">
        <v>6</v>
      </c>
      <c r="BN78" s="177">
        <v>5</v>
      </c>
      <c r="BO78" s="177">
        <v>1.6319649532708065</v>
      </c>
      <c r="BP78" s="177">
        <v>0.4420441401869159</v>
      </c>
      <c r="BQ78" s="177">
        <v>1.1758574766352763</v>
      </c>
      <c r="BR78" s="145">
        <v>433</v>
      </c>
      <c r="BS78" s="177">
        <v>2</v>
      </c>
      <c r="BT78" s="177">
        <v>11</v>
      </c>
      <c r="BU78" s="177">
        <v>3.6132642857140298</v>
      </c>
      <c r="BV78" s="177">
        <v>0.62154027857142857</v>
      </c>
      <c r="BW78" s="148">
        <v>2.9917238095235454</v>
      </c>
      <c r="BX78" s="145">
        <v>451</v>
      </c>
      <c r="BY78" s="177">
        <v>3</v>
      </c>
      <c r="BZ78" s="177">
        <v>2.860000042582667</v>
      </c>
      <c r="CA78" s="177">
        <v>218</v>
      </c>
      <c r="CB78" s="177">
        <v>1.2556137674418606</v>
      </c>
      <c r="CC78" s="177">
        <v>3</v>
      </c>
      <c r="CD78" s="177">
        <v>0.98623853211009171</v>
      </c>
      <c r="CE78" s="177">
        <v>215</v>
      </c>
      <c r="CF78" s="177">
        <v>3</v>
      </c>
      <c r="CG78" s="177">
        <v>0.98623853211009171</v>
      </c>
      <c r="CH78" s="159">
        <v>215</v>
      </c>
      <c r="CI78" s="145"/>
      <c r="CJ78" s="177"/>
      <c r="CK78" s="177"/>
      <c r="CL78" s="177"/>
      <c r="CM78" s="177"/>
      <c r="CN78" s="177"/>
      <c r="CO78" s="177"/>
      <c r="CP78" s="177"/>
      <c r="CQ78" s="177"/>
      <c r="CR78" s="177"/>
      <c r="CS78" s="159"/>
      <c r="CT78" s="145"/>
      <c r="CU78" s="177"/>
      <c r="CV78" s="177"/>
      <c r="CW78" s="177"/>
      <c r="CX78" s="177"/>
      <c r="CY78" s="177"/>
      <c r="CZ78" s="177"/>
      <c r="DA78" s="177"/>
      <c r="DB78" s="177"/>
      <c r="DC78" s="177"/>
      <c r="DD78" s="159"/>
      <c r="DE78" s="145"/>
      <c r="DF78" s="177"/>
      <c r="DG78" s="177"/>
      <c r="DH78" s="177"/>
      <c r="DI78" s="177"/>
      <c r="DJ78" s="177"/>
      <c r="DK78" s="177"/>
      <c r="DL78" s="177"/>
      <c r="DM78" s="177"/>
      <c r="DN78" s="177"/>
      <c r="DO78" s="159"/>
      <c r="DP78" s="108">
        <v>19.5</v>
      </c>
      <c r="DQ78" s="215">
        <v>186500</v>
      </c>
      <c r="DR78" s="189">
        <v>0.96153846153800004</v>
      </c>
      <c r="DS78" s="189">
        <v>11.733333333338965</v>
      </c>
      <c r="DT78" s="149" t="s">
        <v>213</v>
      </c>
      <c r="DU78" s="150" t="s">
        <v>245</v>
      </c>
      <c r="DV78" s="190" t="s">
        <v>246</v>
      </c>
      <c r="DW78" s="177" t="s">
        <v>247</v>
      </c>
      <c r="DX78" s="191" t="s">
        <v>217</v>
      </c>
      <c r="DY78" s="172" t="s">
        <v>259</v>
      </c>
      <c r="DZ78" s="132" t="s">
        <v>119</v>
      </c>
      <c r="EA78" s="125">
        <v>214</v>
      </c>
      <c r="EB78" s="125" t="s">
        <v>219</v>
      </c>
      <c r="EC78" s="133" t="s">
        <v>220</v>
      </c>
      <c r="ED78" s="133" t="s">
        <v>221</v>
      </c>
      <c r="EE78" s="125" t="s">
        <v>274</v>
      </c>
      <c r="EF78" s="17">
        <v>3.3870590762658552</v>
      </c>
      <c r="EG78" s="8">
        <v>4.7033071779224969</v>
      </c>
      <c r="EH78" s="17" t="s">
        <v>270</v>
      </c>
      <c r="EI78" s="8" t="s">
        <v>233</v>
      </c>
      <c r="EJ78" s="18" t="s">
        <v>234</v>
      </c>
      <c r="EK78" s="124" t="s">
        <v>225</v>
      </c>
      <c r="EL78" s="124" t="s">
        <v>226</v>
      </c>
      <c r="EM78" s="124" t="s">
        <v>227</v>
      </c>
    </row>
    <row r="79" spans="1:143" ht="15.75">
      <c r="A79" s="128" t="s">
        <v>212</v>
      </c>
      <c r="B79" s="143" t="s">
        <v>115</v>
      </c>
      <c r="C79" s="126" t="s">
        <v>41</v>
      </c>
      <c r="D79" s="144" t="s">
        <v>126</v>
      </c>
      <c r="E79" s="216" t="s">
        <v>86</v>
      </c>
      <c r="F79" s="145">
        <v>209</v>
      </c>
      <c r="G79" s="177">
        <v>0</v>
      </c>
      <c r="H79" s="177">
        <v>0</v>
      </c>
      <c r="I79" s="146">
        <v>8710.5353044241128</v>
      </c>
      <c r="J79" s="146">
        <v>3275.2756945097012</v>
      </c>
      <c r="K79" s="146">
        <v>0.96172248803827753</v>
      </c>
      <c r="L79" s="147">
        <v>201</v>
      </c>
      <c r="M79" s="147">
        <v>208</v>
      </c>
      <c r="N79" s="146">
        <v>17023.82977143256</v>
      </c>
      <c r="O79" s="146">
        <v>4152.272727272727</v>
      </c>
      <c r="P79" s="20">
        <v>4572.7642276422766</v>
      </c>
      <c r="Q79" s="20">
        <v>4165.9829059829062</v>
      </c>
      <c r="R79" s="146">
        <v>13131.25</v>
      </c>
      <c r="S79" s="146">
        <v>13948.523985239852</v>
      </c>
      <c r="T79" s="146">
        <v>13924.355555555556</v>
      </c>
      <c r="U79" s="145">
        <v>212</v>
      </c>
      <c r="V79" s="177">
        <v>0</v>
      </c>
      <c r="W79" s="177">
        <v>4</v>
      </c>
      <c r="X79" s="146">
        <v>2213.0843506382162</v>
      </c>
      <c r="Y79" s="146">
        <v>1034.9974631366822</v>
      </c>
      <c r="Z79" s="146">
        <v>3751.8527496839761</v>
      </c>
      <c r="AA79" s="146">
        <v>685.41666666666663</v>
      </c>
      <c r="AB79" s="146">
        <v>879.19132149901384</v>
      </c>
      <c r="AC79" s="146">
        <v>850.97580015612812</v>
      </c>
      <c r="AD79" s="146">
        <v>3482</v>
      </c>
      <c r="AE79" s="146">
        <v>3452.7707808564232</v>
      </c>
      <c r="AF79" s="146">
        <v>3446.7848453249912</v>
      </c>
      <c r="AG79" s="145">
        <v>212</v>
      </c>
      <c r="AH79" s="177">
        <v>0</v>
      </c>
      <c r="AI79" s="177">
        <v>0</v>
      </c>
      <c r="AJ79" s="177"/>
      <c r="AK79" s="146">
        <v>10354.246437152065</v>
      </c>
      <c r="AL79" s="146">
        <v>4738.567948281725</v>
      </c>
      <c r="AM79" s="146">
        <v>26293.25271904976</v>
      </c>
      <c r="AN79" s="146">
        <v>4521.4285714285716</v>
      </c>
      <c r="AO79" s="146">
        <v>4901.0695187165775</v>
      </c>
      <c r="AP79" s="146">
        <v>4261.5079365079364</v>
      </c>
      <c r="AQ79" s="146">
        <v>16762.500000000004</v>
      </c>
      <c r="AR79" s="146">
        <v>18156.804733727811</v>
      </c>
      <c r="AS79" s="146">
        <v>18091.44385026738</v>
      </c>
      <c r="AT79" s="145">
        <v>214</v>
      </c>
      <c r="AU79" s="177">
        <v>3</v>
      </c>
      <c r="AV79" s="177">
        <v>1</v>
      </c>
      <c r="AW79" s="177"/>
      <c r="AX79" s="146">
        <v>2615.9806078092729</v>
      </c>
      <c r="AY79" s="146">
        <v>1384.260382171826</v>
      </c>
      <c r="AZ79" s="146">
        <v>4517.3923717848083</v>
      </c>
      <c r="BA79" s="146">
        <v>650</v>
      </c>
      <c r="BB79" s="20">
        <v>759.97876857749475</v>
      </c>
      <c r="BC79" s="20">
        <v>713.33872271624898</v>
      </c>
      <c r="BD79" s="146">
        <v>4201.3888888888896</v>
      </c>
      <c r="BE79" s="146">
        <v>4200.320924261875</v>
      </c>
      <c r="BF79" s="146">
        <v>4035.8847736625521</v>
      </c>
      <c r="BG79" s="145">
        <v>184</v>
      </c>
      <c r="BH79" s="177">
        <v>56</v>
      </c>
      <c r="BI79" s="177">
        <v>96</v>
      </c>
      <c r="BJ79" s="177">
        <v>51</v>
      </c>
      <c r="BK79" s="148">
        <v>53</v>
      </c>
      <c r="BL79" s="145">
        <v>425</v>
      </c>
      <c r="BM79" s="177">
        <v>4</v>
      </c>
      <c r="BN79" s="177">
        <v>4</v>
      </c>
      <c r="BO79" s="177">
        <v>2.928342925659249</v>
      </c>
      <c r="BP79" s="177">
        <v>1.2196136858513189</v>
      </c>
      <c r="BQ79" s="177">
        <v>1.6592446043163185</v>
      </c>
      <c r="BR79" s="145">
        <v>409</v>
      </c>
      <c r="BS79" s="177">
        <v>2</v>
      </c>
      <c r="BT79" s="177">
        <v>10</v>
      </c>
      <c r="BU79" s="177">
        <v>4.8161108312339342</v>
      </c>
      <c r="BV79" s="177">
        <v>1.6235110226700253</v>
      </c>
      <c r="BW79" s="148">
        <v>3.1925994962214208</v>
      </c>
      <c r="BX79" s="145">
        <v>462</v>
      </c>
      <c r="BY79" s="177">
        <v>3</v>
      </c>
      <c r="BZ79" s="177">
        <v>2.8676056749943837</v>
      </c>
      <c r="CA79" s="177">
        <v>215</v>
      </c>
      <c r="CB79" s="177">
        <v>1.2594649999999998</v>
      </c>
      <c r="CC79" s="177">
        <v>0</v>
      </c>
      <c r="CD79" s="177">
        <v>1</v>
      </c>
      <c r="CE79" s="177">
        <v>214</v>
      </c>
      <c r="CF79" s="177">
        <v>3</v>
      </c>
      <c r="CG79" s="177">
        <v>0.99534883720930234</v>
      </c>
      <c r="CH79" s="159">
        <v>214</v>
      </c>
      <c r="CI79" s="145"/>
      <c r="CJ79" s="177"/>
      <c r="CK79" s="177"/>
      <c r="CL79" s="177"/>
      <c r="CM79" s="177"/>
      <c r="CN79" s="177"/>
      <c r="CO79" s="177"/>
      <c r="CP79" s="177"/>
      <c r="CQ79" s="177"/>
      <c r="CR79" s="177"/>
      <c r="CS79" s="159"/>
      <c r="CT79" s="145"/>
      <c r="CU79" s="177"/>
      <c r="CV79" s="177"/>
      <c r="CW79" s="177"/>
      <c r="CX79" s="177"/>
      <c r="CY79" s="177"/>
      <c r="CZ79" s="177"/>
      <c r="DA79" s="177"/>
      <c r="DB79" s="177"/>
      <c r="DC79" s="177"/>
      <c r="DD79" s="159"/>
      <c r="DE79" s="145"/>
      <c r="DF79" s="177"/>
      <c r="DG79" s="177"/>
      <c r="DH79" s="177"/>
      <c r="DI79" s="177"/>
      <c r="DJ79" s="177"/>
      <c r="DK79" s="177"/>
      <c r="DL79" s="177"/>
      <c r="DM79" s="177"/>
      <c r="DN79" s="177"/>
      <c r="DO79" s="159"/>
      <c r="DP79" s="109">
        <v>19.5</v>
      </c>
      <c r="DQ79" s="215">
        <v>186500</v>
      </c>
      <c r="DR79" s="189">
        <v>0.96153846153800004</v>
      </c>
      <c r="DS79" s="189">
        <v>11.146666666672015</v>
      </c>
      <c r="DT79" s="149" t="s">
        <v>213</v>
      </c>
      <c r="DU79" s="150" t="s">
        <v>245</v>
      </c>
      <c r="DV79" s="190" t="s">
        <v>246</v>
      </c>
      <c r="DW79" s="177" t="s">
        <v>247</v>
      </c>
      <c r="DX79" s="191" t="s">
        <v>217</v>
      </c>
      <c r="DY79" s="172" t="s">
        <v>259</v>
      </c>
      <c r="DZ79" s="132" t="s">
        <v>120</v>
      </c>
      <c r="EA79" s="125">
        <v>214</v>
      </c>
      <c r="EB79" s="125" t="s">
        <v>228</v>
      </c>
      <c r="EC79" s="133" t="s">
        <v>220</v>
      </c>
      <c r="ED79" s="133" t="s">
        <v>229</v>
      </c>
      <c r="EE79" s="125" t="s">
        <v>274</v>
      </c>
      <c r="EF79" s="17">
        <v>4.2729617248881944</v>
      </c>
      <c r="EG79" s="8">
        <v>5.8598757240007506</v>
      </c>
      <c r="EH79" s="17" t="s">
        <v>270</v>
      </c>
      <c r="EI79" s="8" t="s">
        <v>233</v>
      </c>
      <c r="EJ79" s="18" t="s">
        <v>234</v>
      </c>
      <c r="EK79" s="124" t="s">
        <v>225</v>
      </c>
      <c r="EL79" s="124" t="s">
        <v>226</v>
      </c>
      <c r="EM79" s="124" t="s">
        <v>227</v>
      </c>
    </row>
    <row r="80" spans="1:143" ht="15.75">
      <c r="A80" s="128" t="s">
        <v>212</v>
      </c>
      <c r="B80" s="143" t="s">
        <v>115</v>
      </c>
      <c r="C80" s="126" t="s">
        <v>41</v>
      </c>
      <c r="D80" s="144" t="s">
        <v>126</v>
      </c>
      <c r="E80" s="216" t="s">
        <v>86</v>
      </c>
      <c r="F80" s="145">
        <v>205</v>
      </c>
      <c r="G80" s="177">
        <v>4</v>
      </c>
      <c r="H80" s="177">
        <v>1</v>
      </c>
      <c r="I80" s="146">
        <v>4330.1063315207257</v>
      </c>
      <c r="J80" s="146">
        <v>1603.8148420995153</v>
      </c>
      <c r="K80" s="146">
        <v>0.77</v>
      </c>
      <c r="L80" s="147">
        <v>154</v>
      </c>
      <c r="M80" s="147">
        <v>195</v>
      </c>
      <c r="N80" s="146">
        <v>7816.9185234579363</v>
      </c>
      <c r="O80" s="146">
        <v>2062.5</v>
      </c>
      <c r="P80" s="20">
        <v>2550.9523809523812</v>
      </c>
      <c r="Q80" s="20">
        <v>2575.452488687783</v>
      </c>
      <c r="R80" s="146">
        <v>6218.75</v>
      </c>
      <c r="S80" s="146">
        <v>10494.736842105265</v>
      </c>
      <c r="T80" s="146">
        <v>11106.764705882355</v>
      </c>
      <c r="U80" s="145">
        <v>202</v>
      </c>
      <c r="V80" s="177">
        <v>2</v>
      </c>
      <c r="W80" s="177">
        <v>15</v>
      </c>
      <c r="X80" s="146">
        <v>1863.2924889965595</v>
      </c>
      <c r="Y80" s="146">
        <v>748.51743399948612</v>
      </c>
      <c r="Z80" s="146">
        <v>3816.5134958617364</v>
      </c>
      <c r="AA80" s="146">
        <v>858.33333333333337</v>
      </c>
      <c r="AB80" s="146">
        <v>848.24380165289256</v>
      </c>
      <c r="AC80" s="146">
        <v>833.79629629629642</v>
      </c>
      <c r="AD80" s="146">
        <v>2947.9166666666665</v>
      </c>
      <c r="AE80" s="146">
        <v>3440.4340836012866</v>
      </c>
      <c r="AF80" s="146">
        <v>3396.7345505617973</v>
      </c>
      <c r="AG80" s="145">
        <v>195</v>
      </c>
      <c r="AH80" s="177">
        <v>1</v>
      </c>
      <c r="AI80" s="177">
        <v>0</v>
      </c>
      <c r="AJ80" s="177"/>
      <c r="AK80" s="146">
        <v>6941.663540554985</v>
      </c>
      <c r="AL80" s="146">
        <v>4027.3000399622215</v>
      </c>
      <c r="AM80" s="146">
        <v>18491.80555115272</v>
      </c>
      <c r="AN80" s="146">
        <v>2268.7500000000005</v>
      </c>
      <c r="AO80" s="146">
        <v>2822</v>
      </c>
      <c r="AP80" s="146">
        <v>2805.5636896046854</v>
      </c>
      <c r="AQ80" s="146">
        <v>12814.285714285714</v>
      </c>
      <c r="AR80" s="146">
        <v>14949.66887417219</v>
      </c>
      <c r="AS80" s="146">
        <v>15440.000000000004</v>
      </c>
      <c r="AT80" s="145">
        <v>200</v>
      </c>
      <c r="AU80" s="177">
        <v>3</v>
      </c>
      <c r="AV80" s="177">
        <v>2</v>
      </c>
      <c r="AW80" s="177"/>
      <c r="AX80" s="146">
        <v>2003.0959430640455</v>
      </c>
      <c r="AY80" s="146">
        <v>999.44142475286048</v>
      </c>
      <c r="AZ80" s="146">
        <v>4240.0102913671763</v>
      </c>
      <c r="BA80" s="146">
        <v>575</v>
      </c>
      <c r="BB80" s="20">
        <v>666.84782608695662</v>
      </c>
      <c r="BC80" s="20">
        <v>635.19091847265224</v>
      </c>
      <c r="BD80" s="146">
        <v>3328.125</v>
      </c>
      <c r="BE80" s="146">
        <v>3917.4295774647885</v>
      </c>
      <c r="BF80" s="146">
        <v>3818.1434599156119</v>
      </c>
      <c r="BG80" s="145">
        <v>192</v>
      </c>
      <c r="BH80" s="177">
        <v>50</v>
      </c>
      <c r="BI80" s="177">
        <v>89</v>
      </c>
      <c r="BJ80" s="177">
        <v>54</v>
      </c>
      <c r="BK80" s="148">
        <v>51</v>
      </c>
      <c r="BL80" s="145">
        <v>388</v>
      </c>
      <c r="BM80" s="177">
        <v>9</v>
      </c>
      <c r="BN80" s="177">
        <v>14</v>
      </c>
      <c r="BO80" s="177">
        <v>4.7441342465751175</v>
      </c>
      <c r="BP80" s="177">
        <v>1.9446544904109586</v>
      </c>
      <c r="BQ80" s="177">
        <v>2.7491616438353947</v>
      </c>
      <c r="BR80" s="145">
        <v>396</v>
      </c>
      <c r="BS80" s="177">
        <v>2</v>
      </c>
      <c r="BT80" s="177">
        <v>28</v>
      </c>
      <c r="BU80" s="177">
        <v>5.7719945355188793</v>
      </c>
      <c r="BV80" s="177">
        <v>2.1535243306010927</v>
      </c>
      <c r="BW80" s="148">
        <v>3.6184699453549269</v>
      </c>
      <c r="BX80" s="145">
        <v>427</v>
      </c>
      <c r="BY80" s="177">
        <v>2</v>
      </c>
      <c r="BZ80" s="177">
        <v>2.8340659717937093</v>
      </c>
      <c r="CA80" s="177">
        <v>188</v>
      </c>
      <c r="CB80" s="177">
        <v>1.407659208791209</v>
      </c>
      <c r="CC80" s="177">
        <v>6</v>
      </c>
      <c r="CD80" s="177">
        <v>0.96808510638297873</v>
      </c>
      <c r="CE80" s="177">
        <v>177</v>
      </c>
      <c r="CF80" s="177">
        <v>2</v>
      </c>
      <c r="CG80" s="177">
        <v>0.94148936170212771</v>
      </c>
      <c r="CH80" s="159">
        <v>182</v>
      </c>
      <c r="CI80" s="145"/>
      <c r="CJ80" s="177"/>
      <c r="CK80" s="177"/>
      <c r="CL80" s="177"/>
      <c r="CM80" s="177"/>
      <c r="CN80" s="177"/>
      <c r="CO80" s="177"/>
      <c r="CP80" s="177"/>
      <c r="CQ80" s="177"/>
      <c r="CR80" s="177"/>
      <c r="CS80" s="159"/>
      <c r="CT80" s="145"/>
      <c r="CU80" s="177"/>
      <c r="CV80" s="177"/>
      <c r="CW80" s="177"/>
      <c r="CX80" s="177"/>
      <c r="CY80" s="177"/>
      <c r="CZ80" s="177"/>
      <c r="DA80" s="177"/>
      <c r="DB80" s="177"/>
      <c r="DC80" s="177"/>
      <c r="DD80" s="159"/>
      <c r="DE80" s="145"/>
      <c r="DF80" s="177"/>
      <c r="DG80" s="177"/>
      <c r="DH80" s="177"/>
      <c r="DI80" s="177"/>
      <c r="DJ80" s="177"/>
      <c r="DK80" s="177"/>
      <c r="DL80" s="177"/>
      <c r="DM80" s="177"/>
      <c r="DN80" s="177"/>
      <c r="DO80" s="159"/>
      <c r="DP80" s="108">
        <v>19.5</v>
      </c>
      <c r="DQ80" s="215">
        <v>186500</v>
      </c>
      <c r="DR80" s="189">
        <v>0.96153846153800004</v>
      </c>
      <c r="DS80" s="189">
        <v>10.933333333338581</v>
      </c>
      <c r="DT80" s="149" t="s">
        <v>213</v>
      </c>
      <c r="DU80" s="150" t="s">
        <v>245</v>
      </c>
      <c r="DV80" s="190" t="s">
        <v>246</v>
      </c>
      <c r="DW80" s="177" t="s">
        <v>247</v>
      </c>
      <c r="DX80" s="191" t="s">
        <v>217</v>
      </c>
      <c r="DY80" s="172" t="s">
        <v>259</v>
      </c>
      <c r="DZ80" s="132" t="s">
        <v>121</v>
      </c>
      <c r="EA80" s="125">
        <v>214</v>
      </c>
      <c r="EB80" s="125" t="s">
        <v>230</v>
      </c>
      <c r="EC80" s="133" t="s">
        <v>220</v>
      </c>
      <c r="ED80" s="133" t="s">
        <v>229</v>
      </c>
      <c r="EE80" s="125" t="s">
        <v>274</v>
      </c>
      <c r="EF80" s="17">
        <v>8.4428792092858291</v>
      </c>
      <c r="EG80" s="8">
        <v>5.7920908467604386</v>
      </c>
      <c r="EH80" s="17" t="s">
        <v>270</v>
      </c>
      <c r="EI80" s="8" t="s">
        <v>233</v>
      </c>
      <c r="EJ80" s="18" t="s">
        <v>234</v>
      </c>
      <c r="EK80" s="124" t="s">
        <v>225</v>
      </c>
      <c r="EL80" s="124" t="s">
        <v>226</v>
      </c>
      <c r="EM80" s="124" t="s">
        <v>227</v>
      </c>
    </row>
    <row r="81" spans="1:143" ht="15.75">
      <c r="A81" s="128" t="s">
        <v>212</v>
      </c>
      <c r="B81" s="143" t="s">
        <v>115</v>
      </c>
      <c r="C81" s="126" t="s">
        <v>41</v>
      </c>
      <c r="D81" s="144" t="s">
        <v>126</v>
      </c>
      <c r="E81" s="216" t="s">
        <v>86</v>
      </c>
      <c r="F81" s="145">
        <v>208</v>
      </c>
      <c r="G81" s="177">
        <v>1</v>
      </c>
      <c r="H81" s="177">
        <v>1</v>
      </c>
      <c r="I81" s="146">
        <v>6442.8264477404964</v>
      </c>
      <c r="J81" s="146">
        <v>2837.0216228244008</v>
      </c>
      <c r="K81" s="146">
        <v>0.89805825242718451</v>
      </c>
      <c r="L81" s="147">
        <v>185</v>
      </c>
      <c r="M81" s="147">
        <v>205</v>
      </c>
      <c r="N81" s="146">
        <v>16309.218604486561</v>
      </c>
      <c r="O81" s="146">
        <v>2966.666666666667</v>
      </c>
      <c r="P81" s="20">
        <v>2717.3796791443851</v>
      </c>
      <c r="Q81" s="20">
        <v>2804.0712468193383</v>
      </c>
      <c r="R81" s="146">
        <v>10186.363636363638</v>
      </c>
      <c r="S81" s="146">
        <v>9477.1875</v>
      </c>
      <c r="T81" s="146">
        <v>9625.6410256410254</v>
      </c>
      <c r="U81" s="145">
        <v>203</v>
      </c>
      <c r="V81" s="177">
        <v>1</v>
      </c>
      <c r="W81" s="177">
        <v>17</v>
      </c>
      <c r="X81" s="146">
        <v>1717.6392727379639</v>
      </c>
      <c r="Y81" s="146">
        <v>839.5911726848334</v>
      </c>
      <c r="Z81" s="146">
        <v>3530.3991055042161</v>
      </c>
      <c r="AA81" s="146">
        <v>741.66666666666674</v>
      </c>
      <c r="AB81" s="146">
        <v>659.41845764854622</v>
      </c>
      <c r="AC81" s="146">
        <v>703.65201900237525</v>
      </c>
      <c r="AD81" s="146">
        <v>2904.4117647058824</v>
      </c>
      <c r="AE81" s="146">
        <v>3023.1625835189311</v>
      </c>
      <c r="AF81" s="146">
        <v>3084.3192868719611</v>
      </c>
      <c r="AG81" s="145">
        <v>203</v>
      </c>
      <c r="AH81" s="177">
        <v>4</v>
      </c>
      <c r="AI81" s="177">
        <v>1</v>
      </c>
      <c r="AJ81" s="177"/>
      <c r="AK81" s="146">
        <v>7666.989929143685</v>
      </c>
      <c r="AL81" s="146">
        <v>4735.2267653843528</v>
      </c>
      <c r="AM81" s="146">
        <v>21930.706809789121</v>
      </c>
      <c r="AN81" s="146">
        <v>2236.3636363636365</v>
      </c>
      <c r="AO81" s="146">
        <v>3036.950146627566</v>
      </c>
      <c r="AP81" s="146">
        <v>3044.1361916771752</v>
      </c>
      <c r="AQ81" s="146">
        <v>15075.000000000007</v>
      </c>
      <c r="AR81" s="146">
        <v>14555.140186915893</v>
      </c>
      <c r="AS81" s="146">
        <v>14547.244094488189</v>
      </c>
      <c r="AT81" s="145">
        <v>205</v>
      </c>
      <c r="AU81" s="177">
        <v>1</v>
      </c>
      <c r="AV81" s="177">
        <v>4</v>
      </c>
      <c r="AW81" s="177"/>
      <c r="AX81" s="146">
        <v>2094.9735265293189</v>
      </c>
      <c r="AY81" s="146">
        <v>1174.0921864621864</v>
      </c>
      <c r="AZ81" s="146">
        <v>4415.0911761059124</v>
      </c>
      <c r="BA81" s="146">
        <v>531.25</v>
      </c>
      <c r="BB81" s="20">
        <v>522.08333333333337</v>
      </c>
      <c r="BC81" s="20">
        <v>537.26851851851859</v>
      </c>
      <c r="BD81" s="146">
        <v>3666.6666666666665</v>
      </c>
      <c r="BE81" s="146">
        <v>3663.2775119617227</v>
      </c>
      <c r="BF81" s="146">
        <v>3664.6271510516249</v>
      </c>
      <c r="BG81" s="145">
        <v>215</v>
      </c>
      <c r="BH81" s="177">
        <v>51</v>
      </c>
      <c r="BI81" s="177">
        <v>76</v>
      </c>
      <c r="BJ81" s="177">
        <v>78</v>
      </c>
      <c r="BK81" s="148">
        <v>82</v>
      </c>
      <c r="BL81" s="145">
        <v>407</v>
      </c>
      <c r="BM81" s="177">
        <v>4</v>
      </c>
      <c r="BN81" s="177">
        <v>16</v>
      </c>
      <c r="BO81" s="177">
        <v>3.5381627906974575</v>
      </c>
      <c r="BP81" s="177">
        <v>1.0663408914728683</v>
      </c>
      <c r="BQ81" s="177">
        <v>2.4428785529713459</v>
      </c>
      <c r="BR81" s="145">
        <v>397</v>
      </c>
      <c r="BS81" s="177">
        <v>4</v>
      </c>
      <c r="BT81" s="177">
        <v>12</v>
      </c>
      <c r="BU81" s="177">
        <v>4.3872204724407329</v>
      </c>
      <c r="BV81" s="177">
        <v>1.2761152545931758</v>
      </c>
      <c r="BW81" s="148">
        <v>3.1028635170600896</v>
      </c>
      <c r="BX81" s="145">
        <v>451</v>
      </c>
      <c r="BY81" s="177">
        <v>1</v>
      </c>
      <c r="BZ81" s="177">
        <v>2.846464683311154</v>
      </c>
      <c r="CA81" s="177">
        <v>200</v>
      </c>
      <c r="CB81" s="177">
        <v>1.1434620854271362</v>
      </c>
      <c r="CC81" s="177">
        <v>1</v>
      </c>
      <c r="CD81" s="177">
        <v>0.995</v>
      </c>
      <c r="CE81" s="177">
        <v>195</v>
      </c>
      <c r="CF81" s="177">
        <v>1</v>
      </c>
      <c r="CG81" s="177">
        <v>0.97499999999999998</v>
      </c>
      <c r="CH81" s="159">
        <v>198</v>
      </c>
      <c r="CI81" s="145"/>
      <c r="CJ81" s="177"/>
      <c r="CK81" s="177"/>
      <c r="CL81" s="177"/>
      <c r="CM81" s="177"/>
      <c r="CN81" s="177"/>
      <c r="CO81" s="177"/>
      <c r="CP81" s="177"/>
      <c r="CQ81" s="177"/>
      <c r="CR81" s="177"/>
      <c r="CS81" s="159"/>
      <c r="CT81" s="145"/>
      <c r="CU81" s="177"/>
      <c r="CV81" s="177"/>
      <c r="CW81" s="177"/>
      <c r="CX81" s="177"/>
      <c r="CY81" s="177"/>
      <c r="CZ81" s="177"/>
      <c r="DA81" s="177"/>
      <c r="DB81" s="177"/>
      <c r="DC81" s="177"/>
      <c r="DD81" s="159"/>
      <c r="DE81" s="145"/>
      <c r="DF81" s="177"/>
      <c r="DG81" s="177"/>
      <c r="DH81" s="177"/>
      <c r="DI81" s="177"/>
      <c r="DJ81" s="177"/>
      <c r="DK81" s="177"/>
      <c r="DL81" s="177"/>
      <c r="DM81" s="177"/>
      <c r="DN81" s="177"/>
      <c r="DO81" s="159"/>
      <c r="DP81" s="109">
        <v>19.5</v>
      </c>
      <c r="DQ81" s="215">
        <v>186500</v>
      </c>
      <c r="DR81" s="189">
        <v>0.96153846153800004</v>
      </c>
      <c r="DS81" s="189">
        <v>11.093333333338657</v>
      </c>
      <c r="DT81" s="149" t="s">
        <v>213</v>
      </c>
      <c r="DU81" s="150" t="s">
        <v>245</v>
      </c>
      <c r="DV81" s="190" t="s">
        <v>246</v>
      </c>
      <c r="DW81" s="177" t="s">
        <v>247</v>
      </c>
      <c r="DX81" s="191" t="s">
        <v>217</v>
      </c>
      <c r="DY81" s="172" t="s">
        <v>259</v>
      </c>
      <c r="DZ81" s="132" t="s">
        <v>122</v>
      </c>
      <c r="EA81" s="125">
        <v>214</v>
      </c>
      <c r="EB81" s="125" t="s">
        <v>231</v>
      </c>
      <c r="EC81" s="133" t="s">
        <v>220</v>
      </c>
      <c r="ED81" s="133" t="s">
        <v>229</v>
      </c>
      <c r="EE81" s="125" t="s">
        <v>274</v>
      </c>
      <c r="EF81" s="17">
        <v>5.3340417169607601</v>
      </c>
      <c r="EG81" s="8">
        <v>6.420558102612425</v>
      </c>
      <c r="EH81" s="17" t="s">
        <v>270</v>
      </c>
      <c r="EI81" s="8" t="s">
        <v>233</v>
      </c>
      <c r="EJ81" s="18" t="s">
        <v>234</v>
      </c>
      <c r="EK81" s="124" t="s">
        <v>225</v>
      </c>
      <c r="EL81" s="124" t="s">
        <v>226</v>
      </c>
      <c r="EM81" s="124" t="s">
        <v>227</v>
      </c>
    </row>
    <row r="82" spans="1:143" ht="15.75">
      <c r="A82" s="128" t="s">
        <v>212</v>
      </c>
      <c r="B82" s="143" t="s">
        <v>115</v>
      </c>
      <c r="C82" s="126" t="s">
        <v>41</v>
      </c>
      <c r="D82" s="144" t="s">
        <v>126</v>
      </c>
      <c r="E82" s="187" t="s">
        <v>87</v>
      </c>
      <c r="F82" s="145">
        <v>131</v>
      </c>
      <c r="G82" s="177">
        <v>3</v>
      </c>
      <c r="H82" s="177">
        <v>0</v>
      </c>
      <c r="I82" s="146">
        <v>9663.0493201802292</v>
      </c>
      <c r="J82" s="146">
        <v>4625.4505393452355</v>
      </c>
      <c r="K82" s="146">
        <v>0.9140625</v>
      </c>
      <c r="L82" s="147">
        <v>117</v>
      </c>
      <c r="M82" s="147">
        <v>127</v>
      </c>
      <c r="N82" s="146">
        <v>19630.98641528792</v>
      </c>
      <c r="O82" s="146">
        <v>3900.0000000000005</v>
      </c>
      <c r="P82" s="20">
        <v>4032.7402135231318</v>
      </c>
      <c r="Q82" s="20">
        <v>3866.2608695652175</v>
      </c>
      <c r="R82" s="146">
        <v>16537.5</v>
      </c>
      <c r="S82" s="146">
        <v>16075.739644970416</v>
      </c>
      <c r="T82" s="146">
        <v>16866.008771929824</v>
      </c>
      <c r="U82" s="145">
        <v>135</v>
      </c>
      <c r="V82" s="177">
        <v>0</v>
      </c>
      <c r="W82" s="177">
        <v>8</v>
      </c>
      <c r="X82" s="146">
        <v>2417.7394218499858</v>
      </c>
      <c r="Y82" s="146">
        <v>1032.5708993416524</v>
      </c>
      <c r="Z82" s="146">
        <v>4044.4451962429362</v>
      </c>
      <c r="AA82" s="146">
        <v>1070.8333333333333</v>
      </c>
      <c r="AB82" s="146">
        <v>838.03571428571433</v>
      </c>
      <c r="AC82" s="146">
        <v>946.45852749301025</v>
      </c>
      <c r="AD82" s="146">
        <v>3808.9285714285716</v>
      </c>
      <c r="AE82" s="146">
        <v>3801.4164305949012</v>
      </c>
      <c r="AF82" s="146">
        <v>3844.8770491803275</v>
      </c>
      <c r="AG82" s="145">
        <v>134</v>
      </c>
      <c r="AH82" s="177">
        <v>1</v>
      </c>
      <c r="AI82" s="177">
        <v>0</v>
      </c>
      <c r="AJ82" s="177"/>
      <c r="AK82" s="146">
        <v>10132.140940069883</v>
      </c>
      <c r="AL82" s="146">
        <v>5104.2594592631949</v>
      </c>
      <c r="AM82" s="146">
        <v>24253.876343465519</v>
      </c>
      <c r="AN82" s="146">
        <v>3787.5</v>
      </c>
      <c r="AO82" s="146">
        <v>4214.334470989761</v>
      </c>
      <c r="AP82" s="146">
        <v>4053.5545023696686</v>
      </c>
      <c r="AQ82" s="146">
        <v>17381.25</v>
      </c>
      <c r="AR82" s="146">
        <v>18178.723404255317</v>
      </c>
      <c r="AS82" s="146">
        <v>19077.23076923077</v>
      </c>
      <c r="AT82" s="145">
        <v>135</v>
      </c>
      <c r="AU82" s="177">
        <v>2</v>
      </c>
      <c r="AV82" s="177">
        <v>1</v>
      </c>
      <c r="AW82" s="177"/>
      <c r="AX82" s="146">
        <v>2881.265117023177</v>
      </c>
      <c r="AY82" s="146">
        <v>1164.6289539066017</v>
      </c>
      <c r="AZ82" s="146">
        <v>4761.2592290830798</v>
      </c>
      <c r="BA82" s="146">
        <v>1025.0000000000002</v>
      </c>
      <c r="BB82" s="20">
        <v>685.5022831050228</v>
      </c>
      <c r="BC82" s="20">
        <v>846.75810473815477</v>
      </c>
      <c r="BD82" s="146">
        <v>4247.0588235294117</v>
      </c>
      <c r="BE82" s="146">
        <v>4303.0172413793098</v>
      </c>
      <c r="BF82" s="146">
        <v>4236.5764447695692</v>
      </c>
      <c r="BG82" s="145">
        <v>131</v>
      </c>
      <c r="BH82" s="177">
        <v>40</v>
      </c>
      <c r="BI82" s="177">
        <v>55</v>
      </c>
      <c r="BJ82" s="177">
        <v>44</v>
      </c>
      <c r="BK82" s="148">
        <v>39</v>
      </c>
      <c r="BL82" s="145">
        <v>273</v>
      </c>
      <c r="BM82" s="177">
        <v>1</v>
      </c>
      <c r="BN82" s="177">
        <v>5</v>
      </c>
      <c r="BO82" s="177">
        <v>1.8319737827713747</v>
      </c>
      <c r="BP82" s="177">
        <v>0.48046801872659178</v>
      </c>
      <c r="BQ82" s="177">
        <v>1.3364644194755131</v>
      </c>
      <c r="BR82" s="145">
        <v>263</v>
      </c>
      <c r="BS82" s="177">
        <v>2</v>
      </c>
      <c r="BT82" s="177">
        <v>7</v>
      </c>
      <c r="BU82" s="177">
        <v>3.8577834645667046</v>
      </c>
      <c r="BV82" s="177">
        <v>0.72396428346456687</v>
      </c>
      <c r="BW82" s="148">
        <v>3.1304527559053352</v>
      </c>
      <c r="BX82" s="145">
        <v>441</v>
      </c>
      <c r="BY82" s="177">
        <v>1</v>
      </c>
      <c r="BZ82" s="177">
        <v>2.8484848882212783</v>
      </c>
      <c r="CA82" s="177">
        <v>133</v>
      </c>
      <c r="CB82" s="177">
        <v>1.1525712781954887</v>
      </c>
      <c r="CC82" s="177">
        <v>0</v>
      </c>
      <c r="CD82" s="177">
        <v>1</v>
      </c>
      <c r="CE82" s="177">
        <v>133</v>
      </c>
      <c r="CF82" s="177">
        <v>1</v>
      </c>
      <c r="CG82" s="177">
        <v>1</v>
      </c>
      <c r="CH82" s="159">
        <v>133</v>
      </c>
      <c r="CI82" s="145"/>
      <c r="CJ82" s="177"/>
      <c r="CK82" s="177"/>
      <c r="CL82" s="177"/>
      <c r="CM82" s="177"/>
      <c r="CN82" s="177"/>
      <c r="CO82" s="177"/>
      <c r="CP82" s="177"/>
      <c r="CQ82" s="177"/>
      <c r="CR82" s="177"/>
      <c r="CS82" s="159"/>
      <c r="CT82" s="145"/>
      <c r="CU82" s="177"/>
      <c r="CV82" s="177"/>
      <c r="CW82" s="177"/>
      <c r="CX82" s="177"/>
      <c r="CY82" s="177"/>
      <c r="CZ82" s="177"/>
      <c r="DA82" s="177"/>
      <c r="DB82" s="177"/>
      <c r="DC82" s="177"/>
      <c r="DD82" s="159"/>
      <c r="DE82" s="145"/>
      <c r="DF82" s="177"/>
      <c r="DG82" s="177"/>
      <c r="DH82" s="177"/>
      <c r="DI82" s="177"/>
      <c r="DJ82" s="177"/>
      <c r="DK82" s="177"/>
      <c r="DL82" s="177"/>
      <c r="DM82" s="177"/>
      <c r="DN82" s="177"/>
      <c r="DO82" s="159"/>
      <c r="DP82" s="108">
        <v>19</v>
      </c>
      <c r="DQ82" s="215">
        <v>182700</v>
      </c>
      <c r="DR82" s="189">
        <v>0.92105263157799999</v>
      </c>
      <c r="DS82" s="189">
        <v>7.4857142857219854</v>
      </c>
      <c r="DT82" s="149" t="s">
        <v>213</v>
      </c>
      <c r="DU82" s="150" t="s">
        <v>245</v>
      </c>
      <c r="DV82" s="190" t="s">
        <v>246</v>
      </c>
      <c r="DW82" s="177" t="s">
        <v>247</v>
      </c>
      <c r="DX82" s="191" t="s">
        <v>217</v>
      </c>
      <c r="DY82" s="172" t="s">
        <v>254</v>
      </c>
      <c r="DZ82" s="132" t="s">
        <v>119</v>
      </c>
      <c r="EA82" s="125">
        <v>214</v>
      </c>
      <c r="EB82" s="125" t="s">
        <v>219</v>
      </c>
      <c r="EC82" s="133" t="s">
        <v>220</v>
      </c>
      <c r="ED82" s="133" t="s">
        <v>221</v>
      </c>
      <c r="EE82" s="125" t="s">
        <v>274</v>
      </c>
      <c r="EF82" s="17">
        <v>4.068725155510065</v>
      </c>
      <c r="EG82" s="8">
        <v>4.4630135818764014</v>
      </c>
      <c r="EH82" s="17" t="s">
        <v>271</v>
      </c>
      <c r="EI82" s="8" t="s">
        <v>271</v>
      </c>
      <c r="EJ82" s="18" t="s">
        <v>258</v>
      </c>
      <c r="EK82" s="124" t="s">
        <v>225</v>
      </c>
      <c r="EL82" s="124" t="s">
        <v>226</v>
      </c>
      <c r="EM82" s="124" t="s">
        <v>227</v>
      </c>
    </row>
    <row r="83" spans="1:143" ht="15.75">
      <c r="A83" s="128" t="s">
        <v>212</v>
      </c>
      <c r="B83" s="143" t="s">
        <v>115</v>
      </c>
      <c r="C83" s="126" t="s">
        <v>41</v>
      </c>
      <c r="D83" s="144" t="s">
        <v>126</v>
      </c>
      <c r="E83" s="216" t="s">
        <v>87</v>
      </c>
      <c r="F83" s="145">
        <v>146</v>
      </c>
      <c r="G83" s="177">
        <v>0</v>
      </c>
      <c r="H83" s="177">
        <v>0</v>
      </c>
      <c r="I83" s="146">
        <v>9288.270499496406</v>
      </c>
      <c r="J83" s="146">
        <v>3452.5052003893002</v>
      </c>
      <c r="K83" s="146">
        <v>0.96575342465753422</v>
      </c>
      <c r="L83" s="147">
        <v>141</v>
      </c>
      <c r="M83" s="147">
        <v>145</v>
      </c>
      <c r="N83" s="146">
        <v>18510.318154281678</v>
      </c>
      <c r="O83" s="146">
        <v>4590</v>
      </c>
      <c r="P83" s="20">
        <v>4572.7642276422766</v>
      </c>
      <c r="Q83" s="20">
        <v>4165.9829059829062</v>
      </c>
      <c r="R83" s="146">
        <v>13650</v>
      </c>
      <c r="S83" s="146">
        <v>13948.523985239852</v>
      </c>
      <c r="T83" s="146">
        <v>13924.355555555556</v>
      </c>
      <c r="U83" s="145">
        <v>144</v>
      </c>
      <c r="V83" s="177">
        <v>0</v>
      </c>
      <c r="W83" s="177">
        <v>4</v>
      </c>
      <c r="X83" s="146">
        <v>2368.1009607935853</v>
      </c>
      <c r="Y83" s="146">
        <v>999.99357654668722</v>
      </c>
      <c r="Z83" s="146">
        <v>3689.3499943023285</v>
      </c>
      <c r="AA83" s="146">
        <v>729.16666666666663</v>
      </c>
      <c r="AB83" s="146">
        <v>879.19132149901384</v>
      </c>
      <c r="AC83" s="146">
        <v>850.97580015612812</v>
      </c>
      <c r="AD83" s="146">
        <v>3487.5</v>
      </c>
      <c r="AE83" s="146">
        <v>3452.7707808564232</v>
      </c>
      <c r="AF83" s="146">
        <v>3446.7848453249912</v>
      </c>
      <c r="AG83" s="145">
        <v>150</v>
      </c>
      <c r="AH83" s="177">
        <v>1</v>
      </c>
      <c r="AI83" s="177">
        <v>0</v>
      </c>
      <c r="AJ83" s="177"/>
      <c r="AK83" s="146">
        <v>10593.622232399921</v>
      </c>
      <c r="AL83" s="146">
        <v>5324.8291782228807</v>
      </c>
      <c r="AM83" s="146">
        <v>25841.546506727202</v>
      </c>
      <c r="AN83" s="146">
        <v>4115.625</v>
      </c>
      <c r="AO83" s="146">
        <v>4901.0695187165775</v>
      </c>
      <c r="AP83" s="146">
        <v>4261.5079365079364</v>
      </c>
      <c r="AQ83" s="146">
        <v>17324.999999999996</v>
      </c>
      <c r="AR83" s="146">
        <v>18156.804733727811</v>
      </c>
      <c r="AS83" s="146">
        <v>18091.44385026738</v>
      </c>
      <c r="AT83" s="145">
        <v>145</v>
      </c>
      <c r="AU83" s="177">
        <v>0</v>
      </c>
      <c r="AV83" s="177">
        <v>1</v>
      </c>
      <c r="AW83" s="177"/>
      <c r="AX83" s="146">
        <v>2872.4699391906311</v>
      </c>
      <c r="AY83" s="146">
        <v>1395.5299656416857</v>
      </c>
      <c r="AZ83" s="146">
        <v>4490.8261385334481</v>
      </c>
      <c r="BA83" s="146">
        <v>713.63636363636363</v>
      </c>
      <c r="BB83" s="20">
        <v>759.97876857749475</v>
      </c>
      <c r="BC83" s="20">
        <v>713.33872271624898</v>
      </c>
      <c r="BD83" s="146">
        <v>4328.5714285714284</v>
      </c>
      <c r="BE83" s="146">
        <v>4200.320924261875</v>
      </c>
      <c r="BF83" s="146">
        <v>4035.8847736625521</v>
      </c>
      <c r="BG83" s="145">
        <v>123</v>
      </c>
      <c r="BH83" s="177">
        <v>57</v>
      </c>
      <c r="BI83" s="177">
        <v>106</v>
      </c>
      <c r="BJ83" s="177">
        <v>51</v>
      </c>
      <c r="BK83" s="148">
        <v>53</v>
      </c>
      <c r="BL83" s="145">
        <v>299</v>
      </c>
      <c r="BM83" s="177">
        <v>1</v>
      </c>
      <c r="BN83" s="177">
        <v>5</v>
      </c>
      <c r="BO83" s="177">
        <v>3.0177883959041973</v>
      </c>
      <c r="BP83" s="177">
        <v>1.2685356621160406</v>
      </c>
      <c r="BQ83" s="177">
        <v>1.7083174061431092</v>
      </c>
      <c r="BR83" s="145">
        <v>295</v>
      </c>
      <c r="BS83" s="177">
        <v>1</v>
      </c>
      <c r="BT83" s="177">
        <v>3</v>
      </c>
      <c r="BU83" s="177">
        <v>5.1051099656354557</v>
      </c>
      <c r="BV83" s="177">
        <v>1.7401268900343647</v>
      </c>
      <c r="BW83" s="148">
        <v>3.3640584192437775</v>
      </c>
      <c r="BX83" s="145">
        <v>471</v>
      </c>
      <c r="BY83" s="177">
        <v>4</v>
      </c>
      <c r="BZ83" s="177">
        <v>2.8868056005901761</v>
      </c>
      <c r="CA83" s="177">
        <v>145</v>
      </c>
      <c r="CB83" s="177">
        <v>1.3092220902777776</v>
      </c>
      <c r="CC83" s="177">
        <v>1</v>
      </c>
      <c r="CD83" s="177">
        <v>0.99310344827586206</v>
      </c>
      <c r="CE83" s="177">
        <v>144</v>
      </c>
      <c r="CF83" s="177">
        <v>4</v>
      </c>
      <c r="CG83" s="177">
        <v>0.99310344827586206</v>
      </c>
      <c r="CH83" s="159">
        <v>144</v>
      </c>
      <c r="CI83" s="145"/>
      <c r="CJ83" s="177"/>
      <c r="CK83" s="177"/>
      <c r="CL83" s="177"/>
      <c r="CM83" s="177"/>
      <c r="CN83" s="177"/>
      <c r="CO83" s="177"/>
      <c r="CP83" s="177"/>
      <c r="CQ83" s="177"/>
      <c r="CR83" s="177"/>
      <c r="CS83" s="159"/>
      <c r="CT83" s="145"/>
      <c r="CU83" s="177"/>
      <c r="CV83" s="177"/>
      <c r="CW83" s="177"/>
      <c r="CX83" s="177"/>
      <c r="CY83" s="177"/>
      <c r="CZ83" s="177"/>
      <c r="DA83" s="177"/>
      <c r="DB83" s="177"/>
      <c r="DC83" s="177"/>
      <c r="DD83" s="159"/>
      <c r="DE83" s="145"/>
      <c r="DF83" s="177"/>
      <c r="DG83" s="177"/>
      <c r="DH83" s="177"/>
      <c r="DI83" s="177"/>
      <c r="DJ83" s="177"/>
      <c r="DK83" s="177"/>
      <c r="DL83" s="177"/>
      <c r="DM83" s="177"/>
      <c r="DN83" s="177"/>
      <c r="DO83" s="159"/>
      <c r="DP83" s="109">
        <v>19</v>
      </c>
      <c r="DQ83" s="215">
        <v>182700</v>
      </c>
      <c r="DR83" s="189">
        <v>0.92105263157799999</v>
      </c>
      <c r="DS83" s="189">
        <v>8.3428571428657232</v>
      </c>
      <c r="DT83" s="149" t="s">
        <v>213</v>
      </c>
      <c r="DU83" s="150" t="s">
        <v>245</v>
      </c>
      <c r="DV83" s="190" t="s">
        <v>246</v>
      </c>
      <c r="DW83" s="177" t="s">
        <v>247</v>
      </c>
      <c r="DX83" s="191" t="s">
        <v>217</v>
      </c>
      <c r="DY83" s="172" t="s">
        <v>254</v>
      </c>
      <c r="DZ83" s="132" t="s">
        <v>120</v>
      </c>
      <c r="EA83" s="125">
        <v>214</v>
      </c>
      <c r="EB83" s="125" t="s">
        <v>228</v>
      </c>
      <c r="EC83" s="133" t="s">
        <v>220</v>
      </c>
      <c r="ED83" s="133" t="s">
        <v>229</v>
      </c>
      <c r="EE83" s="125" t="s">
        <v>274</v>
      </c>
      <c r="EF83" s="17">
        <v>4.3307876644069205</v>
      </c>
      <c r="EG83" s="8">
        <v>5.3531466043657723</v>
      </c>
      <c r="EH83" s="17" t="s">
        <v>271</v>
      </c>
      <c r="EI83" s="8" t="s">
        <v>271</v>
      </c>
      <c r="EJ83" s="18" t="s">
        <v>258</v>
      </c>
      <c r="EK83" s="124" t="s">
        <v>225</v>
      </c>
      <c r="EL83" s="124" t="s">
        <v>226</v>
      </c>
      <c r="EM83" s="124" t="s">
        <v>227</v>
      </c>
    </row>
    <row r="84" spans="1:143" ht="15.75">
      <c r="A84" s="128" t="s">
        <v>212</v>
      </c>
      <c r="B84" s="143" t="s">
        <v>115</v>
      </c>
      <c r="C84" s="126" t="s">
        <v>41</v>
      </c>
      <c r="D84" s="144" t="s">
        <v>126</v>
      </c>
      <c r="E84" s="216" t="s">
        <v>87</v>
      </c>
      <c r="F84" s="145">
        <v>142</v>
      </c>
      <c r="G84" s="177">
        <v>1</v>
      </c>
      <c r="H84" s="177">
        <v>0</v>
      </c>
      <c r="I84" s="146">
        <v>5133.9492216847839</v>
      </c>
      <c r="J84" s="146">
        <v>1733.2020544939726</v>
      </c>
      <c r="K84" s="146">
        <v>0.87943262411347523</v>
      </c>
      <c r="L84" s="147">
        <v>124</v>
      </c>
      <c r="M84" s="147">
        <v>141</v>
      </c>
      <c r="N84" s="146">
        <v>11848.763163498159</v>
      </c>
      <c r="O84" s="146">
        <v>2782.5</v>
      </c>
      <c r="P84" s="20">
        <v>2550.9523809523812</v>
      </c>
      <c r="Q84" s="20">
        <v>2575.452488687783</v>
      </c>
      <c r="R84" s="146">
        <v>7162.5000000000009</v>
      </c>
      <c r="S84" s="146">
        <v>10494.736842105265</v>
      </c>
      <c r="T84" s="146">
        <v>11106.764705882355</v>
      </c>
      <c r="U84" s="145">
        <v>142</v>
      </c>
      <c r="V84" s="177">
        <v>0</v>
      </c>
      <c r="W84" s="177">
        <v>10</v>
      </c>
      <c r="X84" s="146">
        <v>1876.9763844728902</v>
      </c>
      <c r="Y84" s="146">
        <v>773.7932072566781</v>
      </c>
      <c r="Z84" s="146">
        <v>3377.5990358002723</v>
      </c>
      <c r="AA84" s="146">
        <v>755</v>
      </c>
      <c r="AB84" s="146">
        <v>848.24380165289256</v>
      </c>
      <c r="AC84" s="146">
        <v>833.79629629629642</v>
      </c>
      <c r="AD84" s="146">
        <v>2994.4444444444443</v>
      </c>
      <c r="AE84" s="146">
        <v>3440.4340836012866</v>
      </c>
      <c r="AF84" s="146">
        <v>3396.7345505617973</v>
      </c>
      <c r="AG84" s="145">
        <v>140</v>
      </c>
      <c r="AH84" s="177">
        <v>2</v>
      </c>
      <c r="AI84" s="177">
        <v>0</v>
      </c>
      <c r="AJ84" s="177"/>
      <c r="AK84" s="146">
        <v>8059.4268453782033</v>
      </c>
      <c r="AL84" s="146">
        <v>4205.7653282359543</v>
      </c>
      <c r="AM84" s="146">
        <v>22565.066926981282</v>
      </c>
      <c r="AN84" s="146">
        <v>3161.5384615384614</v>
      </c>
      <c r="AO84" s="146">
        <v>2822</v>
      </c>
      <c r="AP84" s="146">
        <v>2805.5636896046854</v>
      </c>
      <c r="AQ84" s="146">
        <v>13912.500000000002</v>
      </c>
      <c r="AR84" s="146">
        <v>14949.66887417219</v>
      </c>
      <c r="AS84" s="146">
        <v>15440.000000000004</v>
      </c>
      <c r="AT84" s="145">
        <v>141</v>
      </c>
      <c r="AU84" s="177">
        <v>1</v>
      </c>
      <c r="AV84" s="177">
        <v>2</v>
      </c>
      <c r="AW84" s="177"/>
      <c r="AX84" s="146">
        <v>2253.9416209175856</v>
      </c>
      <c r="AY84" s="146">
        <v>1089.1633685219861</v>
      </c>
      <c r="AZ84" s="146">
        <v>4352.2858776388957</v>
      </c>
      <c r="BA84" s="146">
        <v>700.00000000000011</v>
      </c>
      <c r="BB84" s="20">
        <v>666.84782608695662</v>
      </c>
      <c r="BC84" s="20">
        <v>635.19091847265224</v>
      </c>
      <c r="BD84" s="146">
        <v>3830</v>
      </c>
      <c r="BE84" s="146">
        <v>3917.4295774647885</v>
      </c>
      <c r="BF84" s="146">
        <v>3818.1434599156119</v>
      </c>
      <c r="BG84" s="145">
        <v>125</v>
      </c>
      <c r="BH84" s="177">
        <v>43</v>
      </c>
      <c r="BI84" s="177">
        <v>73</v>
      </c>
      <c r="BJ84" s="177">
        <v>54</v>
      </c>
      <c r="BK84" s="148">
        <v>51</v>
      </c>
      <c r="BL84" s="145">
        <v>280</v>
      </c>
      <c r="BM84" s="177">
        <v>2</v>
      </c>
      <c r="BN84" s="177">
        <v>10</v>
      </c>
      <c r="BO84" s="177">
        <v>4.6634365671639815</v>
      </c>
      <c r="BP84" s="177">
        <v>1.9731750820895522</v>
      </c>
      <c r="BQ84" s="177">
        <v>2.6626716417908765</v>
      </c>
      <c r="BR84" s="145">
        <v>287</v>
      </c>
      <c r="BS84" s="177">
        <v>5</v>
      </c>
      <c r="BT84" s="177">
        <v>17</v>
      </c>
      <c r="BU84" s="177">
        <v>5.8404150943394155</v>
      </c>
      <c r="BV84" s="177">
        <v>2.1087884377358486</v>
      </c>
      <c r="BW84" s="148">
        <v>3.7316264150942171</v>
      </c>
      <c r="BX84" s="145">
        <v>434</v>
      </c>
      <c r="BY84" s="177">
        <v>1</v>
      </c>
      <c r="BZ84" s="177">
        <v>2.8482269851873951</v>
      </c>
      <c r="CA84" s="177">
        <v>141</v>
      </c>
      <c r="CB84" s="177">
        <v>1.4084891773049644</v>
      </c>
      <c r="CC84" s="177">
        <v>0</v>
      </c>
      <c r="CD84" s="177">
        <v>1</v>
      </c>
      <c r="CE84" s="177">
        <v>138</v>
      </c>
      <c r="CF84" s="177">
        <v>1</v>
      </c>
      <c r="CG84" s="177">
        <v>0.97872340425531912</v>
      </c>
      <c r="CH84" s="159">
        <v>141</v>
      </c>
      <c r="CI84" s="145"/>
      <c r="CJ84" s="177"/>
      <c r="CK84" s="177"/>
      <c r="CL84" s="177"/>
      <c r="CM84" s="177"/>
      <c r="CN84" s="177"/>
      <c r="CO84" s="177"/>
      <c r="CP84" s="177"/>
      <c r="CQ84" s="177"/>
      <c r="CR84" s="177"/>
      <c r="CS84" s="159"/>
      <c r="CT84" s="145"/>
      <c r="CU84" s="177"/>
      <c r="CV84" s="177"/>
      <c r="CW84" s="177"/>
      <c r="CX84" s="177"/>
      <c r="CY84" s="177"/>
      <c r="CZ84" s="177"/>
      <c r="DA84" s="177"/>
      <c r="DB84" s="177"/>
      <c r="DC84" s="177"/>
      <c r="DD84" s="159"/>
      <c r="DE84" s="145"/>
      <c r="DF84" s="177"/>
      <c r="DG84" s="177"/>
      <c r="DH84" s="177"/>
      <c r="DI84" s="177"/>
      <c r="DJ84" s="177"/>
      <c r="DK84" s="177"/>
      <c r="DL84" s="177"/>
      <c r="DM84" s="177"/>
      <c r="DN84" s="177"/>
      <c r="DO84" s="159"/>
      <c r="DP84" s="108">
        <v>19</v>
      </c>
      <c r="DQ84" s="215">
        <v>182700</v>
      </c>
      <c r="DR84" s="189">
        <v>0.92105263157799999</v>
      </c>
      <c r="DS84" s="189">
        <v>8.114285714294061</v>
      </c>
      <c r="DT84" s="149" t="s">
        <v>213</v>
      </c>
      <c r="DU84" s="150" t="s">
        <v>245</v>
      </c>
      <c r="DV84" s="190" t="s">
        <v>246</v>
      </c>
      <c r="DW84" s="177" t="s">
        <v>247</v>
      </c>
      <c r="DX84" s="191" t="s">
        <v>217</v>
      </c>
      <c r="DY84" s="172" t="s">
        <v>254</v>
      </c>
      <c r="DZ84" s="132" t="s">
        <v>121</v>
      </c>
      <c r="EA84" s="125">
        <v>214</v>
      </c>
      <c r="EB84" s="125" t="s">
        <v>230</v>
      </c>
      <c r="EC84" s="133" t="s">
        <v>220</v>
      </c>
      <c r="ED84" s="133" t="s">
        <v>229</v>
      </c>
      <c r="EE84" s="125" t="s">
        <v>274</v>
      </c>
      <c r="EF84" s="17">
        <v>6.109370856217935</v>
      </c>
      <c r="EG84" s="8">
        <v>5.7689577643300449</v>
      </c>
      <c r="EH84" s="17" t="s">
        <v>271</v>
      </c>
      <c r="EI84" s="8" t="s">
        <v>271</v>
      </c>
      <c r="EJ84" s="18" t="s">
        <v>258</v>
      </c>
      <c r="EK84" s="124" t="s">
        <v>225</v>
      </c>
      <c r="EL84" s="124" t="s">
        <v>226</v>
      </c>
      <c r="EM84" s="124" t="s">
        <v>227</v>
      </c>
    </row>
    <row r="85" spans="1:143" ht="15.75">
      <c r="A85" s="128" t="s">
        <v>212</v>
      </c>
      <c r="B85" s="143" t="s">
        <v>115</v>
      </c>
      <c r="C85" s="126" t="s">
        <v>41</v>
      </c>
      <c r="D85" s="144" t="s">
        <v>126</v>
      </c>
      <c r="E85" s="216" t="s">
        <v>87</v>
      </c>
      <c r="F85" s="145">
        <v>141</v>
      </c>
      <c r="G85" s="177">
        <v>0</v>
      </c>
      <c r="H85" s="177">
        <v>0</v>
      </c>
      <c r="I85" s="146">
        <v>6245.2630549094501</v>
      </c>
      <c r="J85" s="146">
        <v>2726.2653569219165</v>
      </c>
      <c r="K85" s="146">
        <v>0.90780141843971629</v>
      </c>
      <c r="L85" s="147">
        <v>128</v>
      </c>
      <c r="M85" s="147">
        <v>140</v>
      </c>
      <c r="N85" s="146">
        <v>12996.484397817681</v>
      </c>
      <c r="O85" s="146">
        <v>3063.4615384615386</v>
      </c>
      <c r="P85" s="20">
        <v>2717.3796791443851</v>
      </c>
      <c r="Q85" s="20">
        <v>2804.0712468193383</v>
      </c>
      <c r="R85" s="146">
        <v>9667.5</v>
      </c>
      <c r="S85" s="146">
        <v>9477.1875</v>
      </c>
      <c r="T85" s="146">
        <v>9625.6410256410254</v>
      </c>
      <c r="U85" s="145">
        <v>144</v>
      </c>
      <c r="V85" s="177">
        <v>0</v>
      </c>
      <c r="W85" s="177">
        <v>18</v>
      </c>
      <c r="X85" s="146">
        <v>1978.840526833272</v>
      </c>
      <c r="Y85" s="146">
        <v>889.13191122327601</v>
      </c>
      <c r="Z85" s="146">
        <v>3482.3871701960561</v>
      </c>
      <c r="AA85" s="146">
        <v>740</v>
      </c>
      <c r="AB85" s="146">
        <v>659.41845764854622</v>
      </c>
      <c r="AC85" s="146">
        <v>703.65201900237525</v>
      </c>
      <c r="AD85" s="146">
        <v>2992.8571428571427</v>
      </c>
      <c r="AE85" s="146">
        <v>3023.1625835189311</v>
      </c>
      <c r="AF85" s="146">
        <v>3084.3192868719611</v>
      </c>
      <c r="AG85" s="145">
        <v>141</v>
      </c>
      <c r="AH85" s="177">
        <v>1</v>
      </c>
      <c r="AI85" s="177">
        <v>2</v>
      </c>
      <c r="AJ85" s="177"/>
      <c r="AK85" s="146">
        <v>8303.4144341976953</v>
      </c>
      <c r="AL85" s="146">
        <v>4477.7994901026941</v>
      </c>
      <c r="AM85" s="146">
        <v>21055.48018713712</v>
      </c>
      <c r="AN85" s="146">
        <v>3192.8571428571431</v>
      </c>
      <c r="AO85" s="146">
        <v>3036.950146627566</v>
      </c>
      <c r="AP85" s="146">
        <v>3044.1361916771752</v>
      </c>
      <c r="AQ85" s="146">
        <v>14800</v>
      </c>
      <c r="AR85" s="146">
        <v>14555.140186915893</v>
      </c>
      <c r="AS85" s="146">
        <v>14547.244094488189</v>
      </c>
      <c r="AT85" s="145">
        <v>146</v>
      </c>
      <c r="AU85" s="177">
        <v>1</v>
      </c>
      <c r="AV85" s="177">
        <v>1</v>
      </c>
      <c r="AW85" s="177"/>
      <c r="AX85" s="146">
        <v>2484.3790326999592</v>
      </c>
      <c r="AY85" s="146">
        <v>1247.8018259536036</v>
      </c>
      <c r="AZ85" s="146">
        <v>4527.9462163868084</v>
      </c>
      <c r="BA85" s="146">
        <v>637.5</v>
      </c>
      <c r="BB85" s="20">
        <v>522.08333333333337</v>
      </c>
      <c r="BC85" s="20">
        <v>537.26851851851859</v>
      </c>
      <c r="BD85" s="146">
        <v>3945.4545454545455</v>
      </c>
      <c r="BE85" s="146">
        <v>3663.2775119617227</v>
      </c>
      <c r="BF85" s="146">
        <v>3664.6271510516249</v>
      </c>
      <c r="BG85" s="145">
        <v>139</v>
      </c>
      <c r="BH85" s="177">
        <v>62</v>
      </c>
      <c r="BI85" s="177">
        <v>80</v>
      </c>
      <c r="BJ85" s="177">
        <v>78</v>
      </c>
      <c r="BK85" s="148">
        <v>82</v>
      </c>
      <c r="BL85" s="145">
        <v>289</v>
      </c>
      <c r="BM85" s="177">
        <v>2</v>
      </c>
      <c r="BN85" s="177">
        <v>14</v>
      </c>
      <c r="BO85" s="177">
        <v>3.6558241758239745</v>
      </c>
      <c r="BP85" s="177">
        <v>1.1202378424908424</v>
      </c>
      <c r="BQ85" s="177">
        <v>2.5031098901097182</v>
      </c>
      <c r="BR85" s="145">
        <v>282</v>
      </c>
      <c r="BS85" s="177">
        <v>8</v>
      </c>
      <c r="BT85" s="177">
        <v>13</v>
      </c>
      <c r="BU85" s="177">
        <v>4.469160919540081</v>
      </c>
      <c r="BV85" s="177">
        <v>1.2422335670498086</v>
      </c>
      <c r="BW85" s="148">
        <v>3.226927203064927</v>
      </c>
      <c r="BX85" s="145">
        <v>449</v>
      </c>
      <c r="BY85" s="177">
        <v>0</v>
      </c>
      <c r="BZ85" s="177">
        <v>2.8482269902601312</v>
      </c>
      <c r="CA85" s="177">
        <v>141</v>
      </c>
      <c r="CB85" s="177">
        <v>1.2926523262411349</v>
      </c>
      <c r="CC85" s="177">
        <v>0</v>
      </c>
      <c r="CD85" s="177">
        <v>1</v>
      </c>
      <c r="CE85" s="177">
        <v>139</v>
      </c>
      <c r="CF85" s="177">
        <v>0</v>
      </c>
      <c r="CG85" s="177">
        <v>0.98581560283687941</v>
      </c>
      <c r="CH85" s="159">
        <v>141</v>
      </c>
      <c r="CI85" s="145"/>
      <c r="CJ85" s="177"/>
      <c r="CK85" s="177"/>
      <c r="CL85" s="177"/>
      <c r="CM85" s="177"/>
      <c r="CN85" s="177"/>
      <c r="CO85" s="177"/>
      <c r="CP85" s="177"/>
      <c r="CQ85" s="177"/>
      <c r="CR85" s="177"/>
      <c r="CS85" s="159"/>
      <c r="CT85" s="145"/>
      <c r="CU85" s="177"/>
      <c r="CV85" s="177"/>
      <c r="CW85" s="177"/>
      <c r="CX85" s="177"/>
      <c r="CY85" s="177"/>
      <c r="CZ85" s="177"/>
      <c r="DA85" s="177"/>
      <c r="DB85" s="177"/>
      <c r="DC85" s="177"/>
      <c r="DD85" s="159"/>
      <c r="DE85" s="145"/>
      <c r="DF85" s="177"/>
      <c r="DG85" s="177"/>
      <c r="DH85" s="177"/>
      <c r="DI85" s="177"/>
      <c r="DJ85" s="177"/>
      <c r="DK85" s="177"/>
      <c r="DL85" s="177"/>
      <c r="DM85" s="177"/>
      <c r="DN85" s="177"/>
      <c r="DO85" s="159"/>
      <c r="DP85" s="109">
        <v>19</v>
      </c>
      <c r="DQ85" s="215">
        <v>182700</v>
      </c>
      <c r="DR85" s="189">
        <v>0.92105263157799999</v>
      </c>
      <c r="DS85" s="189">
        <v>8.0571428571511454</v>
      </c>
      <c r="DT85" s="149" t="s">
        <v>213</v>
      </c>
      <c r="DU85" s="150" t="s">
        <v>245</v>
      </c>
      <c r="DV85" s="190" t="s">
        <v>246</v>
      </c>
      <c r="DW85" s="177" t="s">
        <v>247</v>
      </c>
      <c r="DX85" s="191" t="s">
        <v>217</v>
      </c>
      <c r="DY85" s="172" t="s">
        <v>254</v>
      </c>
      <c r="DZ85" s="132" t="s">
        <v>122</v>
      </c>
      <c r="EA85" s="125">
        <v>214</v>
      </c>
      <c r="EB85" s="125" t="s">
        <v>231</v>
      </c>
      <c r="EC85" s="133" t="s">
        <v>220</v>
      </c>
      <c r="ED85" s="133" t="s">
        <v>229</v>
      </c>
      <c r="EE85" s="125" t="s">
        <v>274</v>
      </c>
      <c r="EF85" s="17">
        <v>5.4888085541150247</v>
      </c>
      <c r="EG85" s="8">
        <v>5.6406846410698357</v>
      </c>
      <c r="EH85" s="17" t="s">
        <v>271</v>
      </c>
      <c r="EI85" s="8" t="s">
        <v>271</v>
      </c>
      <c r="EJ85" s="18" t="s">
        <v>258</v>
      </c>
      <c r="EK85" s="124" t="s">
        <v>225</v>
      </c>
      <c r="EL85" s="124" t="s">
        <v>226</v>
      </c>
      <c r="EM85" s="124" t="s">
        <v>227</v>
      </c>
    </row>
    <row r="86" spans="1:143" ht="15.75">
      <c r="A86" s="128" t="s">
        <v>212</v>
      </c>
      <c r="B86" s="143" t="s">
        <v>115</v>
      </c>
      <c r="C86" s="126" t="s">
        <v>41</v>
      </c>
      <c r="D86" s="144" t="s">
        <v>126</v>
      </c>
      <c r="E86" s="187" t="s">
        <v>88</v>
      </c>
      <c r="F86" s="145">
        <v>352</v>
      </c>
      <c r="G86" s="177">
        <v>5</v>
      </c>
      <c r="H86" s="177">
        <v>0</v>
      </c>
      <c r="I86" s="146">
        <v>9648.8431924430952</v>
      </c>
      <c r="J86" s="146">
        <v>4494.1075178618703</v>
      </c>
      <c r="K86" s="146">
        <v>0.9250720461095101</v>
      </c>
      <c r="L86" s="147">
        <v>321</v>
      </c>
      <c r="M86" s="147">
        <v>346</v>
      </c>
      <c r="N86" s="146">
        <v>21816.29003198952</v>
      </c>
      <c r="O86" s="146">
        <v>3652.5000000000005</v>
      </c>
      <c r="P86" s="20">
        <v>4032.7402135231318</v>
      </c>
      <c r="Q86" s="20">
        <v>3866.2608695652175</v>
      </c>
      <c r="R86" s="146">
        <v>15702.272727272728</v>
      </c>
      <c r="S86" s="146">
        <v>16075.739644970416</v>
      </c>
      <c r="T86" s="146">
        <v>16866.008771929824</v>
      </c>
      <c r="U86" s="145">
        <v>323</v>
      </c>
      <c r="V86" s="177">
        <v>0</v>
      </c>
      <c r="W86" s="177">
        <v>9</v>
      </c>
      <c r="X86" s="146">
        <v>2098.7164100544692</v>
      </c>
      <c r="Y86" s="146">
        <v>1105.086187580147</v>
      </c>
      <c r="Z86" s="146">
        <v>4068.5435012023763</v>
      </c>
      <c r="AA86" s="146">
        <v>632.25806451612914</v>
      </c>
      <c r="AB86" s="146">
        <v>838.03571428571433</v>
      </c>
      <c r="AC86" s="146">
        <v>946.45852749301025</v>
      </c>
      <c r="AD86" s="146">
        <v>3662.962962962963</v>
      </c>
      <c r="AE86" s="146">
        <v>3801.4164305949012</v>
      </c>
      <c r="AF86" s="146">
        <v>3844.8770491803275</v>
      </c>
      <c r="AG86" s="145">
        <v>349</v>
      </c>
      <c r="AH86" s="177">
        <v>1</v>
      </c>
      <c r="AI86" s="177">
        <v>4</v>
      </c>
      <c r="AJ86" s="177"/>
      <c r="AK86" s="146">
        <v>10046.881282508639</v>
      </c>
      <c r="AL86" s="146">
        <v>4732.4046680984684</v>
      </c>
      <c r="AM86" s="146">
        <v>24891.400949454481</v>
      </c>
      <c r="AN86" s="146">
        <v>4307.1428571428569</v>
      </c>
      <c r="AO86" s="146">
        <v>4214.334470989761</v>
      </c>
      <c r="AP86" s="146">
        <v>4053.5545023696686</v>
      </c>
      <c r="AQ86" s="146">
        <v>16462.500000000004</v>
      </c>
      <c r="AR86" s="146">
        <v>18178.723404255317</v>
      </c>
      <c r="AS86" s="146">
        <v>19077.23076923077</v>
      </c>
      <c r="AT86" s="145">
        <v>346</v>
      </c>
      <c r="AU86" s="177">
        <v>0</v>
      </c>
      <c r="AV86" s="177">
        <v>1</v>
      </c>
      <c r="AW86" s="177"/>
      <c r="AX86" s="146">
        <v>2311.7614127327024</v>
      </c>
      <c r="AY86" s="146">
        <v>1501.9875748795948</v>
      </c>
      <c r="AZ86" s="146">
        <v>5093.3800889224558</v>
      </c>
      <c r="BA86" s="146">
        <v>408.08823529411762</v>
      </c>
      <c r="BB86" s="20">
        <v>685.5022831050228</v>
      </c>
      <c r="BC86" s="20">
        <v>846.75810473815477</v>
      </c>
      <c r="BD86" s="146">
        <v>4433.8235294117649</v>
      </c>
      <c r="BE86" s="146">
        <v>4303.0172413793098</v>
      </c>
      <c r="BF86" s="146">
        <v>4236.5764447695692</v>
      </c>
      <c r="BG86" s="145">
        <v>372</v>
      </c>
      <c r="BH86" s="177">
        <v>37</v>
      </c>
      <c r="BI86" s="177">
        <v>53</v>
      </c>
      <c r="BJ86" s="177">
        <v>44</v>
      </c>
      <c r="BK86" s="148">
        <v>39</v>
      </c>
      <c r="BL86" s="145">
        <v>697</v>
      </c>
      <c r="BM86" s="177">
        <v>3</v>
      </c>
      <c r="BN86" s="177">
        <v>5</v>
      </c>
      <c r="BO86" s="177">
        <v>2.1924252539911535</v>
      </c>
      <c r="BP86" s="177">
        <v>0.84633362554426694</v>
      </c>
      <c r="BQ86" s="177">
        <v>1.3332830188677198</v>
      </c>
      <c r="BR86" s="145">
        <v>691</v>
      </c>
      <c r="BS86" s="177">
        <v>4</v>
      </c>
      <c r="BT86" s="177">
        <v>15</v>
      </c>
      <c r="BU86" s="177">
        <v>3.9756145833331105</v>
      </c>
      <c r="BV86" s="177">
        <v>1.098519142857143</v>
      </c>
      <c r="BW86" s="148">
        <v>2.873797619047374</v>
      </c>
      <c r="BX86" s="145">
        <v>474</v>
      </c>
      <c r="BY86" s="177">
        <v>5</v>
      </c>
      <c r="BZ86" s="177">
        <v>2.8956012236407775</v>
      </c>
      <c r="CA86" s="177">
        <v>344</v>
      </c>
      <c r="CB86" s="177">
        <v>1.0105028052325582</v>
      </c>
      <c r="CC86" s="177">
        <v>0</v>
      </c>
      <c r="CD86" s="177">
        <v>1</v>
      </c>
      <c r="CE86" s="177">
        <v>342</v>
      </c>
      <c r="CF86" s="177">
        <v>5</v>
      </c>
      <c r="CG86" s="177">
        <v>0.9941860465116279</v>
      </c>
      <c r="CH86" s="159">
        <v>343</v>
      </c>
      <c r="CI86" s="145"/>
      <c r="CJ86" s="177"/>
      <c r="CK86" s="177"/>
      <c r="CL86" s="177"/>
      <c r="CM86" s="177"/>
      <c r="CN86" s="177"/>
      <c r="CO86" s="177"/>
      <c r="CP86" s="177"/>
      <c r="CQ86" s="177"/>
      <c r="CR86" s="177"/>
      <c r="CS86" s="159"/>
      <c r="CT86" s="145"/>
      <c r="CU86" s="177"/>
      <c r="CV86" s="177"/>
      <c r="CW86" s="177"/>
      <c r="CX86" s="177"/>
      <c r="CY86" s="177"/>
      <c r="CZ86" s="177"/>
      <c r="DA86" s="177"/>
      <c r="DB86" s="177"/>
      <c r="DC86" s="177"/>
      <c r="DD86" s="159"/>
      <c r="DE86" s="145"/>
      <c r="DF86" s="177"/>
      <c r="DG86" s="177"/>
      <c r="DH86" s="177"/>
      <c r="DI86" s="177"/>
      <c r="DJ86" s="177"/>
      <c r="DK86" s="177"/>
      <c r="DL86" s="177"/>
      <c r="DM86" s="177"/>
      <c r="DN86" s="177"/>
      <c r="DO86" s="159"/>
      <c r="DP86" s="108">
        <v>60.75</v>
      </c>
      <c r="DQ86" s="215">
        <v>317864</v>
      </c>
      <c r="DR86" s="189">
        <v>0.86831275720099999</v>
      </c>
      <c r="DS86" s="189">
        <v>6.6729857819954868</v>
      </c>
      <c r="DT86" s="149" t="s">
        <v>213</v>
      </c>
      <c r="DU86" s="150" t="s">
        <v>245</v>
      </c>
      <c r="DV86" s="190" t="s">
        <v>246</v>
      </c>
      <c r="DW86" s="177" t="s">
        <v>247</v>
      </c>
      <c r="DX86" s="191" t="s">
        <v>217</v>
      </c>
      <c r="DY86" s="172" t="s">
        <v>259</v>
      </c>
      <c r="DZ86" s="132" t="s">
        <v>119</v>
      </c>
      <c r="EA86" s="125">
        <v>214</v>
      </c>
      <c r="EB86" s="125" t="s">
        <v>219</v>
      </c>
      <c r="EC86" s="133" t="s">
        <v>220</v>
      </c>
      <c r="ED86" s="133" t="s">
        <v>229</v>
      </c>
      <c r="EE86" s="125" t="s">
        <v>274</v>
      </c>
      <c r="EF86" s="17">
        <v>3.8854629644616083</v>
      </c>
      <c r="EG86" s="8">
        <v>6.0220288920328713</v>
      </c>
      <c r="EH86" s="17" t="s">
        <v>88</v>
      </c>
      <c r="EI86" s="8" t="s">
        <v>257</v>
      </c>
      <c r="EJ86" s="18" t="s">
        <v>258</v>
      </c>
      <c r="EK86" s="124" t="s">
        <v>225</v>
      </c>
      <c r="EL86" s="124" t="s">
        <v>226</v>
      </c>
      <c r="EM86" s="124" t="s">
        <v>227</v>
      </c>
    </row>
    <row r="87" spans="1:143" ht="15.75">
      <c r="A87" s="128" t="s">
        <v>212</v>
      </c>
      <c r="B87" s="143" t="s">
        <v>115</v>
      </c>
      <c r="C87" s="126" t="s">
        <v>41</v>
      </c>
      <c r="D87" s="144" t="s">
        <v>126</v>
      </c>
      <c r="E87" s="216" t="s">
        <v>88</v>
      </c>
      <c r="F87" s="145">
        <v>354</v>
      </c>
      <c r="G87" s="177">
        <v>1</v>
      </c>
      <c r="H87" s="177">
        <v>0</v>
      </c>
      <c r="I87" s="146">
        <v>9563.9958352990579</v>
      </c>
      <c r="J87" s="146">
        <v>3297.2922153175027</v>
      </c>
      <c r="K87" s="146">
        <v>0.96883852691218131</v>
      </c>
      <c r="L87" s="147">
        <v>342</v>
      </c>
      <c r="M87" s="147">
        <v>350</v>
      </c>
      <c r="N87" s="146">
        <v>15316.01928182216</v>
      </c>
      <c r="O87" s="146">
        <v>4643.7500000000009</v>
      </c>
      <c r="P87" s="20">
        <v>4572.7642276422766</v>
      </c>
      <c r="Q87" s="20">
        <v>4165.9829059829062</v>
      </c>
      <c r="R87" s="146">
        <v>13646.052631578947</v>
      </c>
      <c r="S87" s="146">
        <v>13948.523985239852</v>
      </c>
      <c r="T87" s="146">
        <v>13924.355555555556</v>
      </c>
      <c r="U87" s="145">
        <v>344</v>
      </c>
      <c r="V87" s="177">
        <v>0</v>
      </c>
      <c r="W87" s="177">
        <v>4</v>
      </c>
      <c r="X87" s="146">
        <v>2366.6825210366619</v>
      </c>
      <c r="Y87" s="146">
        <v>986.59679864803468</v>
      </c>
      <c r="Z87" s="146">
        <v>4078.6737296971278</v>
      </c>
      <c r="AA87" s="146">
        <v>950</v>
      </c>
      <c r="AB87" s="146">
        <v>879.19132149901384</v>
      </c>
      <c r="AC87" s="146">
        <v>850.97580015612812</v>
      </c>
      <c r="AD87" s="146">
        <v>3536.7647058823527</v>
      </c>
      <c r="AE87" s="146">
        <v>3452.7707808564232</v>
      </c>
      <c r="AF87" s="146">
        <v>3446.7848453249912</v>
      </c>
      <c r="AG87" s="145">
        <v>355</v>
      </c>
      <c r="AH87" s="177">
        <v>3</v>
      </c>
      <c r="AI87" s="177">
        <v>2</v>
      </c>
      <c r="AJ87" s="177"/>
      <c r="AK87" s="146">
        <v>11105.578971488143</v>
      </c>
      <c r="AL87" s="146">
        <v>4954.5968124857445</v>
      </c>
      <c r="AM87" s="146">
        <v>23973.113903845358</v>
      </c>
      <c r="AN87" s="146">
        <v>4200</v>
      </c>
      <c r="AO87" s="146">
        <v>4901.0695187165775</v>
      </c>
      <c r="AP87" s="146">
        <v>4261.5079365079364</v>
      </c>
      <c r="AQ87" s="146">
        <v>17464.285714285714</v>
      </c>
      <c r="AR87" s="146">
        <v>18156.804733727811</v>
      </c>
      <c r="AS87" s="146">
        <v>18091.44385026738</v>
      </c>
      <c r="AT87" s="145">
        <v>354</v>
      </c>
      <c r="AU87" s="177">
        <v>2</v>
      </c>
      <c r="AV87" s="177">
        <v>1</v>
      </c>
      <c r="AW87" s="177"/>
      <c r="AX87" s="146">
        <v>2947.6686747798835</v>
      </c>
      <c r="AY87" s="146">
        <v>1274.0678477808319</v>
      </c>
      <c r="AZ87" s="146">
        <v>4595.6614357091685</v>
      </c>
      <c r="BA87" s="146">
        <v>911.36363636363637</v>
      </c>
      <c r="BB87" s="20">
        <v>759.97876857749475</v>
      </c>
      <c r="BC87" s="20">
        <v>713.33872271624898</v>
      </c>
      <c r="BD87" s="146">
        <v>4351.704545454545</v>
      </c>
      <c r="BE87" s="146">
        <v>4200.320924261875</v>
      </c>
      <c r="BF87" s="146">
        <v>4035.8847736625521</v>
      </c>
      <c r="BG87" s="145">
        <v>333</v>
      </c>
      <c r="BH87" s="177">
        <v>61</v>
      </c>
      <c r="BI87" s="177">
        <v>77</v>
      </c>
      <c r="BJ87" s="177">
        <v>51</v>
      </c>
      <c r="BK87" s="148">
        <v>53</v>
      </c>
      <c r="BL87" s="145">
        <v>709</v>
      </c>
      <c r="BM87" s="177">
        <v>5</v>
      </c>
      <c r="BN87" s="177">
        <v>10</v>
      </c>
      <c r="BO87" s="177">
        <v>2.795396253602096</v>
      </c>
      <c r="BP87" s="177">
        <v>1.2427014812680119</v>
      </c>
      <c r="BQ87" s="177">
        <v>1.5298674351583144</v>
      </c>
      <c r="BR87" s="145">
        <v>705</v>
      </c>
      <c r="BS87" s="177">
        <v>3</v>
      </c>
      <c r="BT87" s="177">
        <v>26</v>
      </c>
      <c r="BU87" s="177">
        <v>4.8335769230767589</v>
      </c>
      <c r="BV87" s="177">
        <v>1.6738015902366861</v>
      </c>
      <c r="BW87" s="148">
        <v>3.1597751479287988</v>
      </c>
      <c r="BX87" s="145">
        <v>471</v>
      </c>
      <c r="BY87" s="177">
        <v>3</v>
      </c>
      <c r="BZ87" s="177">
        <v>2.8855457643492031</v>
      </c>
      <c r="CA87" s="177">
        <v>351</v>
      </c>
      <c r="CB87" s="177">
        <v>1.3743869853372439</v>
      </c>
      <c r="CC87" s="177">
        <v>10</v>
      </c>
      <c r="CD87" s="177">
        <v>0.97150997150997154</v>
      </c>
      <c r="CE87" s="177">
        <v>337</v>
      </c>
      <c r="CF87" s="177">
        <v>3</v>
      </c>
      <c r="CG87" s="177">
        <v>0.96011396011396011</v>
      </c>
      <c r="CH87" s="159">
        <v>339</v>
      </c>
      <c r="CI87" s="145"/>
      <c r="CJ87" s="177"/>
      <c r="CK87" s="177"/>
      <c r="CL87" s="177"/>
      <c r="CM87" s="177"/>
      <c r="CN87" s="177"/>
      <c r="CO87" s="177"/>
      <c r="CP87" s="177"/>
      <c r="CQ87" s="177"/>
      <c r="CR87" s="177"/>
      <c r="CS87" s="159"/>
      <c r="CT87" s="145"/>
      <c r="CU87" s="177"/>
      <c r="CV87" s="177"/>
      <c r="CW87" s="177"/>
      <c r="CX87" s="177"/>
      <c r="CY87" s="177"/>
      <c r="CZ87" s="177"/>
      <c r="DA87" s="177"/>
      <c r="DB87" s="177"/>
      <c r="DC87" s="177"/>
      <c r="DD87" s="159"/>
      <c r="DE87" s="145"/>
      <c r="DF87" s="177"/>
      <c r="DG87" s="177"/>
      <c r="DH87" s="177"/>
      <c r="DI87" s="177"/>
      <c r="DJ87" s="177"/>
      <c r="DK87" s="177"/>
      <c r="DL87" s="177"/>
      <c r="DM87" s="177"/>
      <c r="DN87" s="177"/>
      <c r="DO87" s="159"/>
      <c r="DP87" s="109">
        <v>60.75</v>
      </c>
      <c r="DQ87" s="215">
        <v>317864</v>
      </c>
      <c r="DR87" s="189">
        <v>0.86831275720099999</v>
      </c>
      <c r="DS87" s="189">
        <v>6.7109004739386426</v>
      </c>
      <c r="DT87" s="149" t="s">
        <v>213</v>
      </c>
      <c r="DU87" s="150" t="s">
        <v>245</v>
      </c>
      <c r="DV87" s="190" t="s">
        <v>246</v>
      </c>
      <c r="DW87" s="177" t="s">
        <v>247</v>
      </c>
      <c r="DX87" s="191" t="s">
        <v>217</v>
      </c>
      <c r="DY87" s="172" t="s">
        <v>259</v>
      </c>
      <c r="DZ87" s="132" t="s">
        <v>120</v>
      </c>
      <c r="EA87" s="125">
        <v>214</v>
      </c>
      <c r="EB87" s="125" t="s">
        <v>228</v>
      </c>
      <c r="EC87" s="133" t="s">
        <v>220</v>
      </c>
      <c r="ED87" s="133" t="s">
        <v>237</v>
      </c>
      <c r="EE87" s="125" t="s">
        <v>274</v>
      </c>
      <c r="EF87" s="17">
        <v>3.9948512002573175</v>
      </c>
      <c r="EG87" s="8">
        <v>4.8733302327089527</v>
      </c>
      <c r="EH87" s="17" t="s">
        <v>88</v>
      </c>
      <c r="EI87" s="8" t="s">
        <v>257</v>
      </c>
      <c r="EJ87" s="18" t="s">
        <v>258</v>
      </c>
      <c r="EK87" s="124" t="s">
        <v>225</v>
      </c>
      <c r="EL87" s="124" t="s">
        <v>226</v>
      </c>
      <c r="EM87" s="124" t="s">
        <v>227</v>
      </c>
    </row>
    <row r="88" spans="1:143" ht="15.75">
      <c r="A88" s="128" t="s">
        <v>212</v>
      </c>
      <c r="B88" s="143" t="s">
        <v>115</v>
      </c>
      <c r="C88" s="126" t="s">
        <v>41</v>
      </c>
      <c r="D88" s="144" t="s">
        <v>126</v>
      </c>
      <c r="E88" s="216" t="s">
        <v>88</v>
      </c>
      <c r="F88" s="145">
        <v>330</v>
      </c>
      <c r="G88" s="177">
        <v>0</v>
      </c>
      <c r="H88" s="177">
        <v>0</v>
      </c>
      <c r="I88" s="146">
        <v>5174.8458844696024</v>
      </c>
      <c r="J88" s="146">
        <v>1846.2951970591305</v>
      </c>
      <c r="K88" s="146">
        <v>0.86363636363636365</v>
      </c>
      <c r="L88" s="147">
        <v>285</v>
      </c>
      <c r="M88" s="147">
        <v>329</v>
      </c>
      <c r="N88" s="146">
        <v>9179.7325096716013</v>
      </c>
      <c r="O88" s="146">
        <v>2689.655172413793</v>
      </c>
      <c r="P88" s="20">
        <v>2550.9523809523812</v>
      </c>
      <c r="Q88" s="20">
        <v>2575.452488687783</v>
      </c>
      <c r="R88" s="146">
        <v>7660.7142857142853</v>
      </c>
      <c r="S88" s="146">
        <v>10494.736842105265</v>
      </c>
      <c r="T88" s="146">
        <v>11106.764705882355</v>
      </c>
      <c r="U88" s="145">
        <v>316</v>
      </c>
      <c r="V88" s="177">
        <v>0</v>
      </c>
      <c r="W88" s="177">
        <v>4</v>
      </c>
      <c r="X88" s="146">
        <v>1842.3371931400757</v>
      </c>
      <c r="Y88" s="146">
        <v>788.64425811036062</v>
      </c>
      <c r="Z88" s="146">
        <v>3473.5259165272482</v>
      </c>
      <c r="AA88" s="146">
        <v>741.66666666666674</v>
      </c>
      <c r="AB88" s="146">
        <v>848.24380165289256</v>
      </c>
      <c r="AC88" s="146">
        <v>833.79629629629642</v>
      </c>
      <c r="AD88" s="146">
        <v>2941.666666666667</v>
      </c>
      <c r="AE88" s="146">
        <v>3440.4340836012866</v>
      </c>
      <c r="AF88" s="146">
        <v>3396.7345505617973</v>
      </c>
      <c r="AG88" s="145">
        <v>325</v>
      </c>
      <c r="AH88" s="177">
        <v>0</v>
      </c>
      <c r="AI88" s="177">
        <v>2</v>
      </c>
      <c r="AJ88" s="177"/>
      <c r="AK88" s="146">
        <v>7428.2507403562577</v>
      </c>
      <c r="AL88" s="146">
        <v>4198.4350493996062</v>
      </c>
      <c r="AM88" s="146">
        <v>21731.892032680164</v>
      </c>
      <c r="AN88" s="146">
        <v>2270.454545454546</v>
      </c>
      <c r="AO88" s="146">
        <v>2822</v>
      </c>
      <c r="AP88" s="146">
        <v>2805.5636896046854</v>
      </c>
      <c r="AQ88" s="146">
        <v>13575</v>
      </c>
      <c r="AR88" s="146">
        <v>14949.66887417219</v>
      </c>
      <c r="AS88" s="146">
        <v>15440.000000000004</v>
      </c>
      <c r="AT88" s="145">
        <v>326</v>
      </c>
      <c r="AU88" s="177">
        <v>8</v>
      </c>
      <c r="AV88" s="177">
        <v>2</v>
      </c>
      <c r="AW88" s="177"/>
      <c r="AX88" s="146">
        <v>2081.9988265195293</v>
      </c>
      <c r="AY88" s="146">
        <v>1118.753448118626</v>
      </c>
      <c r="AZ88" s="146">
        <v>4469.5154881274802</v>
      </c>
      <c r="BA88" s="146">
        <v>547.36842105263156</v>
      </c>
      <c r="BB88" s="20">
        <v>666.84782608695662</v>
      </c>
      <c r="BC88" s="20">
        <v>635.19091847265224</v>
      </c>
      <c r="BD88" s="146">
        <v>3597.3684210526321</v>
      </c>
      <c r="BE88" s="146">
        <v>3917.4295774647885</v>
      </c>
      <c r="BF88" s="146">
        <v>3818.1434599156119</v>
      </c>
      <c r="BG88" s="145">
        <v>289</v>
      </c>
      <c r="BH88" s="177">
        <v>34</v>
      </c>
      <c r="BI88" s="177">
        <v>88</v>
      </c>
      <c r="BJ88" s="177">
        <v>54</v>
      </c>
      <c r="BK88" s="148">
        <v>51</v>
      </c>
      <c r="BL88" s="145">
        <v>659</v>
      </c>
      <c r="BM88" s="177">
        <v>5</v>
      </c>
      <c r="BN88" s="177">
        <v>18</v>
      </c>
      <c r="BO88" s="177">
        <v>4.6407531446538872</v>
      </c>
      <c r="BP88" s="177">
        <v>1.9171853349056609</v>
      </c>
      <c r="BQ88" s="177">
        <v>2.7035220125783948</v>
      </c>
      <c r="BR88" s="145">
        <v>644</v>
      </c>
      <c r="BS88" s="177">
        <v>7</v>
      </c>
      <c r="BT88" s="177">
        <v>25</v>
      </c>
      <c r="BU88" s="177">
        <v>5.8585996732024341</v>
      </c>
      <c r="BV88" s="177">
        <v>2.151957364379085</v>
      </c>
      <c r="BW88" s="148">
        <v>3.7066421568625842</v>
      </c>
      <c r="BX88" s="145">
        <v>446</v>
      </c>
      <c r="BY88" s="177">
        <v>6</v>
      </c>
      <c r="BZ88" s="177">
        <v>2.8553459509363712</v>
      </c>
      <c r="CA88" s="177">
        <v>322</v>
      </c>
      <c r="CB88" s="177">
        <v>1.3268306081504708</v>
      </c>
      <c r="CC88" s="177">
        <v>3</v>
      </c>
      <c r="CD88" s="177">
        <v>0.99068322981366463</v>
      </c>
      <c r="CE88" s="177">
        <v>315</v>
      </c>
      <c r="CF88" s="177">
        <v>6</v>
      </c>
      <c r="CG88" s="177">
        <v>0.97826086956521741</v>
      </c>
      <c r="CH88" s="159">
        <v>318</v>
      </c>
      <c r="CI88" s="145"/>
      <c r="CJ88" s="177"/>
      <c r="CK88" s="177"/>
      <c r="CL88" s="177"/>
      <c r="CM88" s="177"/>
      <c r="CN88" s="177"/>
      <c r="CO88" s="177"/>
      <c r="CP88" s="177"/>
      <c r="CQ88" s="177"/>
      <c r="CR88" s="177"/>
      <c r="CS88" s="159"/>
      <c r="CT88" s="145"/>
      <c r="CU88" s="177"/>
      <c r="CV88" s="177"/>
      <c r="CW88" s="177"/>
      <c r="CX88" s="177"/>
      <c r="CY88" s="177"/>
      <c r="CZ88" s="177"/>
      <c r="DA88" s="177"/>
      <c r="DB88" s="177"/>
      <c r="DC88" s="177"/>
      <c r="DD88" s="159"/>
      <c r="DE88" s="145"/>
      <c r="DF88" s="177"/>
      <c r="DG88" s="177"/>
      <c r="DH88" s="177"/>
      <c r="DI88" s="177"/>
      <c r="DJ88" s="177"/>
      <c r="DK88" s="177"/>
      <c r="DL88" s="177"/>
      <c r="DM88" s="177"/>
      <c r="DN88" s="177"/>
      <c r="DO88" s="159"/>
      <c r="DP88" s="108">
        <v>60.75</v>
      </c>
      <c r="DQ88" s="215">
        <v>317864</v>
      </c>
      <c r="DR88" s="189">
        <v>0.86831275720099999</v>
      </c>
      <c r="DS88" s="189">
        <v>6.2559241706207693</v>
      </c>
      <c r="DT88" s="149" t="s">
        <v>213</v>
      </c>
      <c r="DU88" s="150" t="s">
        <v>245</v>
      </c>
      <c r="DV88" s="190" t="s">
        <v>246</v>
      </c>
      <c r="DW88" s="177" t="s">
        <v>247</v>
      </c>
      <c r="DX88" s="191" t="s">
        <v>217</v>
      </c>
      <c r="DY88" s="172" t="s">
        <v>259</v>
      </c>
      <c r="DZ88" s="132" t="s">
        <v>121</v>
      </c>
      <c r="EA88" s="125">
        <v>214</v>
      </c>
      <c r="EB88" s="125" t="s">
        <v>230</v>
      </c>
      <c r="EC88" s="133" t="s">
        <v>220</v>
      </c>
      <c r="ED88" s="133" t="s">
        <v>229</v>
      </c>
      <c r="EE88" s="125" t="s">
        <v>274</v>
      </c>
      <c r="EF88" s="17">
        <v>6.5376787814227013</v>
      </c>
      <c r="EG88" s="8">
        <v>6.2653789776789992</v>
      </c>
      <c r="EH88" s="17" t="s">
        <v>88</v>
      </c>
      <c r="EI88" s="8" t="s">
        <v>257</v>
      </c>
      <c r="EJ88" s="18" t="s">
        <v>258</v>
      </c>
      <c r="EK88" s="124" t="s">
        <v>225</v>
      </c>
      <c r="EL88" s="124" t="s">
        <v>226</v>
      </c>
      <c r="EM88" s="124" t="s">
        <v>227</v>
      </c>
    </row>
    <row r="89" spans="1:143" ht="15.75">
      <c r="A89" s="128" t="s">
        <v>212</v>
      </c>
      <c r="B89" s="143" t="s">
        <v>115</v>
      </c>
      <c r="C89" s="126" t="s">
        <v>41</v>
      </c>
      <c r="D89" s="144" t="s">
        <v>126</v>
      </c>
      <c r="E89" s="216" t="s">
        <v>88</v>
      </c>
      <c r="F89" s="145">
        <v>344</v>
      </c>
      <c r="G89" s="177">
        <v>1</v>
      </c>
      <c r="H89" s="177">
        <v>1</v>
      </c>
      <c r="I89" s="146">
        <v>5909.5644663526846</v>
      </c>
      <c r="J89" s="146">
        <v>2825.3636259370805</v>
      </c>
      <c r="K89" s="146">
        <v>0.83918128654970758</v>
      </c>
      <c r="L89" s="147">
        <v>287</v>
      </c>
      <c r="M89" s="147">
        <v>334</v>
      </c>
      <c r="N89" s="146">
        <v>14381.500876493281</v>
      </c>
      <c r="O89" s="146">
        <v>2257.1428571428573</v>
      </c>
      <c r="P89" s="20">
        <v>2717.3796791443851</v>
      </c>
      <c r="Q89" s="20">
        <v>2804.0712468193383</v>
      </c>
      <c r="R89" s="146">
        <v>9825.0000000000018</v>
      </c>
      <c r="S89" s="146">
        <v>9477.1875</v>
      </c>
      <c r="T89" s="146">
        <v>9625.6410256410254</v>
      </c>
      <c r="U89" s="145">
        <v>315</v>
      </c>
      <c r="V89" s="177">
        <v>0</v>
      </c>
      <c r="W89" s="177">
        <v>15</v>
      </c>
      <c r="X89" s="146">
        <v>1706.3805882217985</v>
      </c>
      <c r="Y89" s="146">
        <v>917.77740043253652</v>
      </c>
      <c r="Z89" s="146">
        <v>3711.0758872102001</v>
      </c>
      <c r="AA89" s="146">
        <v>606.06060606060612</v>
      </c>
      <c r="AB89" s="146">
        <v>659.41845764854622</v>
      </c>
      <c r="AC89" s="146">
        <v>703.65201900237525</v>
      </c>
      <c r="AD89" s="146">
        <v>3046.875</v>
      </c>
      <c r="AE89" s="146">
        <v>3023.1625835189311</v>
      </c>
      <c r="AF89" s="146">
        <v>3084.3192868719611</v>
      </c>
      <c r="AG89" s="145">
        <v>342</v>
      </c>
      <c r="AH89" s="177">
        <v>1</v>
      </c>
      <c r="AI89" s="177">
        <v>2</v>
      </c>
      <c r="AJ89" s="177"/>
      <c r="AK89" s="146">
        <v>6969.6758091170232</v>
      </c>
      <c r="AL89" s="146">
        <v>3927.5879542403595</v>
      </c>
      <c r="AM89" s="146">
        <v>22318.407251285764</v>
      </c>
      <c r="AN89" s="146">
        <v>2621.590909090909</v>
      </c>
      <c r="AO89" s="146">
        <v>3036.950146627566</v>
      </c>
      <c r="AP89" s="146">
        <v>3044.1361916771752</v>
      </c>
      <c r="AQ89" s="146">
        <v>12165.000000000002</v>
      </c>
      <c r="AR89" s="146">
        <v>14555.140186915893</v>
      </c>
      <c r="AS89" s="146">
        <v>14547.244094488189</v>
      </c>
      <c r="AT89" s="145">
        <v>341</v>
      </c>
      <c r="AU89" s="177">
        <v>6</v>
      </c>
      <c r="AV89" s="177">
        <v>7</v>
      </c>
      <c r="AW89" s="177"/>
      <c r="AX89" s="146">
        <v>2055.6005019303884</v>
      </c>
      <c r="AY89" s="146">
        <v>1209.4575766005516</v>
      </c>
      <c r="AZ89" s="146">
        <v>4604.6231652938086</v>
      </c>
      <c r="BA89" s="146">
        <v>485.00000000000006</v>
      </c>
      <c r="BB89" s="20">
        <v>522.08333333333337</v>
      </c>
      <c r="BC89" s="20">
        <v>537.26851851851859</v>
      </c>
      <c r="BD89" s="146">
        <v>3652.5</v>
      </c>
      <c r="BE89" s="146">
        <v>3663.2775119617227</v>
      </c>
      <c r="BF89" s="146">
        <v>3664.6271510516249</v>
      </c>
      <c r="BG89" s="145">
        <v>358</v>
      </c>
      <c r="BH89" s="177">
        <v>47</v>
      </c>
      <c r="BI89" s="177">
        <v>72</v>
      </c>
      <c r="BJ89" s="177">
        <v>78</v>
      </c>
      <c r="BK89" s="148">
        <v>82</v>
      </c>
      <c r="BL89" s="145">
        <v>690</v>
      </c>
      <c r="BM89" s="177">
        <v>6</v>
      </c>
      <c r="BN89" s="177">
        <v>26</v>
      </c>
      <c r="BO89" s="177">
        <v>3.6086215805468629</v>
      </c>
      <c r="BP89" s="177">
        <v>1.0106989164133739</v>
      </c>
      <c r="BQ89" s="177">
        <v>2.5812705167170518</v>
      </c>
      <c r="BR89" s="145">
        <v>681</v>
      </c>
      <c r="BS89" s="177">
        <v>9</v>
      </c>
      <c r="BT89" s="177">
        <v>39</v>
      </c>
      <c r="BU89" s="177">
        <v>4.5150489731436219</v>
      </c>
      <c r="BV89" s="177">
        <v>1.266405884676145</v>
      </c>
      <c r="BW89" s="148">
        <v>3.2435545023695203</v>
      </c>
      <c r="BX89" s="145">
        <v>435</v>
      </c>
      <c r="BY89" s="177">
        <v>1</v>
      </c>
      <c r="BZ89" s="177">
        <v>2.8342679519890996</v>
      </c>
      <c r="CA89" s="177">
        <v>333</v>
      </c>
      <c r="CB89" s="177">
        <v>1.3768048421052634</v>
      </c>
      <c r="CC89" s="177">
        <v>10</v>
      </c>
      <c r="CD89" s="177">
        <v>0.96996996996996998</v>
      </c>
      <c r="CE89" s="177">
        <v>313</v>
      </c>
      <c r="CF89" s="177">
        <v>1</v>
      </c>
      <c r="CG89" s="177">
        <v>0.93993993993993996</v>
      </c>
      <c r="CH89" s="159">
        <v>321</v>
      </c>
      <c r="CI89" s="145"/>
      <c r="CJ89" s="177"/>
      <c r="CK89" s="177"/>
      <c r="CL89" s="177"/>
      <c r="CM89" s="177"/>
      <c r="CN89" s="177"/>
      <c r="CO89" s="177"/>
      <c r="CP89" s="177"/>
      <c r="CQ89" s="177"/>
      <c r="CR89" s="177"/>
      <c r="CS89" s="159"/>
      <c r="CT89" s="145"/>
      <c r="CU89" s="177"/>
      <c r="CV89" s="177"/>
      <c r="CW89" s="177"/>
      <c r="CX89" s="177"/>
      <c r="CY89" s="177"/>
      <c r="CZ89" s="177"/>
      <c r="DA89" s="177"/>
      <c r="DB89" s="177"/>
      <c r="DC89" s="177"/>
      <c r="DD89" s="159"/>
      <c r="DE89" s="145"/>
      <c r="DF89" s="177"/>
      <c r="DG89" s="177"/>
      <c r="DH89" s="177"/>
      <c r="DI89" s="177"/>
      <c r="DJ89" s="177"/>
      <c r="DK89" s="177"/>
      <c r="DL89" s="177"/>
      <c r="DM89" s="177"/>
      <c r="DN89" s="177"/>
      <c r="DO89" s="159"/>
      <c r="DP89" s="109">
        <v>60.75</v>
      </c>
      <c r="DQ89" s="215">
        <v>317864</v>
      </c>
      <c r="DR89" s="189">
        <v>0.86831275720099999</v>
      </c>
      <c r="DS89" s="189">
        <v>6.5213270142228623</v>
      </c>
      <c r="DT89" s="149" t="s">
        <v>213</v>
      </c>
      <c r="DU89" s="150" t="s">
        <v>245</v>
      </c>
      <c r="DV89" s="190" t="s">
        <v>246</v>
      </c>
      <c r="DW89" s="177" t="s">
        <v>247</v>
      </c>
      <c r="DX89" s="191" t="s">
        <v>217</v>
      </c>
      <c r="DY89" s="172" t="s">
        <v>259</v>
      </c>
      <c r="DZ89" s="132" t="s">
        <v>122</v>
      </c>
      <c r="EA89" s="125">
        <v>214</v>
      </c>
      <c r="EB89" s="125" t="s">
        <v>231</v>
      </c>
      <c r="EC89" s="133" t="s">
        <v>220</v>
      </c>
      <c r="ED89" s="133" t="s">
        <v>229</v>
      </c>
      <c r="EE89" s="125" t="s">
        <v>274</v>
      </c>
      <c r="EF89" s="17">
        <v>6.4519709494224813</v>
      </c>
      <c r="EG89" s="8">
        <v>6.8790518586597749</v>
      </c>
      <c r="EH89" s="17" t="s">
        <v>88</v>
      </c>
      <c r="EI89" s="8" t="s">
        <v>257</v>
      </c>
      <c r="EJ89" s="18" t="s">
        <v>258</v>
      </c>
      <c r="EK89" s="124" t="s">
        <v>225</v>
      </c>
      <c r="EL89" s="124" t="s">
        <v>226</v>
      </c>
      <c r="EM89" s="124" t="s">
        <v>227</v>
      </c>
    </row>
    <row r="90" spans="1:143" ht="15.75">
      <c r="A90" s="128" t="s">
        <v>212</v>
      </c>
      <c r="B90" s="143" t="s">
        <v>115</v>
      </c>
      <c r="C90" s="126" t="s">
        <v>41</v>
      </c>
      <c r="D90" s="144" t="s">
        <v>126</v>
      </c>
      <c r="E90" s="187" t="s">
        <v>89</v>
      </c>
      <c r="F90" s="145">
        <v>310</v>
      </c>
      <c r="G90" s="177">
        <v>0</v>
      </c>
      <c r="H90" s="177">
        <v>0</v>
      </c>
      <c r="I90" s="146">
        <v>10226.091744145917</v>
      </c>
      <c r="J90" s="146">
        <v>4555.4075753177958</v>
      </c>
      <c r="K90" s="146">
        <v>0.96451612903225803</v>
      </c>
      <c r="L90" s="147">
        <v>299</v>
      </c>
      <c r="M90" s="147">
        <v>309</v>
      </c>
      <c r="N90" s="146">
        <v>20819.33747837384</v>
      </c>
      <c r="O90" s="146">
        <v>4318.181818181818</v>
      </c>
      <c r="P90" s="20">
        <v>4032.7402135231318</v>
      </c>
      <c r="Q90" s="20">
        <v>3866.2608695652175</v>
      </c>
      <c r="R90" s="146">
        <v>16800</v>
      </c>
      <c r="S90" s="146">
        <v>16075.739644970416</v>
      </c>
      <c r="T90" s="146">
        <v>16866.008771929824</v>
      </c>
      <c r="U90" s="145">
        <v>313</v>
      </c>
      <c r="V90" s="177">
        <v>0</v>
      </c>
      <c r="W90" s="177">
        <v>6</v>
      </c>
      <c r="X90" s="146">
        <v>2517.8667377123134</v>
      </c>
      <c r="Y90" s="146">
        <v>1080.2441695668645</v>
      </c>
      <c r="Z90" s="146">
        <v>4127.9789688776164</v>
      </c>
      <c r="AA90" s="146">
        <v>881.42857142857144</v>
      </c>
      <c r="AB90" s="146">
        <v>838.03571428571433</v>
      </c>
      <c r="AC90" s="146">
        <v>946.45852749301025</v>
      </c>
      <c r="AD90" s="146">
        <v>3797.727272727273</v>
      </c>
      <c r="AE90" s="146">
        <v>3801.4164305949012</v>
      </c>
      <c r="AF90" s="146">
        <v>3844.8770491803275</v>
      </c>
      <c r="AG90" s="145">
        <v>309</v>
      </c>
      <c r="AH90" s="177">
        <v>0</v>
      </c>
      <c r="AI90" s="177">
        <v>0</v>
      </c>
      <c r="AJ90" s="177"/>
      <c r="AK90" s="146">
        <v>10503.914899591548</v>
      </c>
      <c r="AL90" s="146">
        <v>5253.9050087893593</v>
      </c>
      <c r="AM90" s="146">
        <v>24774.1320882584</v>
      </c>
      <c r="AN90" s="146">
        <v>4042.8571428571427</v>
      </c>
      <c r="AO90" s="146">
        <v>4214.334470989761</v>
      </c>
      <c r="AP90" s="146">
        <v>4053.5545023696686</v>
      </c>
      <c r="AQ90" s="146">
        <v>17841.666666666668</v>
      </c>
      <c r="AR90" s="146">
        <v>18178.723404255317</v>
      </c>
      <c r="AS90" s="146">
        <v>19077.23076923077</v>
      </c>
      <c r="AT90" s="145">
        <v>301</v>
      </c>
      <c r="AU90" s="177">
        <v>2</v>
      </c>
      <c r="AV90" s="177">
        <v>1</v>
      </c>
      <c r="AW90" s="177"/>
      <c r="AX90" s="146">
        <v>2961.7744274907568</v>
      </c>
      <c r="AY90" s="146">
        <v>1408.7392396935231</v>
      </c>
      <c r="AZ90" s="146">
        <v>4948.0995159172726</v>
      </c>
      <c r="BA90" s="146">
        <v>817.85714285714289</v>
      </c>
      <c r="BB90" s="20">
        <v>685.5022831050228</v>
      </c>
      <c r="BC90" s="20">
        <v>846.75810473815477</v>
      </c>
      <c r="BD90" s="146">
        <v>4661.363636363636</v>
      </c>
      <c r="BE90" s="146">
        <v>4303.0172413793098</v>
      </c>
      <c r="BF90" s="146">
        <v>4236.5764447695692</v>
      </c>
      <c r="BG90" s="145">
        <v>310</v>
      </c>
      <c r="BH90" s="177">
        <v>46</v>
      </c>
      <c r="BI90" s="177">
        <v>55</v>
      </c>
      <c r="BJ90" s="177">
        <v>44</v>
      </c>
      <c r="BK90" s="148">
        <v>39</v>
      </c>
      <c r="BL90" s="145">
        <v>614</v>
      </c>
      <c r="BM90" s="177">
        <v>2</v>
      </c>
      <c r="BN90" s="177">
        <v>1</v>
      </c>
      <c r="BO90" s="177">
        <v>2.1096317512272367</v>
      </c>
      <c r="BP90" s="177">
        <v>0.8725413682487726</v>
      </c>
      <c r="BQ90" s="177">
        <v>1.2218641571192239</v>
      </c>
      <c r="BR90" s="145">
        <v>616</v>
      </c>
      <c r="BS90" s="177">
        <v>1</v>
      </c>
      <c r="BT90" s="177">
        <v>8</v>
      </c>
      <c r="BU90" s="177">
        <v>3.9379126853373587</v>
      </c>
      <c r="BV90" s="177">
        <v>1.1761331153212524</v>
      </c>
      <c r="BW90" s="148">
        <v>2.7592685337723952</v>
      </c>
      <c r="BX90" s="145"/>
      <c r="BY90" s="177"/>
      <c r="BZ90" s="177"/>
      <c r="CA90" s="177"/>
      <c r="CB90" s="177"/>
      <c r="CC90" s="177"/>
      <c r="CD90" s="177"/>
      <c r="CE90" s="177"/>
      <c r="CF90" s="177"/>
      <c r="CG90" s="177"/>
      <c r="CH90" s="159"/>
      <c r="CI90" s="145"/>
      <c r="CJ90" s="177"/>
      <c r="CK90" s="177"/>
      <c r="CL90" s="177"/>
      <c r="CM90" s="177"/>
      <c r="CN90" s="177"/>
      <c r="CO90" s="177"/>
      <c r="CP90" s="177"/>
      <c r="CQ90" s="177"/>
      <c r="CR90" s="177"/>
      <c r="CS90" s="159"/>
      <c r="CT90" s="145"/>
      <c r="CU90" s="177"/>
      <c r="CV90" s="177"/>
      <c r="CW90" s="177"/>
      <c r="CX90" s="177"/>
      <c r="CY90" s="177"/>
      <c r="CZ90" s="177"/>
      <c r="DA90" s="177"/>
      <c r="DB90" s="177"/>
      <c r="DC90" s="177"/>
      <c r="DD90" s="159"/>
      <c r="DE90" s="145"/>
      <c r="DF90" s="177"/>
      <c r="DG90" s="177"/>
      <c r="DH90" s="177"/>
      <c r="DI90" s="177"/>
      <c r="DJ90" s="177"/>
      <c r="DK90" s="177"/>
      <c r="DL90" s="177"/>
      <c r="DM90" s="177"/>
      <c r="DN90" s="177"/>
      <c r="DO90" s="159"/>
      <c r="DP90" s="108">
        <v>33.75</v>
      </c>
      <c r="DQ90" s="215">
        <v>297332</v>
      </c>
      <c r="DR90" s="189">
        <v>0.85925925925900004</v>
      </c>
      <c r="DS90" s="189">
        <v>10.689655172417018</v>
      </c>
      <c r="DT90" s="149" t="s">
        <v>213</v>
      </c>
      <c r="DU90" s="150" t="s">
        <v>245</v>
      </c>
      <c r="DV90" s="190" t="s">
        <v>246</v>
      </c>
      <c r="DW90" s="177" t="s">
        <v>247</v>
      </c>
      <c r="DX90" s="191" t="s">
        <v>217</v>
      </c>
      <c r="DY90" s="172" t="s">
        <v>218</v>
      </c>
      <c r="DZ90" s="132" t="s">
        <v>119</v>
      </c>
      <c r="EA90" s="125">
        <v>214</v>
      </c>
      <c r="EB90" s="125" t="s">
        <v>219</v>
      </c>
      <c r="EC90" s="133" t="s">
        <v>220</v>
      </c>
      <c r="ED90" s="133" t="s">
        <v>229</v>
      </c>
      <c r="EE90" s="125" t="s">
        <v>274</v>
      </c>
      <c r="EF90" s="17">
        <v>3.474216112013786</v>
      </c>
      <c r="EG90" s="8">
        <v>4.6516098938049222</v>
      </c>
      <c r="EH90" s="17" t="s">
        <v>272</v>
      </c>
      <c r="EI90" s="8" t="s">
        <v>236</v>
      </c>
      <c r="EJ90" s="18" t="s">
        <v>234</v>
      </c>
      <c r="EK90" s="124" t="s">
        <v>225</v>
      </c>
      <c r="EL90" s="124" t="s">
        <v>226</v>
      </c>
      <c r="EM90" s="124" t="s">
        <v>227</v>
      </c>
    </row>
    <row r="91" spans="1:143" ht="15.75">
      <c r="A91" s="128" t="s">
        <v>212</v>
      </c>
      <c r="B91" s="143" t="s">
        <v>115</v>
      </c>
      <c r="C91" s="126" t="s">
        <v>41</v>
      </c>
      <c r="D91" s="144" t="s">
        <v>126</v>
      </c>
      <c r="E91" s="216" t="s">
        <v>89</v>
      </c>
      <c r="F91" s="145">
        <v>296</v>
      </c>
      <c r="G91" s="177">
        <v>2</v>
      </c>
      <c r="H91" s="177">
        <v>1</v>
      </c>
      <c r="I91" s="146">
        <v>10428.459077293021</v>
      </c>
      <c r="J91" s="146">
        <v>4513.8655792594827</v>
      </c>
      <c r="K91" s="146">
        <v>0.95221843003412965</v>
      </c>
      <c r="L91" s="147">
        <v>279</v>
      </c>
      <c r="M91" s="147">
        <v>293</v>
      </c>
      <c r="N91" s="146">
        <v>21464.852648307919</v>
      </c>
      <c r="O91" s="146">
        <v>4235.7142857142853</v>
      </c>
      <c r="P91" s="20">
        <v>4572.7642276422766</v>
      </c>
      <c r="Q91" s="20">
        <v>4165.9829059829062</v>
      </c>
      <c r="R91" s="146">
        <v>16543.75</v>
      </c>
      <c r="S91" s="146">
        <v>13948.523985239852</v>
      </c>
      <c r="T91" s="146">
        <v>13924.355555555556</v>
      </c>
      <c r="U91" s="145">
        <v>292</v>
      </c>
      <c r="V91" s="177">
        <v>3</v>
      </c>
      <c r="W91" s="177">
        <v>8</v>
      </c>
      <c r="X91" s="146">
        <v>2319.902975055119</v>
      </c>
      <c r="Y91" s="146">
        <v>911.10334403287084</v>
      </c>
      <c r="Z91" s="146">
        <v>3818.292230330776</v>
      </c>
      <c r="AA91" s="146">
        <v>1040.7894736842104</v>
      </c>
      <c r="AB91" s="146">
        <v>879.19132149901384</v>
      </c>
      <c r="AC91" s="146">
        <v>850.97580015612812</v>
      </c>
      <c r="AD91" s="146">
        <v>3428.8732394366198</v>
      </c>
      <c r="AE91" s="146">
        <v>3452.7707808564232</v>
      </c>
      <c r="AF91" s="146">
        <v>3446.7848453249912</v>
      </c>
      <c r="AG91" s="145">
        <v>291</v>
      </c>
      <c r="AH91" s="177">
        <v>1</v>
      </c>
      <c r="AI91" s="177">
        <v>0</v>
      </c>
      <c r="AJ91" s="177"/>
      <c r="AK91" s="146">
        <v>11435.102167502051</v>
      </c>
      <c r="AL91" s="146">
        <v>4915.5085269249903</v>
      </c>
      <c r="AM91" s="146">
        <v>27446.704339636242</v>
      </c>
      <c r="AN91" s="146">
        <v>5142.8571428571431</v>
      </c>
      <c r="AO91" s="146">
        <v>4901.0695187165775</v>
      </c>
      <c r="AP91" s="146">
        <v>4261.5079365079364</v>
      </c>
      <c r="AQ91" s="146">
        <v>17928.571428571428</v>
      </c>
      <c r="AR91" s="146">
        <v>18156.804733727811</v>
      </c>
      <c r="AS91" s="146">
        <v>18091.44385026738</v>
      </c>
      <c r="AT91" s="145">
        <v>290</v>
      </c>
      <c r="AU91" s="177">
        <v>1</v>
      </c>
      <c r="AV91" s="177">
        <v>1</v>
      </c>
      <c r="AW91" s="177"/>
      <c r="AX91" s="146">
        <v>2713.0621218027077</v>
      </c>
      <c r="AY91" s="146">
        <v>1181.300293437389</v>
      </c>
      <c r="AZ91" s="146">
        <v>4484.4487222626876</v>
      </c>
      <c r="BA91" s="146">
        <v>1048.2758620689656</v>
      </c>
      <c r="BB91" s="20">
        <v>759.97876857749475</v>
      </c>
      <c r="BC91" s="20">
        <v>713.33872271624898</v>
      </c>
      <c r="BD91" s="146">
        <v>4212</v>
      </c>
      <c r="BE91" s="146">
        <v>4200.320924261875</v>
      </c>
      <c r="BF91" s="146">
        <v>4035.8847736625521</v>
      </c>
      <c r="BG91" s="145">
        <v>255</v>
      </c>
      <c r="BH91" s="177">
        <v>43</v>
      </c>
      <c r="BI91" s="177">
        <v>71</v>
      </c>
      <c r="BJ91" s="177">
        <v>51</v>
      </c>
      <c r="BK91" s="148">
        <v>53</v>
      </c>
      <c r="BL91" s="145">
        <v>588</v>
      </c>
      <c r="BM91" s="177">
        <v>4</v>
      </c>
      <c r="BN91" s="177">
        <v>12</v>
      </c>
      <c r="BO91" s="177">
        <v>2.6881363636361799</v>
      </c>
      <c r="BP91" s="177">
        <v>1.1472671625874127</v>
      </c>
      <c r="BQ91" s="177">
        <v>1.509569930069635</v>
      </c>
      <c r="BR91" s="145">
        <v>580</v>
      </c>
      <c r="BS91" s="177">
        <v>9</v>
      </c>
      <c r="BT91" s="177">
        <v>32</v>
      </c>
      <c r="BU91" s="177">
        <v>4.6074638218920416</v>
      </c>
      <c r="BV91" s="177">
        <v>1.6585488886827462</v>
      </c>
      <c r="BW91" s="148">
        <v>2.9489146567714459</v>
      </c>
      <c r="BX91" s="145"/>
      <c r="BY91" s="177"/>
      <c r="BZ91" s="177"/>
      <c r="CA91" s="177"/>
      <c r="CB91" s="177"/>
      <c r="CC91" s="177"/>
      <c r="CD91" s="177"/>
      <c r="CE91" s="177"/>
      <c r="CF91" s="177"/>
      <c r="CG91" s="177"/>
      <c r="CH91" s="159"/>
      <c r="CI91" s="145"/>
      <c r="CJ91" s="177"/>
      <c r="CK91" s="177"/>
      <c r="CL91" s="177"/>
      <c r="CM91" s="177"/>
      <c r="CN91" s="177"/>
      <c r="CO91" s="177"/>
      <c r="CP91" s="177"/>
      <c r="CQ91" s="177"/>
      <c r="CR91" s="177"/>
      <c r="CS91" s="159"/>
      <c r="CT91" s="145"/>
      <c r="CU91" s="177"/>
      <c r="CV91" s="177"/>
      <c r="CW91" s="177"/>
      <c r="CX91" s="177"/>
      <c r="CY91" s="177"/>
      <c r="CZ91" s="177"/>
      <c r="DA91" s="177"/>
      <c r="DB91" s="177"/>
      <c r="DC91" s="177"/>
      <c r="DD91" s="159"/>
      <c r="DE91" s="145"/>
      <c r="DF91" s="177"/>
      <c r="DG91" s="177"/>
      <c r="DH91" s="177"/>
      <c r="DI91" s="177"/>
      <c r="DJ91" s="177"/>
      <c r="DK91" s="177"/>
      <c r="DL91" s="177"/>
      <c r="DM91" s="177"/>
      <c r="DN91" s="177"/>
      <c r="DO91" s="159"/>
      <c r="DP91" s="109">
        <v>33.75</v>
      </c>
      <c r="DQ91" s="215">
        <v>297332</v>
      </c>
      <c r="DR91" s="189">
        <v>0.85925925925900004</v>
      </c>
      <c r="DS91" s="189">
        <v>10.206896551727217</v>
      </c>
      <c r="DT91" s="149" t="s">
        <v>213</v>
      </c>
      <c r="DU91" s="150" t="s">
        <v>245</v>
      </c>
      <c r="DV91" s="190" t="s">
        <v>246</v>
      </c>
      <c r="DW91" s="177" t="s">
        <v>247</v>
      </c>
      <c r="DX91" s="191" t="s">
        <v>217</v>
      </c>
      <c r="DY91" s="172" t="s">
        <v>218</v>
      </c>
      <c r="DZ91" s="132" t="s">
        <v>120</v>
      </c>
      <c r="EA91" s="125">
        <v>214</v>
      </c>
      <c r="EB91" s="125" t="s">
        <v>228</v>
      </c>
      <c r="EC91" s="133" t="s">
        <v>220</v>
      </c>
      <c r="ED91" s="133" t="s">
        <v>237</v>
      </c>
      <c r="EE91" s="125" t="s">
        <v>274</v>
      </c>
      <c r="EF91" s="17">
        <v>3.5498172362913958</v>
      </c>
      <c r="EG91" s="8">
        <v>4.7703444900578011</v>
      </c>
      <c r="EH91" s="17" t="s">
        <v>272</v>
      </c>
      <c r="EI91" s="8" t="s">
        <v>236</v>
      </c>
      <c r="EJ91" s="18" t="s">
        <v>234</v>
      </c>
      <c r="EK91" s="124" t="s">
        <v>225</v>
      </c>
      <c r="EL91" s="124" t="s">
        <v>226</v>
      </c>
      <c r="EM91" s="124" t="s">
        <v>227</v>
      </c>
    </row>
    <row r="92" spans="1:143" ht="15.75">
      <c r="A92" s="128" t="s">
        <v>212</v>
      </c>
      <c r="B92" s="143" t="s">
        <v>115</v>
      </c>
      <c r="C92" s="126" t="s">
        <v>41</v>
      </c>
      <c r="D92" s="144" t="s">
        <v>126</v>
      </c>
      <c r="E92" s="216" t="s">
        <v>89</v>
      </c>
      <c r="F92" s="145">
        <v>258</v>
      </c>
      <c r="G92" s="177">
        <v>5</v>
      </c>
      <c r="H92" s="177">
        <v>0</v>
      </c>
      <c r="I92" s="146">
        <v>4057.5535776512406</v>
      </c>
      <c r="J92" s="146">
        <v>2095.0049491282412</v>
      </c>
      <c r="K92" s="146">
        <v>0.61660079051383399</v>
      </c>
      <c r="L92" s="147">
        <v>156</v>
      </c>
      <c r="M92" s="147">
        <v>243</v>
      </c>
      <c r="N92" s="146">
        <v>10423.236933480719</v>
      </c>
      <c r="O92" s="146">
        <v>1493.5483870967744</v>
      </c>
      <c r="P92" s="20">
        <v>2550.9523809523812</v>
      </c>
      <c r="Q92" s="20">
        <v>2575.452488687783</v>
      </c>
      <c r="R92" s="146">
        <v>7085.0000000000009</v>
      </c>
      <c r="S92" s="146">
        <v>10494.736842105265</v>
      </c>
      <c r="T92" s="146">
        <v>11106.764705882355</v>
      </c>
      <c r="U92" s="145">
        <v>257</v>
      </c>
      <c r="V92" s="177">
        <v>1</v>
      </c>
      <c r="W92" s="177">
        <v>35</v>
      </c>
      <c r="X92" s="146">
        <v>1524.3211754138422</v>
      </c>
      <c r="Y92" s="146">
        <v>777.83596904146646</v>
      </c>
      <c r="Z92" s="146">
        <v>3504.7259082369919</v>
      </c>
      <c r="AA92" s="146">
        <v>546.36363636363637</v>
      </c>
      <c r="AB92" s="146">
        <v>848.24380165289256</v>
      </c>
      <c r="AC92" s="146">
        <v>833.79629629629642</v>
      </c>
      <c r="AD92" s="146">
        <v>2528.125</v>
      </c>
      <c r="AE92" s="146">
        <v>3440.4340836012866</v>
      </c>
      <c r="AF92" s="146">
        <v>3396.7345505617973</v>
      </c>
      <c r="AG92" s="145">
        <v>256</v>
      </c>
      <c r="AH92" s="177">
        <v>2</v>
      </c>
      <c r="AI92" s="177">
        <v>2</v>
      </c>
      <c r="AJ92" s="177"/>
      <c r="AK92" s="146">
        <v>4774.8362888906513</v>
      </c>
      <c r="AL92" s="146">
        <v>3336.0451879030898</v>
      </c>
      <c r="AM92" s="146">
        <v>21401.922149860722</v>
      </c>
      <c r="AN92" s="146">
        <v>1283.3333333333335</v>
      </c>
      <c r="AO92" s="146">
        <v>2822</v>
      </c>
      <c r="AP92" s="146">
        <v>2805.5636896046854</v>
      </c>
      <c r="AQ92" s="146">
        <v>9369.2307692307695</v>
      </c>
      <c r="AR92" s="146">
        <v>14949.66887417219</v>
      </c>
      <c r="AS92" s="146">
        <v>15440.000000000004</v>
      </c>
      <c r="AT92" s="145">
        <v>258</v>
      </c>
      <c r="AU92" s="177">
        <v>2</v>
      </c>
      <c r="AV92" s="177">
        <v>4</v>
      </c>
      <c r="AW92" s="177"/>
      <c r="AX92" s="146">
        <v>1609.2859287487124</v>
      </c>
      <c r="AY92" s="146">
        <v>956.58458561516647</v>
      </c>
      <c r="AZ92" s="146">
        <v>4292.1931990145758</v>
      </c>
      <c r="BA92" s="146">
        <v>350.00000000000006</v>
      </c>
      <c r="BB92" s="20">
        <v>666.84782608695662</v>
      </c>
      <c r="BC92" s="20">
        <v>635.19091847265224</v>
      </c>
      <c r="BD92" s="146">
        <v>2890.909090909091</v>
      </c>
      <c r="BE92" s="146">
        <v>3917.4295774647885</v>
      </c>
      <c r="BF92" s="146">
        <v>3818.1434599156119</v>
      </c>
      <c r="BG92" s="145">
        <v>197</v>
      </c>
      <c r="BH92" s="177">
        <v>44</v>
      </c>
      <c r="BI92" s="177">
        <v>94</v>
      </c>
      <c r="BJ92" s="177">
        <v>54</v>
      </c>
      <c r="BK92" s="148">
        <v>51</v>
      </c>
      <c r="BL92" s="145">
        <v>518</v>
      </c>
      <c r="BM92" s="177">
        <v>16</v>
      </c>
      <c r="BN92" s="177">
        <v>35</v>
      </c>
      <c r="BO92" s="177">
        <v>5.0016252676657649</v>
      </c>
      <c r="BP92" s="177">
        <v>2.0246036252676656</v>
      </c>
      <c r="BQ92" s="177">
        <v>2.9468351177728489</v>
      </c>
      <c r="BR92" s="145">
        <v>513</v>
      </c>
      <c r="BS92" s="177">
        <v>13</v>
      </c>
      <c r="BT92" s="177">
        <v>53</v>
      </c>
      <c r="BU92" s="177">
        <v>5.8592214765099175</v>
      </c>
      <c r="BV92" s="177">
        <v>2.1655590604026855</v>
      </c>
      <c r="BW92" s="148">
        <v>3.6936621923935355</v>
      </c>
      <c r="BX92" s="145"/>
      <c r="BY92" s="177"/>
      <c r="BZ92" s="177"/>
      <c r="CA92" s="177"/>
      <c r="CB92" s="177"/>
      <c r="CC92" s="177"/>
      <c r="CD92" s="177"/>
      <c r="CE92" s="177"/>
      <c r="CF92" s="177"/>
      <c r="CG92" s="177"/>
      <c r="CH92" s="159"/>
      <c r="CI92" s="145"/>
      <c r="CJ92" s="177"/>
      <c r="CK92" s="177"/>
      <c r="CL92" s="177"/>
      <c r="CM92" s="177"/>
      <c r="CN92" s="177"/>
      <c r="CO92" s="177"/>
      <c r="CP92" s="177"/>
      <c r="CQ92" s="177"/>
      <c r="CR92" s="177"/>
      <c r="CS92" s="159"/>
      <c r="CT92" s="145"/>
      <c r="CU92" s="177"/>
      <c r="CV92" s="177"/>
      <c r="CW92" s="177"/>
      <c r="CX92" s="177"/>
      <c r="CY92" s="177"/>
      <c r="CZ92" s="177"/>
      <c r="DA92" s="177"/>
      <c r="DB92" s="177"/>
      <c r="DC92" s="177"/>
      <c r="DD92" s="159"/>
      <c r="DE92" s="145"/>
      <c r="DF92" s="177"/>
      <c r="DG92" s="177"/>
      <c r="DH92" s="177"/>
      <c r="DI92" s="177"/>
      <c r="DJ92" s="177"/>
      <c r="DK92" s="177"/>
      <c r="DL92" s="177"/>
      <c r="DM92" s="177"/>
      <c r="DN92" s="177"/>
      <c r="DO92" s="159"/>
      <c r="DP92" s="108">
        <v>33.75</v>
      </c>
      <c r="DQ92" s="215">
        <v>297332</v>
      </c>
      <c r="DR92" s="189">
        <v>0.85925925925900004</v>
      </c>
      <c r="DS92" s="189">
        <v>8.8965517241406147</v>
      </c>
      <c r="DT92" s="149" t="s">
        <v>213</v>
      </c>
      <c r="DU92" s="150" t="s">
        <v>245</v>
      </c>
      <c r="DV92" s="190" t="s">
        <v>246</v>
      </c>
      <c r="DW92" s="177" t="s">
        <v>247</v>
      </c>
      <c r="DX92" s="191" t="s">
        <v>217</v>
      </c>
      <c r="DY92" s="172" t="s">
        <v>218</v>
      </c>
      <c r="DZ92" s="132" t="s">
        <v>121</v>
      </c>
      <c r="EA92" s="125">
        <v>214</v>
      </c>
      <c r="EB92" s="125" t="s">
        <v>230</v>
      </c>
      <c r="EC92" s="133" t="s">
        <v>220</v>
      </c>
      <c r="ED92" s="133" t="s">
        <v>229</v>
      </c>
      <c r="EE92" s="125" t="s">
        <v>274</v>
      </c>
      <c r="EF92" s="17">
        <v>9.1011023133300064</v>
      </c>
      <c r="EG92" s="8">
        <v>7.8554742178564405</v>
      </c>
      <c r="EH92" s="17" t="s">
        <v>272</v>
      </c>
      <c r="EI92" s="8" t="s">
        <v>236</v>
      </c>
      <c r="EJ92" s="18" t="s">
        <v>234</v>
      </c>
      <c r="EK92" s="124" t="s">
        <v>225</v>
      </c>
      <c r="EL92" s="124" t="s">
        <v>226</v>
      </c>
      <c r="EM92" s="124" t="s">
        <v>227</v>
      </c>
    </row>
    <row r="93" spans="1:143" ht="15.75">
      <c r="A93" s="128" t="s">
        <v>212</v>
      </c>
      <c r="B93" s="143" t="s">
        <v>115</v>
      </c>
      <c r="C93" s="126" t="s">
        <v>41</v>
      </c>
      <c r="D93" s="144" t="s">
        <v>126</v>
      </c>
      <c r="E93" s="216" t="s">
        <v>89</v>
      </c>
      <c r="F93" s="145">
        <v>273</v>
      </c>
      <c r="G93" s="177">
        <v>0</v>
      </c>
      <c r="H93" s="177">
        <v>0</v>
      </c>
      <c r="I93" s="146">
        <v>5957.3439521107593</v>
      </c>
      <c r="J93" s="146">
        <v>2685.3906588678592</v>
      </c>
      <c r="K93" s="146">
        <v>0.8498168498168498</v>
      </c>
      <c r="L93" s="147">
        <v>232</v>
      </c>
      <c r="M93" s="147">
        <v>270</v>
      </c>
      <c r="N93" s="146">
        <v>16089.370455468001</v>
      </c>
      <c r="O93" s="146">
        <v>2492.5925925925926</v>
      </c>
      <c r="P93" s="20">
        <v>2717.3796791443851</v>
      </c>
      <c r="Q93" s="20">
        <v>2804.0712468193383</v>
      </c>
      <c r="R93" s="146">
        <v>9513.3333333333339</v>
      </c>
      <c r="S93" s="146">
        <v>9477.1875</v>
      </c>
      <c r="T93" s="146">
        <v>9625.6410256410254</v>
      </c>
      <c r="U93" s="145">
        <v>274</v>
      </c>
      <c r="V93" s="177">
        <v>0</v>
      </c>
      <c r="W93" s="177">
        <v>24</v>
      </c>
      <c r="X93" s="146">
        <v>1677.8762660021855</v>
      </c>
      <c r="Y93" s="146">
        <v>971.04464925325317</v>
      </c>
      <c r="Z93" s="146">
        <v>3716.1222041843598</v>
      </c>
      <c r="AA93" s="146">
        <v>566.17647058823525</v>
      </c>
      <c r="AB93" s="146">
        <v>659.41845764854622</v>
      </c>
      <c r="AC93" s="146">
        <v>703.65201900237525</v>
      </c>
      <c r="AD93" s="146">
        <v>3086.9565217391305</v>
      </c>
      <c r="AE93" s="146">
        <v>3023.1625835189311</v>
      </c>
      <c r="AF93" s="146">
        <v>3084.3192868719611</v>
      </c>
      <c r="AG93" s="145">
        <v>273</v>
      </c>
      <c r="AH93" s="177">
        <v>2</v>
      </c>
      <c r="AI93" s="177">
        <v>2</v>
      </c>
      <c r="AJ93" s="177"/>
      <c r="AK93" s="146">
        <v>7153.1108939852129</v>
      </c>
      <c r="AL93" s="146">
        <v>3870.6474912256776</v>
      </c>
      <c r="AM93" s="146">
        <v>21260.32346390792</v>
      </c>
      <c r="AN93" s="146">
        <v>2695.0000000000005</v>
      </c>
      <c r="AO93" s="146">
        <v>3036.950146627566</v>
      </c>
      <c r="AP93" s="146">
        <v>3044.1361916771752</v>
      </c>
      <c r="AQ93" s="146">
        <v>12372.727272727274</v>
      </c>
      <c r="AR93" s="146">
        <v>14555.140186915893</v>
      </c>
      <c r="AS93" s="146">
        <v>14547.244094488189</v>
      </c>
      <c r="AT93" s="145">
        <v>271</v>
      </c>
      <c r="AU93" s="177">
        <v>3</v>
      </c>
      <c r="AV93" s="177">
        <v>7</v>
      </c>
      <c r="AW93" s="177"/>
      <c r="AX93" s="146">
        <v>1809.6003804000973</v>
      </c>
      <c r="AY93" s="146">
        <v>1155.341648001762</v>
      </c>
      <c r="AZ93" s="146">
        <v>4420.6692510456078</v>
      </c>
      <c r="BA93" s="146">
        <v>466.07142857142856</v>
      </c>
      <c r="BB93" s="20">
        <v>522.08333333333337</v>
      </c>
      <c r="BC93" s="20">
        <v>537.26851851851859</v>
      </c>
      <c r="BD93" s="146">
        <v>3497.916666666667</v>
      </c>
      <c r="BE93" s="146">
        <v>3663.2775119617227</v>
      </c>
      <c r="BF93" s="146">
        <v>3664.6271510516249</v>
      </c>
      <c r="BG93" s="145">
        <v>262</v>
      </c>
      <c r="BH93" s="177">
        <v>45</v>
      </c>
      <c r="BI93" s="177">
        <v>80</v>
      </c>
      <c r="BJ93" s="177">
        <v>78</v>
      </c>
      <c r="BK93" s="148">
        <v>82</v>
      </c>
      <c r="BL93" s="145">
        <v>555</v>
      </c>
      <c r="BM93" s="177">
        <v>1</v>
      </c>
      <c r="BN93" s="177">
        <v>12</v>
      </c>
      <c r="BO93" s="177">
        <v>3.4748191881915256</v>
      </c>
      <c r="BP93" s="177">
        <v>1.0315439944649447</v>
      </c>
      <c r="BQ93" s="177">
        <v>2.4145092250919316</v>
      </c>
      <c r="BR93" s="145">
        <v>534</v>
      </c>
      <c r="BS93" s="177">
        <v>10</v>
      </c>
      <c r="BT93" s="177">
        <v>41</v>
      </c>
      <c r="BU93" s="177">
        <v>4.6528178053828233</v>
      </c>
      <c r="BV93" s="177">
        <v>1.3354221449275372</v>
      </c>
      <c r="BW93" s="148">
        <v>3.3173954451343888</v>
      </c>
      <c r="BX93" s="145"/>
      <c r="BY93" s="177"/>
      <c r="BZ93" s="177"/>
      <c r="CA93" s="177"/>
      <c r="CB93" s="177"/>
      <c r="CC93" s="177"/>
      <c r="CD93" s="177"/>
      <c r="CE93" s="177"/>
      <c r="CF93" s="177"/>
      <c r="CG93" s="177"/>
      <c r="CH93" s="159"/>
      <c r="CI93" s="145"/>
      <c r="CJ93" s="177"/>
      <c r="CK93" s="177"/>
      <c r="CL93" s="177"/>
      <c r="CM93" s="177"/>
      <c r="CN93" s="177"/>
      <c r="CO93" s="177"/>
      <c r="CP93" s="177"/>
      <c r="CQ93" s="177"/>
      <c r="CR93" s="177"/>
      <c r="CS93" s="159"/>
      <c r="CT93" s="145"/>
      <c r="CU93" s="177"/>
      <c r="CV93" s="177"/>
      <c r="CW93" s="177"/>
      <c r="CX93" s="177"/>
      <c r="CY93" s="177"/>
      <c r="CZ93" s="177"/>
      <c r="DA93" s="177"/>
      <c r="DB93" s="177"/>
      <c r="DC93" s="177"/>
      <c r="DD93" s="159"/>
      <c r="DE93" s="145"/>
      <c r="DF93" s="177"/>
      <c r="DG93" s="177"/>
      <c r="DH93" s="177"/>
      <c r="DI93" s="177"/>
      <c r="DJ93" s="177"/>
      <c r="DK93" s="177"/>
      <c r="DL93" s="177"/>
      <c r="DM93" s="177"/>
      <c r="DN93" s="177"/>
      <c r="DO93" s="159"/>
      <c r="DP93" s="109">
        <v>33.75</v>
      </c>
      <c r="DQ93" s="215">
        <v>297332</v>
      </c>
      <c r="DR93" s="189">
        <v>0.85925925925900004</v>
      </c>
      <c r="DS93" s="189">
        <v>9.4137931034511162</v>
      </c>
      <c r="DT93" s="149" t="s">
        <v>213</v>
      </c>
      <c r="DU93" s="150" t="s">
        <v>245</v>
      </c>
      <c r="DV93" s="190" t="s">
        <v>246</v>
      </c>
      <c r="DW93" s="177" t="s">
        <v>247</v>
      </c>
      <c r="DX93" s="191" t="s">
        <v>217</v>
      </c>
      <c r="DY93" s="172" t="s">
        <v>218</v>
      </c>
      <c r="DZ93" s="132" t="s">
        <v>122</v>
      </c>
      <c r="EA93" s="125">
        <v>214</v>
      </c>
      <c r="EB93" s="125" t="s">
        <v>231</v>
      </c>
      <c r="EC93" s="133" t="s">
        <v>220</v>
      </c>
      <c r="ED93" s="133" t="s">
        <v>229</v>
      </c>
      <c r="EE93" s="125" t="s">
        <v>274</v>
      </c>
      <c r="EF93" s="17">
        <v>5.9098461731012923</v>
      </c>
      <c r="EG93" s="8">
        <v>7.4187055190984346</v>
      </c>
      <c r="EH93" s="17" t="s">
        <v>272</v>
      </c>
      <c r="EI93" s="8" t="s">
        <v>236</v>
      </c>
      <c r="EJ93" s="18" t="s">
        <v>234</v>
      </c>
      <c r="EK93" s="124" t="s">
        <v>225</v>
      </c>
      <c r="EL93" s="124" t="s">
        <v>226</v>
      </c>
      <c r="EM93" s="124" t="s">
        <v>227</v>
      </c>
    </row>
    <row r="94" spans="1:143" ht="15.75">
      <c r="A94" s="128" t="s">
        <v>212</v>
      </c>
      <c r="B94" s="143" t="s">
        <v>115</v>
      </c>
      <c r="C94" s="126" t="s">
        <v>41</v>
      </c>
      <c r="D94" s="144" t="s">
        <v>126</v>
      </c>
      <c r="E94" s="187" t="s">
        <v>90</v>
      </c>
      <c r="F94" s="145">
        <v>219</v>
      </c>
      <c r="G94" s="177">
        <v>3</v>
      </c>
      <c r="H94" s="177">
        <v>0</v>
      </c>
      <c r="I94" s="146">
        <v>10045.540543080078</v>
      </c>
      <c r="J94" s="146">
        <v>4522.2908288925064</v>
      </c>
      <c r="K94" s="146">
        <v>0.94444444444444442</v>
      </c>
      <c r="L94" s="147">
        <v>204</v>
      </c>
      <c r="M94" s="147">
        <v>215</v>
      </c>
      <c r="N94" s="146">
        <v>22042.746614608081</v>
      </c>
      <c r="O94" s="146">
        <v>4133.3333333333339</v>
      </c>
      <c r="P94" s="20">
        <v>4032.7402135231318</v>
      </c>
      <c r="Q94" s="20">
        <v>3866.2608695652175</v>
      </c>
      <c r="R94" s="146">
        <v>16033.333333333336</v>
      </c>
      <c r="S94" s="146">
        <v>16075.739644970416</v>
      </c>
      <c r="T94" s="146">
        <v>16866.008771929824</v>
      </c>
      <c r="U94" s="145">
        <v>222</v>
      </c>
      <c r="V94" s="177">
        <v>0</v>
      </c>
      <c r="W94" s="177">
        <v>14</v>
      </c>
      <c r="X94" s="146">
        <v>2466.1280290755658</v>
      </c>
      <c r="Y94" s="146">
        <v>1034.2489515198006</v>
      </c>
      <c r="Z94" s="146">
        <v>4026.5640881648001</v>
      </c>
      <c r="AA94" s="146">
        <v>950</v>
      </c>
      <c r="AB94" s="146">
        <v>838.03571428571433</v>
      </c>
      <c r="AC94" s="146">
        <v>946.45852749301025</v>
      </c>
      <c r="AD94" s="146">
        <v>3839.130434782609</v>
      </c>
      <c r="AE94" s="146">
        <v>3801.4164305949012</v>
      </c>
      <c r="AF94" s="146">
        <v>3844.8770491803275</v>
      </c>
      <c r="AG94" s="145">
        <v>218</v>
      </c>
      <c r="AH94" s="177">
        <v>0</v>
      </c>
      <c r="AI94" s="177">
        <v>0</v>
      </c>
      <c r="AJ94" s="177"/>
      <c r="AK94" s="146">
        <v>11124.910414618567</v>
      </c>
      <c r="AL94" s="146">
        <v>5194.1794815154644</v>
      </c>
      <c r="AM94" s="146">
        <v>27833.349809921121</v>
      </c>
      <c r="AN94" s="146">
        <v>4675</v>
      </c>
      <c r="AO94" s="146">
        <v>4214.334470989761</v>
      </c>
      <c r="AP94" s="146">
        <v>4053.5545023696686</v>
      </c>
      <c r="AQ94" s="146">
        <v>18480.000000000004</v>
      </c>
      <c r="AR94" s="146">
        <v>18178.723404255317</v>
      </c>
      <c r="AS94" s="146">
        <v>19077.23076923077</v>
      </c>
      <c r="AT94" s="145">
        <v>221</v>
      </c>
      <c r="AU94" s="177">
        <v>0</v>
      </c>
      <c r="AV94" s="177">
        <v>0</v>
      </c>
      <c r="AW94" s="177"/>
      <c r="AX94" s="146">
        <v>2799.3618204015943</v>
      </c>
      <c r="AY94" s="146">
        <v>1309.4805477031091</v>
      </c>
      <c r="AZ94" s="146">
        <v>4824.306400472864</v>
      </c>
      <c r="BA94" s="146">
        <v>712.5</v>
      </c>
      <c r="BB94" s="20">
        <v>685.5022831050228</v>
      </c>
      <c r="BC94" s="20">
        <v>846.75810473815477</v>
      </c>
      <c r="BD94" s="146">
        <v>4410.2941176470586</v>
      </c>
      <c r="BE94" s="146">
        <v>4303.0172413793098</v>
      </c>
      <c r="BF94" s="146">
        <v>4236.5764447695692</v>
      </c>
      <c r="BG94" s="145">
        <v>230</v>
      </c>
      <c r="BH94" s="177">
        <v>44</v>
      </c>
      <c r="BI94" s="177">
        <v>54</v>
      </c>
      <c r="BJ94" s="177">
        <v>44</v>
      </c>
      <c r="BK94" s="148">
        <v>39</v>
      </c>
      <c r="BL94" s="145">
        <v>445</v>
      </c>
      <c r="BM94" s="177">
        <v>2</v>
      </c>
      <c r="BN94" s="177">
        <v>4</v>
      </c>
      <c r="BO94" s="177">
        <v>1.7301685649202734</v>
      </c>
      <c r="BP94" s="177">
        <v>0.46316400911161731</v>
      </c>
      <c r="BQ94" s="177">
        <v>1.2556970387243735</v>
      </c>
      <c r="BR94" s="145">
        <v>440</v>
      </c>
      <c r="BS94" s="177">
        <v>2</v>
      </c>
      <c r="BT94" s="177">
        <v>4</v>
      </c>
      <c r="BU94" s="177">
        <v>3.681188940092166</v>
      </c>
      <c r="BV94" s="177">
        <v>0.65706682027649777</v>
      </c>
      <c r="BW94" s="148">
        <v>3.0239838709677418</v>
      </c>
      <c r="BX94" s="145">
        <v>433</v>
      </c>
      <c r="BY94" s="177">
        <v>2</v>
      </c>
      <c r="BZ94" s="177">
        <v>2.8425233976863256</v>
      </c>
      <c r="CA94" s="177">
        <v>215</v>
      </c>
      <c r="CB94" s="177">
        <v>1.2511448598130841</v>
      </c>
      <c r="CC94" s="177">
        <v>1</v>
      </c>
      <c r="CD94" s="177">
        <v>0.99534883720930234</v>
      </c>
      <c r="CE94" s="177">
        <v>214</v>
      </c>
      <c r="CF94" s="177">
        <v>2</v>
      </c>
      <c r="CG94" s="177">
        <v>0.99534883720930234</v>
      </c>
      <c r="CH94" s="159">
        <v>214</v>
      </c>
      <c r="CI94" s="145"/>
      <c r="CJ94" s="177"/>
      <c r="CK94" s="177"/>
      <c r="CL94" s="177"/>
      <c r="CM94" s="177"/>
      <c r="CN94" s="177"/>
      <c r="CO94" s="177"/>
      <c r="CP94" s="177"/>
      <c r="CQ94" s="177"/>
      <c r="CR94" s="177"/>
      <c r="CS94" s="159"/>
      <c r="CT94" s="145"/>
      <c r="CU94" s="177"/>
      <c r="CV94" s="177"/>
      <c r="CW94" s="177"/>
      <c r="CX94" s="177"/>
      <c r="CY94" s="177"/>
      <c r="CZ94" s="177"/>
      <c r="DA94" s="177"/>
      <c r="DB94" s="177"/>
      <c r="DC94" s="177"/>
      <c r="DD94" s="159"/>
      <c r="DE94" s="145"/>
      <c r="DF94" s="177"/>
      <c r="DG94" s="177"/>
      <c r="DH94" s="177"/>
      <c r="DI94" s="177"/>
      <c r="DJ94" s="177"/>
      <c r="DK94" s="177"/>
      <c r="DL94" s="177"/>
      <c r="DM94" s="177"/>
      <c r="DN94" s="177"/>
      <c r="DO94" s="159"/>
      <c r="DP94" s="108">
        <v>38</v>
      </c>
      <c r="DQ94" s="215">
        <v>241386</v>
      </c>
      <c r="DR94" s="189">
        <v>0.92763157894699999</v>
      </c>
      <c r="DS94" s="189">
        <v>6.2127659574492764</v>
      </c>
      <c r="DT94" s="149" t="s">
        <v>213</v>
      </c>
      <c r="DU94" s="150" t="s">
        <v>245</v>
      </c>
      <c r="DV94" s="190" t="s">
        <v>246</v>
      </c>
      <c r="DW94" s="177" t="s">
        <v>247</v>
      </c>
      <c r="DX94" s="191" t="s">
        <v>217</v>
      </c>
      <c r="DY94" s="172" t="s">
        <v>254</v>
      </c>
      <c r="DZ94" s="132" t="s">
        <v>119</v>
      </c>
      <c r="EA94" s="125">
        <v>214</v>
      </c>
      <c r="EB94" s="125" t="s">
        <v>219</v>
      </c>
      <c r="EC94" s="133" t="s">
        <v>220</v>
      </c>
      <c r="ED94" s="133" t="s">
        <v>221</v>
      </c>
      <c r="EE94" s="125" t="s">
        <v>274</v>
      </c>
      <c r="EF94" s="17">
        <v>3.5624832508226509</v>
      </c>
      <c r="EG94" s="8">
        <v>4.5484369821376625</v>
      </c>
      <c r="EH94" s="17" t="s">
        <v>273</v>
      </c>
      <c r="EI94" s="8" t="s">
        <v>233</v>
      </c>
      <c r="EJ94" s="18" t="s">
        <v>234</v>
      </c>
      <c r="EK94" s="124" t="s">
        <v>225</v>
      </c>
      <c r="EL94" s="124" t="s">
        <v>226</v>
      </c>
      <c r="EM94" s="124" t="s">
        <v>227</v>
      </c>
    </row>
    <row r="95" spans="1:143" ht="15.75">
      <c r="A95" s="128" t="s">
        <v>212</v>
      </c>
      <c r="B95" s="143" t="s">
        <v>115</v>
      </c>
      <c r="C95" s="126" t="s">
        <v>41</v>
      </c>
      <c r="D95" s="144" t="s">
        <v>126</v>
      </c>
      <c r="E95" s="216" t="s">
        <v>90</v>
      </c>
      <c r="F95" s="145">
        <v>215</v>
      </c>
      <c r="G95" s="177">
        <v>0</v>
      </c>
      <c r="H95" s="177">
        <v>0</v>
      </c>
      <c r="I95" s="146">
        <v>9488.8052651652215</v>
      </c>
      <c r="J95" s="146">
        <v>3408.7612612547764</v>
      </c>
      <c r="K95" s="146">
        <v>0.98139534883720925</v>
      </c>
      <c r="L95" s="147">
        <v>211</v>
      </c>
      <c r="M95" s="147">
        <v>215</v>
      </c>
      <c r="N95" s="146">
        <v>18002.77293897016</v>
      </c>
      <c r="O95" s="146">
        <v>4906.25</v>
      </c>
      <c r="P95" s="20">
        <v>4572.7642276422766</v>
      </c>
      <c r="Q95" s="20">
        <v>4165.9829059829062</v>
      </c>
      <c r="R95" s="146">
        <v>13912.5</v>
      </c>
      <c r="S95" s="146">
        <v>13948.523985239852</v>
      </c>
      <c r="T95" s="146">
        <v>13924.355555555556</v>
      </c>
      <c r="U95" s="145">
        <v>213</v>
      </c>
      <c r="V95" s="177">
        <v>0</v>
      </c>
      <c r="W95" s="177">
        <v>2</v>
      </c>
      <c r="X95" s="146">
        <v>2373.8539358052572</v>
      </c>
      <c r="Y95" s="146">
        <v>998.35539555053754</v>
      </c>
      <c r="Z95" s="146">
        <v>3795.2979426057277</v>
      </c>
      <c r="AA95" s="146">
        <v>827.5</v>
      </c>
      <c r="AB95" s="146">
        <v>879.19132149901384</v>
      </c>
      <c r="AC95" s="146">
        <v>850.97580015612812</v>
      </c>
      <c r="AD95" s="146">
        <v>3531.521739130435</v>
      </c>
      <c r="AE95" s="146">
        <v>3452.7707808564232</v>
      </c>
      <c r="AF95" s="146">
        <v>3446.7848453249912</v>
      </c>
      <c r="AG95" s="145">
        <v>206</v>
      </c>
      <c r="AH95" s="177">
        <v>1</v>
      </c>
      <c r="AI95" s="177">
        <v>1</v>
      </c>
      <c r="AJ95" s="177"/>
      <c r="AK95" s="146">
        <v>11923.8647672281</v>
      </c>
      <c r="AL95" s="146">
        <v>4871.0558460211168</v>
      </c>
      <c r="AM95" s="146">
        <v>25918.069694661761</v>
      </c>
      <c r="AN95" s="146">
        <v>5721.4285714285716</v>
      </c>
      <c r="AO95" s="146">
        <v>4901.0695187165775</v>
      </c>
      <c r="AP95" s="146">
        <v>4261.5079365079364</v>
      </c>
      <c r="AQ95" s="146">
        <v>18300</v>
      </c>
      <c r="AR95" s="146">
        <v>18156.804733727811</v>
      </c>
      <c r="AS95" s="146">
        <v>18091.44385026738</v>
      </c>
      <c r="AT95" s="145">
        <v>208</v>
      </c>
      <c r="AU95" s="177">
        <v>0</v>
      </c>
      <c r="AV95" s="177">
        <v>0</v>
      </c>
      <c r="AW95" s="177"/>
      <c r="AX95" s="146">
        <v>2887.6756849168614</v>
      </c>
      <c r="AY95" s="146">
        <v>1347.1443424910931</v>
      </c>
      <c r="AZ95" s="146">
        <v>4578.1634998253676</v>
      </c>
      <c r="BA95" s="146">
        <v>823.07692307692309</v>
      </c>
      <c r="BB95" s="20">
        <v>759.97876857749475</v>
      </c>
      <c r="BC95" s="20">
        <v>713.33872271624898</v>
      </c>
      <c r="BD95" s="146">
        <v>4295.652173913044</v>
      </c>
      <c r="BE95" s="146">
        <v>4200.320924261875</v>
      </c>
      <c r="BF95" s="146">
        <v>4035.8847736625521</v>
      </c>
      <c r="BG95" s="145">
        <v>194</v>
      </c>
      <c r="BH95" s="177">
        <v>62</v>
      </c>
      <c r="BI95" s="177">
        <v>107</v>
      </c>
      <c r="BJ95" s="177">
        <v>51</v>
      </c>
      <c r="BK95" s="148">
        <v>53</v>
      </c>
      <c r="BL95" s="145">
        <v>423</v>
      </c>
      <c r="BM95" s="177">
        <v>1</v>
      </c>
      <c r="BN95" s="177">
        <v>0</v>
      </c>
      <c r="BO95" s="177">
        <v>3.0153412322274886</v>
      </c>
      <c r="BP95" s="177">
        <v>1.3419194312796205</v>
      </c>
      <c r="BQ95" s="177">
        <v>1.6447535545023702</v>
      </c>
      <c r="BR95" s="145">
        <v>415</v>
      </c>
      <c r="BS95" s="177">
        <v>3</v>
      </c>
      <c r="BT95" s="177">
        <v>6</v>
      </c>
      <c r="BU95" s="177">
        <v>4.8280640394088676</v>
      </c>
      <c r="BV95" s="177">
        <v>1.6635985221674878</v>
      </c>
      <c r="BW95" s="148">
        <v>3.1644655172413803</v>
      </c>
      <c r="BX95" s="145">
        <v>468</v>
      </c>
      <c r="BY95" s="177">
        <v>1</v>
      </c>
      <c r="BZ95" s="177">
        <v>2.8655502761950333</v>
      </c>
      <c r="CA95" s="177">
        <v>209</v>
      </c>
      <c r="CB95" s="177">
        <v>1.2064545454545452</v>
      </c>
      <c r="CC95" s="177">
        <v>0</v>
      </c>
      <c r="CD95" s="177">
        <v>1</v>
      </c>
      <c r="CE95" s="177">
        <v>209</v>
      </c>
      <c r="CF95" s="177">
        <v>1</v>
      </c>
      <c r="CG95" s="177">
        <v>1</v>
      </c>
      <c r="CH95" s="159">
        <v>209</v>
      </c>
      <c r="CI95" s="145"/>
      <c r="CJ95" s="177"/>
      <c r="CK95" s="177"/>
      <c r="CL95" s="177"/>
      <c r="CM95" s="177"/>
      <c r="CN95" s="177"/>
      <c r="CO95" s="177"/>
      <c r="CP95" s="177"/>
      <c r="CQ95" s="177"/>
      <c r="CR95" s="177"/>
      <c r="CS95" s="159"/>
      <c r="CT95" s="145"/>
      <c r="CU95" s="177"/>
      <c r="CV95" s="177"/>
      <c r="CW95" s="177"/>
      <c r="CX95" s="177"/>
      <c r="CY95" s="177"/>
      <c r="CZ95" s="177"/>
      <c r="DA95" s="177"/>
      <c r="DB95" s="177"/>
      <c r="DC95" s="177"/>
      <c r="DD95" s="159"/>
      <c r="DE95" s="145"/>
      <c r="DF95" s="177"/>
      <c r="DG95" s="177"/>
      <c r="DH95" s="177"/>
      <c r="DI95" s="177"/>
      <c r="DJ95" s="177"/>
      <c r="DK95" s="177"/>
      <c r="DL95" s="177"/>
      <c r="DM95" s="177"/>
      <c r="DN95" s="177"/>
      <c r="DO95" s="159"/>
      <c r="DP95" s="109">
        <v>38</v>
      </c>
      <c r="DQ95" s="215">
        <v>241386</v>
      </c>
      <c r="DR95" s="189">
        <v>0.92763157894699999</v>
      </c>
      <c r="DS95" s="189">
        <v>6.0992907801442664</v>
      </c>
      <c r="DT95" s="149" t="s">
        <v>213</v>
      </c>
      <c r="DU95" s="150" t="s">
        <v>245</v>
      </c>
      <c r="DV95" s="190" t="s">
        <v>246</v>
      </c>
      <c r="DW95" s="177" t="s">
        <v>247</v>
      </c>
      <c r="DX95" s="191" t="s">
        <v>217</v>
      </c>
      <c r="DY95" s="172" t="s">
        <v>254</v>
      </c>
      <c r="DZ95" s="132" t="s">
        <v>120</v>
      </c>
      <c r="EA95" s="125">
        <v>214</v>
      </c>
      <c r="EB95" s="125" t="s">
        <v>228</v>
      </c>
      <c r="EC95" s="133" t="s">
        <v>220</v>
      </c>
      <c r="ED95" s="133" t="s">
        <v>229</v>
      </c>
      <c r="EE95" s="125" t="s">
        <v>274</v>
      </c>
      <c r="EF95" s="17">
        <v>3.9583814011063687</v>
      </c>
      <c r="EG95" s="8">
        <v>5.0884279813005335</v>
      </c>
      <c r="EH95" s="17" t="s">
        <v>273</v>
      </c>
      <c r="EI95" s="8" t="s">
        <v>233</v>
      </c>
      <c r="EJ95" s="18" t="s">
        <v>234</v>
      </c>
      <c r="EK95" s="124" t="s">
        <v>225</v>
      </c>
      <c r="EL95" s="124" t="s">
        <v>226</v>
      </c>
      <c r="EM95" s="124" t="s">
        <v>227</v>
      </c>
    </row>
    <row r="96" spans="1:143" ht="15.75">
      <c r="A96" s="128" t="s">
        <v>212</v>
      </c>
      <c r="B96" s="143" t="s">
        <v>115</v>
      </c>
      <c r="C96" s="126" t="s">
        <v>41</v>
      </c>
      <c r="D96" s="144" t="s">
        <v>126</v>
      </c>
      <c r="E96" s="216" t="s">
        <v>90</v>
      </c>
      <c r="F96" s="145">
        <v>198</v>
      </c>
      <c r="G96" s="177">
        <v>2</v>
      </c>
      <c r="H96" s="177">
        <v>0</v>
      </c>
      <c r="I96" s="146">
        <v>4480.3925553549243</v>
      </c>
      <c r="J96" s="146">
        <v>1585.0821059410671</v>
      </c>
      <c r="K96" s="146">
        <v>0.80102040816326525</v>
      </c>
      <c r="L96" s="147">
        <v>157</v>
      </c>
      <c r="M96" s="147">
        <v>194</v>
      </c>
      <c r="N96" s="146">
        <v>7565.8414050396477</v>
      </c>
      <c r="O96" s="146">
        <v>2162.5</v>
      </c>
      <c r="P96" s="20">
        <v>2550.9523809523812</v>
      </c>
      <c r="Q96" s="20">
        <v>2575.452488687783</v>
      </c>
      <c r="R96" s="146">
        <v>6409.7560975609758</v>
      </c>
      <c r="S96" s="146">
        <v>10494.736842105265</v>
      </c>
      <c r="T96" s="146">
        <v>11106.764705882355</v>
      </c>
      <c r="U96" s="145">
        <v>195</v>
      </c>
      <c r="V96" s="177">
        <v>0</v>
      </c>
      <c r="W96" s="177">
        <v>10</v>
      </c>
      <c r="X96" s="146">
        <v>1786.8989924831367</v>
      </c>
      <c r="Y96" s="146">
        <v>872.36677810119818</v>
      </c>
      <c r="Z96" s="146">
        <v>3369.263178497336</v>
      </c>
      <c r="AA96" s="146">
        <v>576.3888888888888</v>
      </c>
      <c r="AB96" s="146">
        <v>848.24380165289256</v>
      </c>
      <c r="AC96" s="146">
        <v>833.79629629629642</v>
      </c>
      <c r="AD96" s="146">
        <v>2977.9411764705883</v>
      </c>
      <c r="AE96" s="146">
        <v>3440.4340836012866</v>
      </c>
      <c r="AF96" s="146">
        <v>3396.7345505617973</v>
      </c>
      <c r="AG96" s="145">
        <v>197</v>
      </c>
      <c r="AH96" s="177">
        <v>1</v>
      </c>
      <c r="AI96" s="177">
        <v>1</v>
      </c>
      <c r="AJ96" s="177"/>
      <c r="AK96" s="146">
        <v>7972.3779319900077</v>
      </c>
      <c r="AL96" s="146">
        <v>4009.5803688587948</v>
      </c>
      <c r="AM96" s="146">
        <v>18600.876317162878</v>
      </c>
      <c r="AN96" s="146">
        <v>2740.3846153846152</v>
      </c>
      <c r="AO96" s="146">
        <v>2822</v>
      </c>
      <c r="AP96" s="146">
        <v>2805.5636896046854</v>
      </c>
      <c r="AQ96" s="146">
        <v>13562.5</v>
      </c>
      <c r="AR96" s="146">
        <v>14949.66887417219</v>
      </c>
      <c r="AS96" s="146">
        <v>15440.000000000004</v>
      </c>
      <c r="AT96" s="145">
        <v>193</v>
      </c>
      <c r="AU96" s="177">
        <v>1</v>
      </c>
      <c r="AV96" s="177">
        <v>0</v>
      </c>
      <c r="AW96" s="177"/>
      <c r="AX96" s="146">
        <v>2190.369920574241</v>
      </c>
      <c r="AY96" s="146">
        <v>1140.5560789261492</v>
      </c>
      <c r="AZ96" s="146">
        <v>4390.3479005720083</v>
      </c>
      <c r="BA96" s="146">
        <v>486.66666666666669</v>
      </c>
      <c r="BB96" s="20">
        <v>666.84782608695662</v>
      </c>
      <c r="BC96" s="20">
        <v>635.19091847265224</v>
      </c>
      <c r="BD96" s="146">
        <v>3700</v>
      </c>
      <c r="BE96" s="146">
        <v>3917.4295774647885</v>
      </c>
      <c r="BF96" s="146">
        <v>3818.1434599156119</v>
      </c>
      <c r="BG96" s="145">
        <v>185</v>
      </c>
      <c r="BH96" s="177">
        <v>51</v>
      </c>
      <c r="BI96" s="177">
        <v>65</v>
      </c>
      <c r="BJ96" s="177">
        <v>54</v>
      </c>
      <c r="BK96" s="148">
        <v>51</v>
      </c>
      <c r="BL96" s="145">
        <v>400</v>
      </c>
      <c r="BM96" s="177">
        <v>6</v>
      </c>
      <c r="BN96" s="177">
        <v>12</v>
      </c>
      <c r="BO96" s="177">
        <v>4.7061963350785323</v>
      </c>
      <c r="BP96" s="177">
        <v>1.9411649214659685</v>
      </c>
      <c r="BQ96" s="177">
        <v>2.7324502617801047</v>
      </c>
      <c r="BR96" s="145">
        <v>396</v>
      </c>
      <c r="BS96" s="177">
        <v>9</v>
      </c>
      <c r="BT96" s="177">
        <v>26</v>
      </c>
      <c r="BU96" s="177">
        <v>5.8329750692520772</v>
      </c>
      <c r="BV96" s="177">
        <v>2.1746481994459836</v>
      </c>
      <c r="BW96" s="148">
        <v>3.6583268698060936</v>
      </c>
      <c r="BX96" s="145">
        <v>438</v>
      </c>
      <c r="BY96" s="177">
        <v>2</v>
      </c>
      <c r="BZ96" s="177">
        <v>2.8481865756869933</v>
      </c>
      <c r="CA96" s="177">
        <v>195</v>
      </c>
      <c r="CB96" s="177">
        <v>1.5472072538860102</v>
      </c>
      <c r="CC96" s="177">
        <v>2</v>
      </c>
      <c r="CD96" s="177">
        <v>0.98974358974358978</v>
      </c>
      <c r="CE96" s="177">
        <v>191</v>
      </c>
      <c r="CF96" s="177">
        <v>2</v>
      </c>
      <c r="CG96" s="177">
        <v>0.97948717948717945</v>
      </c>
      <c r="CH96" s="159">
        <v>193</v>
      </c>
      <c r="CI96" s="145"/>
      <c r="CJ96" s="177"/>
      <c r="CK96" s="177"/>
      <c r="CL96" s="177"/>
      <c r="CM96" s="177"/>
      <c r="CN96" s="177"/>
      <c r="CO96" s="177"/>
      <c r="CP96" s="177"/>
      <c r="CQ96" s="177"/>
      <c r="CR96" s="177"/>
      <c r="CS96" s="159"/>
      <c r="CT96" s="145"/>
      <c r="CU96" s="177"/>
      <c r="CV96" s="177"/>
      <c r="CW96" s="177"/>
      <c r="CX96" s="177"/>
      <c r="CY96" s="177"/>
      <c r="CZ96" s="177"/>
      <c r="DA96" s="177"/>
      <c r="DB96" s="177"/>
      <c r="DC96" s="177"/>
      <c r="DD96" s="159"/>
      <c r="DE96" s="145"/>
      <c r="DF96" s="177"/>
      <c r="DG96" s="177"/>
      <c r="DH96" s="177"/>
      <c r="DI96" s="177"/>
      <c r="DJ96" s="177"/>
      <c r="DK96" s="177"/>
      <c r="DL96" s="177"/>
      <c r="DM96" s="177"/>
      <c r="DN96" s="177"/>
      <c r="DO96" s="159"/>
      <c r="DP96" s="108">
        <v>38</v>
      </c>
      <c r="DQ96" s="215">
        <v>241386</v>
      </c>
      <c r="DR96" s="189">
        <v>0.92763157894699999</v>
      </c>
      <c r="DS96" s="189">
        <v>5.617021276597975</v>
      </c>
      <c r="DT96" s="149" t="s">
        <v>213</v>
      </c>
      <c r="DU96" s="150" t="s">
        <v>245</v>
      </c>
      <c r="DV96" s="190" t="s">
        <v>246</v>
      </c>
      <c r="DW96" s="177" t="s">
        <v>247</v>
      </c>
      <c r="DX96" s="191" t="s">
        <v>217</v>
      </c>
      <c r="DY96" s="172" t="s">
        <v>254</v>
      </c>
      <c r="DZ96" s="132" t="s">
        <v>121</v>
      </c>
      <c r="EA96" s="125">
        <v>214</v>
      </c>
      <c r="EB96" s="125" t="s">
        <v>230</v>
      </c>
      <c r="EC96" s="133" t="s">
        <v>220</v>
      </c>
      <c r="ED96" s="133" t="s">
        <v>229</v>
      </c>
      <c r="EE96" s="125" t="s">
        <v>274</v>
      </c>
      <c r="EF96" s="17">
        <v>7.513878810285318</v>
      </c>
      <c r="EG96" s="8">
        <v>7.0039801634274994</v>
      </c>
      <c r="EH96" s="17" t="s">
        <v>273</v>
      </c>
      <c r="EI96" s="8" t="s">
        <v>233</v>
      </c>
      <c r="EJ96" s="18" t="s">
        <v>234</v>
      </c>
      <c r="EK96" s="124" t="s">
        <v>225</v>
      </c>
      <c r="EL96" s="124" t="s">
        <v>226</v>
      </c>
      <c r="EM96" s="124" t="s">
        <v>227</v>
      </c>
    </row>
    <row r="97" spans="1:143" ht="16.5" thickBot="1">
      <c r="A97" s="111" t="s">
        <v>212</v>
      </c>
      <c r="B97" s="112" t="s">
        <v>115</v>
      </c>
      <c r="C97" s="113" t="s">
        <v>41</v>
      </c>
      <c r="D97" s="161" t="s">
        <v>126</v>
      </c>
      <c r="E97" s="220" t="s">
        <v>90</v>
      </c>
      <c r="F97" s="162">
        <v>202</v>
      </c>
      <c r="G97" s="119">
        <v>0</v>
      </c>
      <c r="H97" s="119">
        <v>0</v>
      </c>
      <c r="I97" s="163">
        <v>5842.173153788598</v>
      </c>
      <c r="J97" s="163">
        <v>2687.3351431148535</v>
      </c>
      <c r="K97" s="163">
        <v>0.85643564356435642</v>
      </c>
      <c r="L97" s="164">
        <v>173</v>
      </c>
      <c r="M97" s="164">
        <v>197</v>
      </c>
      <c r="N97" s="163">
        <v>14064.866687821361</v>
      </c>
      <c r="O97" s="163">
        <v>2400.0000000000005</v>
      </c>
      <c r="P97" s="116">
        <v>2717.3796791443851</v>
      </c>
      <c r="Q97" s="116">
        <v>2804.0712468193383</v>
      </c>
      <c r="R97" s="163">
        <v>9525.0000000000018</v>
      </c>
      <c r="S97" s="163">
        <v>9477.1875</v>
      </c>
      <c r="T97" s="163">
        <v>9625.6410256410254</v>
      </c>
      <c r="U97" s="162">
        <v>199</v>
      </c>
      <c r="V97" s="119">
        <v>0</v>
      </c>
      <c r="W97" s="119">
        <v>34</v>
      </c>
      <c r="X97" s="163">
        <v>1736.6227459067218</v>
      </c>
      <c r="Y97" s="163">
        <v>917.08651273495173</v>
      </c>
      <c r="Z97" s="163">
        <v>3706.0381376759524</v>
      </c>
      <c r="AA97" s="163">
        <v>651.31578947368416</v>
      </c>
      <c r="AB97" s="163">
        <v>659.41845764854622</v>
      </c>
      <c r="AC97" s="163">
        <v>703.65201900237525</v>
      </c>
      <c r="AD97" s="163">
        <v>2991.0714285714284</v>
      </c>
      <c r="AE97" s="163">
        <v>3023.1625835189311</v>
      </c>
      <c r="AF97" s="163">
        <v>3084.3192868719611</v>
      </c>
      <c r="AG97" s="162">
        <v>202</v>
      </c>
      <c r="AH97" s="119">
        <v>2</v>
      </c>
      <c r="AI97" s="119">
        <v>0</v>
      </c>
      <c r="AJ97" s="119"/>
      <c r="AK97" s="163">
        <v>8827.1804740088319</v>
      </c>
      <c r="AL97" s="163">
        <v>5131.0979165423969</v>
      </c>
      <c r="AM97" s="163">
        <v>23355.858046831359</v>
      </c>
      <c r="AN97" s="163">
        <v>3450</v>
      </c>
      <c r="AO97" s="163">
        <v>3036.950146627566</v>
      </c>
      <c r="AP97" s="163">
        <v>3044.1361916771752</v>
      </c>
      <c r="AQ97" s="163">
        <v>16500</v>
      </c>
      <c r="AR97" s="163">
        <v>14555.140186915893</v>
      </c>
      <c r="AS97" s="163">
        <v>14547.244094488189</v>
      </c>
      <c r="AT97" s="162">
        <v>197</v>
      </c>
      <c r="AU97" s="119">
        <v>0</v>
      </c>
      <c r="AV97" s="119">
        <v>1</v>
      </c>
      <c r="AW97" s="119"/>
      <c r="AX97" s="163">
        <v>2159.7546848434231</v>
      </c>
      <c r="AY97" s="163">
        <v>1319.1644795564712</v>
      </c>
      <c r="AZ97" s="163">
        <v>4533.9098317476319</v>
      </c>
      <c r="BA97" s="163">
        <v>367.85714285714289</v>
      </c>
      <c r="BB97" s="116">
        <v>522.08333333333337</v>
      </c>
      <c r="BC97" s="116">
        <v>537.26851851851859</v>
      </c>
      <c r="BD97" s="163">
        <v>3862.5000000000005</v>
      </c>
      <c r="BE97" s="163">
        <v>3663.2775119617227</v>
      </c>
      <c r="BF97" s="163">
        <v>3664.6271510516249</v>
      </c>
      <c r="BG97" s="162">
        <v>201</v>
      </c>
      <c r="BH97" s="119">
        <v>55</v>
      </c>
      <c r="BI97" s="119">
        <v>84</v>
      </c>
      <c r="BJ97" s="119">
        <v>78</v>
      </c>
      <c r="BK97" s="120">
        <v>82</v>
      </c>
      <c r="BL97" s="162">
        <v>411</v>
      </c>
      <c r="BM97" s="119">
        <v>3</v>
      </c>
      <c r="BN97" s="119">
        <v>18</v>
      </c>
      <c r="BO97" s="119">
        <v>3.8689512820512806</v>
      </c>
      <c r="BP97" s="119">
        <v>1.1005230769230772</v>
      </c>
      <c r="BQ97" s="119">
        <v>2.7303256410256402</v>
      </c>
      <c r="BR97" s="162">
        <v>399</v>
      </c>
      <c r="BS97" s="119">
        <v>3</v>
      </c>
      <c r="BT97" s="119">
        <v>13</v>
      </c>
      <c r="BU97" s="119">
        <v>4.5513812010443857</v>
      </c>
      <c r="BV97" s="119">
        <v>1.33702088772846</v>
      </c>
      <c r="BW97" s="120">
        <v>3.2143603133159284</v>
      </c>
      <c r="BX97" s="162">
        <v>448</v>
      </c>
      <c r="BY97" s="119">
        <v>2</v>
      </c>
      <c r="BZ97" s="119">
        <v>2.8530303432483866</v>
      </c>
      <c r="CA97" s="119">
        <v>200</v>
      </c>
      <c r="CB97" s="119">
        <v>1.3776363636363638</v>
      </c>
      <c r="CC97" s="119">
        <v>2</v>
      </c>
      <c r="CD97" s="119">
        <v>0.99</v>
      </c>
      <c r="CE97" s="119">
        <v>197</v>
      </c>
      <c r="CF97" s="119">
        <v>2</v>
      </c>
      <c r="CG97" s="119">
        <v>0.98499999999999999</v>
      </c>
      <c r="CH97" s="165">
        <v>198</v>
      </c>
      <c r="CI97" s="162"/>
      <c r="CJ97" s="119"/>
      <c r="CK97" s="119"/>
      <c r="CL97" s="119"/>
      <c r="CM97" s="119"/>
      <c r="CN97" s="119"/>
      <c r="CO97" s="119"/>
      <c r="CP97" s="119"/>
      <c r="CQ97" s="119"/>
      <c r="CR97" s="119"/>
      <c r="CS97" s="165"/>
      <c r="CT97" s="162"/>
      <c r="CU97" s="119"/>
      <c r="CV97" s="119"/>
      <c r="CW97" s="119"/>
      <c r="CX97" s="119"/>
      <c r="CY97" s="119"/>
      <c r="CZ97" s="119"/>
      <c r="DA97" s="119"/>
      <c r="DB97" s="119"/>
      <c r="DC97" s="119"/>
      <c r="DD97" s="165"/>
      <c r="DE97" s="162"/>
      <c r="DF97" s="119"/>
      <c r="DG97" s="119"/>
      <c r="DH97" s="119"/>
      <c r="DI97" s="119"/>
      <c r="DJ97" s="119"/>
      <c r="DK97" s="119"/>
      <c r="DL97" s="119"/>
      <c r="DM97" s="119"/>
      <c r="DN97" s="119"/>
      <c r="DO97" s="165"/>
      <c r="DP97" s="175">
        <v>38</v>
      </c>
      <c r="DQ97" s="221">
        <v>241386</v>
      </c>
      <c r="DR97" s="222">
        <v>0.92763157894699999</v>
      </c>
      <c r="DS97" s="222">
        <v>5.730496453902985</v>
      </c>
      <c r="DT97" s="179" t="s">
        <v>213</v>
      </c>
      <c r="DU97" s="118" t="s">
        <v>245</v>
      </c>
      <c r="DV97" s="212" t="s">
        <v>246</v>
      </c>
      <c r="DW97" s="119" t="s">
        <v>247</v>
      </c>
      <c r="DX97" s="213" t="s">
        <v>217</v>
      </c>
      <c r="DY97" s="214" t="s">
        <v>254</v>
      </c>
      <c r="DZ97" s="121" t="s">
        <v>122</v>
      </c>
      <c r="EA97" s="122">
        <v>214</v>
      </c>
      <c r="EB97" s="122" t="s">
        <v>231</v>
      </c>
      <c r="EC97" s="123" t="s">
        <v>220</v>
      </c>
      <c r="ED97" s="123" t="s">
        <v>229</v>
      </c>
      <c r="EE97" s="122" t="s">
        <v>274</v>
      </c>
      <c r="EF97" s="114">
        <v>6.4847326325898127</v>
      </c>
      <c r="EG97" s="115">
        <v>6.800284863716394</v>
      </c>
      <c r="EH97" s="114" t="s">
        <v>273</v>
      </c>
      <c r="EI97" s="115" t="s">
        <v>233</v>
      </c>
      <c r="EJ97" s="117" t="s">
        <v>234</v>
      </c>
      <c r="EK97" s="124" t="s">
        <v>225</v>
      </c>
      <c r="EL97" s="124" t="s">
        <v>226</v>
      </c>
      <c r="EM97" s="124" t="s">
        <v>227</v>
      </c>
    </row>
    <row r="113" s="124" customFormat="1" ht="14.25"/>
    <row r="114" s="124" customFormat="1" ht="14.25"/>
    <row r="115" s="124" customFormat="1" ht="14.25"/>
    <row r="116" s="124" customFormat="1" ht="14.25"/>
    <row r="117" s="124" customFormat="1" ht="14.25"/>
    <row r="118" s="124" customFormat="1" ht="14.25"/>
    <row r="119" s="124" customFormat="1" ht="14.25"/>
    <row r="120" s="124" customFormat="1" ht="14.25"/>
    <row r="121" s="124" customFormat="1" ht="14.25"/>
    <row r="122" s="124" customFormat="1" ht="14.25"/>
    <row r="123" s="124" customFormat="1" ht="14.25"/>
    <row r="124" s="124" customFormat="1" ht="14.25"/>
    <row r="125" s="124" customFormat="1" ht="14.25"/>
    <row r="126" s="124" customFormat="1" ht="14.25"/>
    <row r="127" s="124" customFormat="1" ht="14.25"/>
    <row r="128" s="124" customFormat="1" ht="14.25"/>
    <row r="129" s="124" customFormat="1" ht="14.25"/>
    <row r="130" s="124" customFormat="1" ht="14.25"/>
    <row r="131" s="124" customFormat="1" ht="14.25"/>
    <row r="132" s="124" customFormat="1" ht="14.25"/>
    <row r="133" s="124" customFormat="1" ht="14.25"/>
    <row r="134" s="124" customFormat="1" ht="14.25"/>
    <row r="135" s="124" customFormat="1" ht="14.25"/>
    <row r="136" s="124" customFormat="1" ht="14.25"/>
    <row r="137" s="124" customFormat="1" ht="14.25"/>
    <row r="138" s="124" customFormat="1" ht="14.25"/>
    <row r="139" s="124" customFormat="1" ht="14.25"/>
    <row r="140" s="124" customFormat="1" ht="14.25"/>
    <row r="141" s="124" customFormat="1" ht="14.25"/>
    <row r="142" s="124" customFormat="1" ht="14.25"/>
    <row r="143" s="124" customFormat="1" ht="14.25"/>
    <row r="144" s="124" customFormat="1" ht="14.25"/>
    <row r="145" s="124" customFormat="1" ht="14.25"/>
    <row r="146" s="124" customFormat="1" ht="14.25"/>
    <row r="147" s="124" customFormat="1" ht="14.25"/>
    <row r="148" s="124" customFormat="1" ht="14.25"/>
    <row r="149" s="124" customFormat="1" ht="14.25"/>
    <row r="150" s="124" customFormat="1" ht="14.25"/>
    <row r="151" s="124" customFormat="1" ht="14.25"/>
    <row r="152" s="124" customFormat="1" ht="14.25"/>
    <row r="153" s="124" customFormat="1" ht="14.25"/>
    <row r="154" s="124" customFormat="1" ht="14.25"/>
    <row r="155" s="124" customFormat="1" ht="14.25"/>
    <row r="156" s="124" customFormat="1" ht="14.25"/>
    <row r="157" s="124" customFormat="1" ht="14.25"/>
    <row r="158" s="124" customFormat="1" ht="14.25"/>
    <row r="159" s="124" customFormat="1" ht="14.25"/>
    <row r="160" s="124" customFormat="1" ht="14.25"/>
    <row r="161" s="124" customFormat="1" ht="14.25"/>
    <row r="162" s="124" customFormat="1" ht="14.25"/>
    <row r="163" s="124" customFormat="1" ht="14.25"/>
    <row r="164" s="124" customFormat="1" ht="14.25"/>
    <row r="165" s="124" customFormat="1" ht="14.25"/>
    <row r="166" s="124" customFormat="1" ht="14.25"/>
    <row r="167" s="124" customFormat="1" ht="14.25"/>
    <row r="168" s="124" customFormat="1" ht="14.25"/>
    <row r="169" s="124" customFormat="1" ht="14.25"/>
    <row r="170" s="124" customFormat="1" ht="14.25"/>
    <row r="171" s="124" customFormat="1" ht="14.25"/>
    <row r="172" s="124" customFormat="1" ht="14.25"/>
    <row r="173" s="124" customFormat="1" ht="14.25"/>
    <row r="174" s="124" customFormat="1" ht="14.25"/>
    <row r="175" s="124" customFormat="1" ht="14.25"/>
    <row r="176" s="124" customFormat="1" ht="14.25"/>
    <row r="177" s="124" customFormat="1" ht="14.25"/>
    <row r="178" s="124" customFormat="1" ht="14.25"/>
    <row r="179" s="124" customFormat="1" ht="14.25"/>
    <row r="180" s="124" customFormat="1" ht="14.25"/>
    <row r="181" s="124" customFormat="1" ht="14.25"/>
    <row r="182" s="124" customFormat="1" ht="14.25"/>
    <row r="183" s="124" customFormat="1" ht="14.25"/>
    <row r="184" s="124" customFormat="1" ht="14.25"/>
    <row r="185" s="124" customFormat="1" ht="14.25"/>
    <row r="186" s="124" customFormat="1" ht="14.25"/>
    <row r="187" s="124" customFormat="1" ht="14.25"/>
    <row r="188" s="124" customFormat="1" ht="14.25"/>
    <row r="189" s="124" customFormat="1" ht="14.25"/>
    <row r="190" s="124" customFormat="1" ht="14.25"/>
    <row r="191" s="124" customFormat="1" ht="14.25"/>
    <row r="192" s="124" customFormat="1" ht="14.25"/>
    <row r="193" s="124" customFormat="1" ht="14.25"/>
    <row r="194" s="124" customFormat="1" ht="14.25"/>
    <row r="195" s="124" customFormat="1" ht="14.25"/>
    <row r="196" s="124" customFormat="1" ht="14.25"/>
    <row r="197" s="124" customFormat="1" ht="14.25"/>
    <row r="198" s="124" customFormat="1" ht="14.25"/>
    <row r="199" s="124" customFormat="1" ht="14.25"/>
    <row r="200" s="124" customFormat="1" ht="14.25"/>
    <row r="201" s="124" customFormat="1" ht="14.25"/>
    <row r="202" s="124" customFormat="1" ht="14.25"/>
    <row r="203" s="124" customFormat="1" ht="14.25"/>
    <row r="204" s="124" customFormat="1" ht="14.25"/>
    <row r="205" s="124" customFormat="1" ht="14.25"/>
    <row r="206" s="124" customFormat="1" ht="14.25"/>
    <row r="207" s="124" customFormat="1" ht="14.25"/>
    <row r="208" s="124" customFormat="1" ht="14.25"/>
    <row r="209" s="124" customFormat="1" ht="14.25"/>
    <row r="210" s="124" customFormat="1" ht="14.25"/>
    <row r="211" s="124" customFormat="1" ht="14.25"/>
    <row r="212" s="124" customFormat="1" ht="14.25"/>
    <row r="213" s="124" customFormat="1" ht="14.25"/>
    <row r="214" s="124" customFormat="1" ht="14.25"/>
    <row r="215" s="124" customFormat="1" ht="14.25"/>
    <row r="216" s="124" customFormat="1" ht="14.25"/>
    <row r="217" s="124" customFormat="1" ht="14.25"/>
    <row r="218" s="124" customFormat="1" ht="14.25"/>
    <row r="219" s="124" customFormat="1" ht="14.25"/>
    <row r="220" s="124" customFormat="1" ht="14.25"/>
    <row r="221" s="124" customFormat="1" ht="14.25"/>
    <row r="222" s="124" customFormat="1" ht="14.25"/>
    <row r="223" s="124" customFormat="1" ht="14.25"/>
    <row r="224" s="124" customFormat="1" ht="14.25"/>
    <row r="225" s="124" customFormat="1" ht="14.25"/>
    <row r="226" s="124" customFormat="1" ht="14.25"/>
    <row r="227" s="124" customFormat="1" ht="14.25"/>
    <row r="228" s="124" customFormat="1" ht="14.25"/>
    <row r="229" s="124" customFormat="1" ht="14.25"/>
    <row r="230" s="124" customFormat="1" ht="14.25"/>
    <row r="231" s="124" customFormat="1" ht="14.25"/>
    <row r="232" s="124" customFormat="1" ht="14.25"/>
    <row r="233" s="124" customFormat="1" ht="14.25"/>
    <row r="234" s="124" customFormat="1" ht="14.25"/>
    <row r="235" s="124" customFormat="1" ht="14.25"/>
    <row r="236" s="124" customFormat="1" ht="14.25"/>
    <row r="237" s="124" customFormat="1" ht="14.25"/>
    <row r="238" s="124" customFormat="1" ht="14.25"/>
    <row r="239" s="124" customFormat="1" ht="14.25"/>
    <row r="240" s="124" customFormat="1" ht="14.25"/>
    <row r="241" s="124" customFormat="1" ht="14.25"/>
    <row r="242" s="124" customFormat="1" ht="14.25"/>
    <row r="243" s="124" customFormat="1" ht="14.25"/>
    <row r="244" s="124" customFormat="1" ht="14.25"/>
    <row r="245" s="124" customFormat="1" ht="14.25"/>
    <row r="246" s="124" customFormat="1" ht="14.25"/>
    <row r="247" s="124" customFormat="1" ht="14.25"/>
    <row r="248" s="124" customFormat="1" ht="14.25"/>
    <row r="249" s="124" customFormat="1" ht="14.25"/>
    <row r="250" s="124" customFormat="1" ht="14.25"/>
    <row r="251" s="124" customFormat="1" ht="14.25"/>
    <row r="252" s="124" customFormat="1" ht="14.25"/>
    <row r="253" s="124" customFormat="1" ht="14.25"/>
    <row r="254" s="124" customFormat="1" ht="14.25"/>
    <row r="255" s="124" customFormat="1" ht="14.25"/>
    <row r="256" s="124" customFormat="1" ht="14.25"/>
    <row r="257" s="124" customFormat="1" ht="14.25"/>
    <row r="258" s="124" customFormat="1" ht="14.25"/>
    <row r="259" s="124" customFormat="1" ht="14.25"/>
    <row r="260" s="124" customFormat="1" ht="14.25"/>
    <row r="261" s="124" customFormat="1" ht="14.25"/>
    <row r="262" s="124" customFormat="1" ht="14.25"/>
    <row r="263" s="124" customFormat="1" ht="14.25"/>
    <row r="264" s="124" customFormat="1" ht="14.25"/>
    <row r="265" s="124" customFormat="1" ht="14.25"/>
    <row r="266" s="124" customFormat="1" ht="14.25"/>
    <row r="267" s="124" customFormat="1" ht="14.25"/>
    <row r="268" s="124" customFormat="1" ht="14.25"/>
    <row r="269" s="124" customFormat="1" ht="14.25"/>
    <row r="270" s="124" customFormat="1" ht="14.25"/>
    <row r="271" s="124" customFormat="1" ht="14.25"/>
    <row r="272" s="124" customFormat="1" ht="14.25"/>
    <row r="273" s="124" customFormat="1" ht="14.25"/>
    <row r="274" s="124" customFormat="1" ht="14.25"/>
    <row r="275" s="124" customFormat="1" ht="14.25"/>
    <row r="276" s="124" customFormat="1" ht="14.25"/>
    <row r="277" s="124" customFormat="1" ht="14.25"/>
    <row r="278" s="124" customFormat="1" ht="14.25"/>
    <row r="279" s="124" customFormat="1" ht="14.25"/>
    <row r="280" s="124" customFormat="1" ht="14.25"/>
    <row r="281" s="124" customFormat="1" ht="14.25"/>
    <row r="282" s="124" customFormat="1" ht="14.25"/>
    <row r="283" s="124" customFormat="1" ht="14.25"/>
    <row r="284" s="124" customFormat="1" ht="14.25"/>
    <row r="285" s="124" customFormat="1" ht="14.25"/>
    <row r="286" s="124" customFormat="1" ht="14.25"/>
    <row r="287" s="124" customFormat="1" ht="14.25"/>
    <row r="288" s="124" customFormat="1" ht="14.25"/>
    <row r="289" s="124" customFormat="1" ht="14.25"/>
    <row r="290" s="124" customFormat="1" ht="14.25"/>
    <row r="291" s="124" customFormat="1" ht="14.25"/>
    <row r="292" s="124" customFormat="1" ht="14.25"/>
    <row r="293" s="124" customFormat="1" ht="14.25"/>
    <row r="294" s="124" customFormat="1" ht="14.25"/>
    <row r="295" s="124" customFormat="1" ht="14.25"/>
    <row r="296" s="124" customFormat="1" ht="14.25"/>
    <row r="297" s="124" customFormat="1" ht="14.25"/>
    <row r="298" s="124" customFormat="1" ht="14.25"/>
    <row r="299" s="124" customFormat="1" ht="14.25"/>
    <row r="300" s="124" customFormat="1" ht="14.25"/>
    <row r="301" s="124" customFormat="1" ht="14.25"/>
    <row r="302" s="124" customFormat="1" ht="14.25"/>
    <row r="303" s="124" customFormat="1" ht="14.25"/>
    <row r="304" s="124" customFormat="1" ht="14.25"/>
    <row r="305" s="124" customFormat="1" ht="14.25"/>
    <row r="306" s="124" customFormat="1" ht="14.25"/>
    <row r="307" s="124" customFormat="1" ht="14.25"/>
    <row r="308" s="124" customFormat="1" ht="14.25"/>
    <row r="309" s="124" customFormat="1" ht="14.25"/>
    <row r="310" s="124" customFormat="1" ht="14.25"/>
    <row r="311" s="124" customFormat="1" ht="14.25"/>
    <row r="312" s="124" customFormat="1" ht="14.25"/>
    <row r="313" s="124" customFormat="1" ht="14.25"/>
    <row r="314" s="124" customFormat="1" ht="14.25"/>
    <row r="315" s="124" customFormat="1" ht="14.25"/>
    <row r="316" s="124" customFormat="1" ht="14.25"/>
    <row r="317" s="124" customFormat="1" ht="14.25"/>
    <row r="318" s="124" customFormat="1" ht="14.25"/>
    <row r="319" s="124" customFormat="1" ht="14.25"/>
    <row r="320" s="124" customFormat="1" ht="14.25"/>
    <row r="321" s="124" customFormat="1" ht="14.25"/>
    <row r="322" s="124" customFormat="1" ht="14.25"/>
    <row r="323" s="124" customFormat="1" ht="14.25"/>
  </sheetData>
  <sortState ref="A1:DE1">
    <sortCondition ref="CS1" customList="VODAFONE,MOVISTAR,ORANGE,YOIGO"/>
  </sortState>
  <pageMargins left="0.7" right="0.7" top="0.75" bottom="0.75" header="0.3" footer="0.3"/>
  <pageSetup paperSize="9" scale="5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B1:AO34"/>
  <sheetViews>
    <sheetView tabSelected="1" zoomScale="130" zoomScaleNormal="130" workbookViewId="0">
      <selection activeCell="F5" sqref="F5"/>
    </sheetView>
  </sheetViews>
  <sheetFormatPr baseColWidth="10" defaultRowHeight="15"/>
  <cols>
    <col min="2" max="2" width="12.42578125" bestFit="1" customWidth="1"/>
    <col min="3" max="3" width="6.5703125" bestFit="1" customWidth="1"/>
    <col min="4" max="4" width="8.42578125" bestFit="1" customWidth="1"/>
    <col min="5" max="5" width="6.5703125" bestFit="1" customWidth="1"/>
    <col min="6" max="6" width="7.7109375" bestFit="1" customWidth="1"/>
    <col min="7" max="7" width="12.5703125" bestFit="1" customWidth="1"/>
    <col min="19" max="19" width="21.28515625" bestFit="1" customWidth="1"/>
    <col min="20" max="20" width="9.28515625" bestFit="1" customWidth="1"/>
    <col min="21" max="21" width="11.42578125" bestFit="1" customWidth="1"/>
    <col min="22" max="22" width="9.28515625" bestFit="1" customWidth="1"/>
    <col min="23" max="23" width="11.42578125" bestFit="1" customWidth="1"/>
    <col min="24" max="24" width="9.28515625" bestFit="1" customWidth="1"/>
    <col min="25" max="25" width="11.42578125" bestFit="1" customWidth="1"/>
    <col min="26" max="26" width="9.28515625" bestFit="1" customWidth="1"/>
    <col min="27" max="27" width="11.42578125" bestFit="1" customWidth="1"/>
    <col min="28" max="28" width="13.42578125" style="30" bestFit="1" customWidth="1"/>
    <col min="29" max="29" width="14.7109375" bestFit="1" customWidth="1"/>
    <col min="30" max="30" width="13.42578125" style="30" bestFit="1" customWidth="1"/>
    <col min="31" max="31" width="14.7109375" bestFit="1" customWidth="1"/>
    <col min="32" max="32" width="9.7109375" bestFit="1" customWidth="1"/>
    <col min="33" max="33" width="12.140625" bestFit="1" customWidth="1"/>
    <col min="34" max="34" width="9.7109375" bestFit="1" customWidth="1"/>
    <col min="35" max="35" width="12.140625" bestFit="1" customWidth="1"/>
    <col min="36" max="36" width="11.7109375" style="29" bestFit="1" customWidth="1"/>
    <col min="37" max="37" width="13" bestFit="1" customWidth="1"/>
    <col min="38" max="38" width="11.7109375" style="29" bestFit="1" customWidth="1"/>
    <col min="39" max="39" width="13" bestFit="1" customWidth="1"/>
    <col min="40" max="40" width="8" style="25" bestFit="1" customWidth="1"/>
    <col min="41" max="41" width="11.42578125" style="25"/>
  </cols>
  <sheetData>
    <row r="1" spans="2:41" ht="15.75" thickBot="1"/>
    <row r="2" spans="2:41" ht="15.75" thickBot="1">
      <c r="B2" s="226" t="s">
        <v>93</v>
      </c>
      <c r="C2" s="228" t="s">
        <v>94</v>
      </c>
      <c r="D2" s="229"/>
      <c r="E2" s="229"/>
      <c r="F2" s="229"/>
      <c r="G2" s="230"/>
      <c r="T2" s="32" t="s">
        <v>95</v>
      </c>
      <c r="U2" s="36" t="s">
        <v>96</v>
      </c>
      <c r="V2" s="32" t="s">
        <v>97</v>
      </c>
      <c r="W2" s="36" t="s">
        <v>98</v>
      </c>
      <c r="X2" s="106" t="s">
        <v>99</v>
      </c>
      <c r="Y2" s="33" t="s">
        <v>100</v>
      </c>
      <c r="Z2" s="33" t="s">
        <v>101</v>
      </c>
      <c r="AA2" s="33" t="s">
        <v>102</v>
      </c>
      <c r="AB2" s="34" t="s">
        <v>103</v>
      </c>
      <c r="AC2" s="33" t="s">
        <v>104</v>
      </c>
      <c r="AD2" s="34" t="s">
        <v>105</v>
      </c>
      <c r="AE2" s="33" t="s">
        <v>106</v>
      </c>
      <c r="AF2" s="33" t="s">
        <v>107</v>
      </c>
      <c r="AG2" s="33" t="s">
        <v>108</v>
      </c>
      <c r="AH2" s="33" t="s">
        <v>109</v>
      </c>
      <c r="AI2" s="33" t="s">
        <v>110</v>
      </c>
      <c r="AJ2" s="35" t="s">
        <v>111</v>
      </c>
      <c r="AK2" s="33" t="s">
        <v>112</v>
      </c>
      <c r="AL2" s="35" t="s">
        <v>113</v>
      </c>
      <c r="AM2" s="36" t="s">
        <v>114</v>
      </c>
      <c r="AN2" s="37" t="s">
        <v>8</v>
      </c>
      <c r="AO2" s="38" t="s">
        <v>115</v>
      </c>
    </row>
    <row r="3" spans="2:41" ht="15.75" thickBot="1">
      <c r="B3" s="227"/>
      <c r="C3" s="39" t="s">
        <v>91</v>
      </c>
      <c r="D3" s="40" t="s">
        <v>116</v>
      </c>
      <c r="E3" s="40" t="s">
        <v>92</v>
      </c>
      <c r="F3" s="40" t="s">
        <v>117</v>
      </c>
      <c r="G3" s="41" t="s">
        <v>118</v>
      </c>
      <c r="S3" s="42" t="s">
        <v>59</v>
      </c>
      <c r="T3" s="93" t="e">
        <f>MAX(VLOOKUP($S3,#REF!,5,FALSE),VLOOKUP($S3,#REF!,5,FALSE),VLOOKUP($S3,#REF!,5,FALSE),VLOOKUP($S3,#REF!,5,FALSE))</f>
        <v>#REF!</v>
      </c>
      <c r="U3" s="94" t="e">
        <f>IF(VLOOKUP($S3,#REF!,5,FALSE)=T3,"Vodafone",IF(VLOOKUP($S3,#REF!,5,FALSE)=T3,"Movistar",IF(VLOOKUP($S3,#REF!,5,FALSE)=T3,"Orange","Yoigo")))</f>
        <v>#REF!</v>
      </c>
      <c r="V3" s="93" t="e">
        <f>MAX(VLOOKUP($S3,'3G - MAIN CITIES'!$E$2:$I$9,5,FALSE),VLOOKUP($S3,'3G - MAIN CITIES'!$E$10:$I$17,5,FALSE),VLOOKUP($S3,'3G - MAIN CITIES'!$E$18:$I$25,5,FALSE),VLOOKUP($S3,'3G - MAIN CITIES'!$E$26:$I$33,5,FALSE))</f>
        <v>#N/A</v>
      </c>
      <c r="W3" s="94" t="e">
        <f>IF(VLOOKUP($S3,'3G - MAIN CITIES'!$E$2:$I$9,5,FALSE)=V3,"Vodafone",IF(VLOOKUP($S3,'3G - MAIN CITIES'!$E$10:$I$17,5,FALSE)=V3,"Movistar",IF(VLOOKUP($S3,'3G - MAIN CITIES'!$E$18:$I$25,5,FALSE)=V3,"Orange","Yoigo")))</f>
        <v>#N/A</v>
      </c>
      <c r="X3" s="93" t="e">
        <f>MAX(VLOOKUP($S3,#REF!,20,FALSE),VLOOKUP($S3,#REF!,20,FALSE),VLOOKUP($S3,#REF!,20,FALSE),VLOOKUP($S3,#REF!,20,FALSE))</f>
        <v>#REF!</v>
      </c>
      <c r="Y3" s="94" t="e">
        <f>IF(VLOOKUP($S3,#REF!,20,FALSE)=X3,"Vodafone",IF(VLOOKUP($S3,#REF!,20,FALSE)=X3,"Movistar",IF(VLOOKUP($S3,#REF!,20,FALSE)=X3,"Orange","Yoigo")))</f>
        <v>#REF!</v>
      </c>
      <c r="Z3" s="93" t="e">
        <f>MAX(VLOOKUP($S3,'3G - MAIN CITIES'!$E$2:$Y$9,20,FALSE),VLOOKUP($S3,'3G - MAIN CITIES'!$E$10:$Y$17,20,FALSE),VLOOKUP($S3,'3G - MAIN CITIES'!$E$18:$Y$25,20,FALSE),VLOOKUP($S3,'3G - MAIN CITIES'!$E$26:$Y$33,20,FALSE))</f>
        <v>#N/A</v>
      </c>
      <c r="AA3" s="94" t="e">
        <f>IF(VLOOKUP($S3,'3G - MAIN CITIES'!$E$2:$Y$9,20,FALSE)=Z3,"Vodafone",IF(VLOOKUP($S3,'3G - MAIN CITIES'!$E$10:$Y$17,20,FALSE)=Z3,"Movistar",IF(VLOOKUP($S3,'3G - MAIN CITIES'!$E$18:$Y$25,20,FALSE)=Z3,"Orange","Yoigo")))</f>
        <v>#N/A</v>
      </c>
      <c r="AB3" s="47" t="e">
        <f>MAX(VLOOKUP($S3,#REF!,7,FALSE),VLOOKUP($S3,#REF!,7,FALSE),VLOOKUP($S3,#REF!,7,FALSE),VLOOKUP($S3,#REF!,7,FALSE))</f>
        <v>#REF!</v>
      </c>
      <c r="AC3" s="44" t="e">
        <f>IF(VLOOKUP($S3,#REF!,7,FALSE)=AB3,"Vodafone",IF(VLOOKUP($S3,#REF!,7,FALSE)=AB3,"Movistar",IF(VLOOKUP($S3,#REF!,7,FALSE)=AB3,"Orange","Yoigo")))</f>
        <v>#REF!</v>
      </c>
      <c r="AD3" s="48" t="e">
        <f>MAX(VLOOKUP($S3,'3G - MAIN CITIES'!$E$2:$Y$9,7,FALSE),VLOOKUP($S3,'3G - MAIN CITIES'!$E$10:$Y$17,7,FALSE),VLOOKUP($S3,'3G - MAIN CITIES'!$E$18:$Y$25,7,FALSE),VLOOKUP($S3,'3G - MAIN CITIES'!$E$26:$Y$33,7,FALSE))</f>
        <v>#N/A</v>
      </c>
      <c r="AE3" s="46" t="e">
        <f>IF(VLOOKUP($S3,'3G - MAIN CITIES'!$E$2:$Y$9,7,FALSE)=AD3,"Vodafone",IF(VLOOKUP($S3,'3G - MAIN CITIES'!$E$10:$Y$17,7,FALSE)=AD3,"Movistar",IF(VLOOKUP($S3,'3G - MAIN CITIES'!$E$18:$Y$25,7,FALSE)=AD3,"Orange","Yoigo")))</f>
        <v>#N/A</v>
      </c>
      <c r="AF3" s="43" t="e">
        <f>MIN(VLOOKUP($S3,#REF!,56,FALSE),VLOOKUP($S3,#REF!,56,FALSE),VLOOKUP($S3,#REF!,56,FALSE),VLOOKUP($S3,#REF!,56,FALSE))</f>
        <v>#REF!</v>
      </c>
      <c r="AG3" s="44" t="e">
        <f>IF(VLOOKUP($S3,#REF!,56,FALSE)=AF3,"Vodafone",IF(VLOOKUP($S3,#REF!,56,FALSE)=AF3,"Movistar",IF(VLOOKUP($S3,#REF!,56,FALSE)=AF3,"Orange","Yoigo")))</f>
        <v>#REF!</v>
      </c>
      <c r="AH3" s="45" t="e">
        <f>MIN(VLOOKUP($S3,'3G - MAIN CITIES'!$E$2:$CA$9,56,FALSE),VLOOKUP($S3,'3G - MAIN CITIES'!$E$10:$CA$17,56,FALSE),VLOOKUP($S3,'3G - MAIN CITIES'!$E$18:$CA$25,56,FALSE),VLOOKUP($S3,'3G - MAIN CITIES'!$E$26:$CA$33,56,FALSE))</f>
        <v>#N/A</v>
      </c>
      <c r="AI3" s="46" t="e">
        <f>IF(VLOOKUP($S3,'3G - MAIN CITIES'!$E$2:$CA$9,56,FALSE)=AH3,"Vodafone",IF(VLOOKUP($S3,'3G - MAIN CITIES'!$E$10:$CA$17,56,FALSE)=AH3,"Movistar",IF(VLOOKUP($S3,'3G - MAIN CITIES'!$E$18:$CA$25,56,FALSE)=AH3,"Orange","Yoigo")))</f>
        <v>#N/A</v>
      </c>
      <c r="AJ3" s="49" t="e">
        <f>MIN(VLOOKUP($S3,#REF!,64,FALSE),VLOOKUP($S3,#REF!,64,FALSE),VLOOKUP($S3,#REF!,64,FALSE),VLOOKUP($S3,#REF!,64,FALSE))</f>
        <v>#REF!</v>
      </c>
      <c r="AK3" s="44" t="e">
        <f>IF(VLOOKUP($S3,#REF!,64,FALSE)=AJ3,"Vodafone",IF(VLOOKUP($S3,#REF!,64,FALSE)=AJ3,"Movistar",IF(VLOOKUP($S3,#REF!,64,FALSE)=AJ3,"Orange","Yoigo")))</f>
        <v>#REF!</v>
      </c>
      <c r="AL3" s="50" t="e">
        <f>MIN(VLOOKUP($S3,'3G - MAIN CITIES'!$E$2:$CA$9,64,FALSE),VLOOKUP($S3,'3G - MAIN CITIES'!$E$10:$CA$17,64,FALSE),VLOOKUP($S3,'3G - MAIN CITIES'!$E$18:$CA$25,64,FALSE),VLOOKUP($S3,'3G - MAIN CITIES'!$E$26:$CA$33,64,FALSE))</f>
        <v>#N/A</v>
      </c>
      <c r="AM3" s="46" t="e">
        <f>IF(VLOOKUP($S3,'3G - MAIN CITIES'!$E$2:$CA$9,64,FALSE)=AL3,"Vodafone",IF(VLOOKUP($S3,'3G - MAIN CITIES'!$E$10:$CA$17,64,FALSE)=AL3,"Movistar",IF(VLOOKUP($S3,'3G - MAIN CITIES'!$E$18:$CA$25,64,FALSE)=AL3,"Orange","Yoigo")))</f>
        <v>#N/A</v>
      </c>
      <c r="AN3" s="51" t="e">
        <f>VLOOKUP($S3,#REF!,93,FALSE)</f>
        <v>#REF!</v>
      </c>
      <c r="AO3" s="52" t="e">
        <f>VLOOKUP($S3,'3G - MAIN CITIES'!$E$2:$CW$9,93,FALSE)</f>
        <v>#N/A</v>
      </c>
    </row>
    <row r="4" spans="2:41">
      <c r="B4" s="53" t="s">
        <v>119</v>
      </c>
      <c r="C4" s="54">
        <f>COUNTIF($W$3:$W$34,$B4)</f>
        <v>0</v>
      </c>
      <c r="D4" s="55">
        <f>COUNTIF($AE$3:$AE$34,$B4)</f>
        <v>0</v>
      </c>
      <c r="E4" s="55">
        <f>COUNTIF($AA$3:$AA$34,$B4)</f>
        <v>0</v>
      </c>
      <c r="F4" s="55">
        <f>COUNTIF($AI$3:$AI$34,$B4)</f>
        <v>0</v>
      </c>
      <c r="G4" s="56">
        <f>COUNTIF($AM$3:$AM$34,$B4)</f>
        <v>0</v>
      </c>
      <c r="S4" s="57" t="s">
        <v>60</v>
      </c>
      <c r="T4" s="60" t="e">
        <f>MAX(VLOOKUP($S4,#REF!,5,FALSE),VLOOKUP($S4,#REF!,5,FALSE),VLOOKUP($S4,#REF!,5,FALSE),VLOOKUP($S4,#REF!,5,FALSE))</f>
        <v>#REF!</v>
      </c>
      <c r="U4" s="61" t="e">
        <f>IF(VLOOKUP($S4,#REF!,5,FALSE)=T4,"Vodafone",IF(VLOOKUP($S4,#REF!,5,FALSE)=T4,"Movistar",IF(VLOOKUP($S4,#REF!,5,FALSE)=T4,"Orange","Yoigo")))</f>
        <v>#REF!</v>
      </c>
      <c r="V4" s="60" t="e">
        <f>MAX(VLOOKUP($S4,'3G - MAIN CITIES'!$E$2:$I$9,5,FALSE),VLOOKUP($S4,'3G - MAIN CITIES'!$E$10:$I$17,5,FALSE),VLOOKUP($S4,'3G - MAIN CITIES'!$E$18:$I$25,5,FALSE),VLOOKUP($S4,'3G - MAIN CITIES'!$E$26:$I$33,5,FALSE))</f>
        <v>#N/A</v>
      </c>
      <c r="W4" s="61" t="e">
        <f>IF(VLOOKUP($S4,'3G - MAIN CITIES'!$E$2:$I$9,5,FALSE)=V4,"Vodafone",IF(VLOOKUP($S4,'3G - MAIN CITIES'!$E$10:$I$17,5,FALSE)=V4,"Movistar",IF(VLOOKUP($S4,'3G - MAIN CITIES'!$E$18:$I$25,5,FALSE)=V4,"Orange","Yoigo")))</f>
        <v>#N/A</v>
      </c>
      <c r="X4" s="60" t="e">
        <f>MAX(VLOOKUP($S4,#REF!,20,FALSE),VLOOKUP($S4,#REF!,20,FALSE),VLOOKUP($S4,#REF!,20,FALSE),VLOOKUP($S4,#REF!,20,FALSE))</f>
        <v>#REF!</v>
      </c>
      <c r="Y4" s="61" t="e">
        <f>IF(VLOOKUP($S4,#REF!,20,FALSE)=X4,"Vodafone",IF(VLOOKUP($S4,#REF!,20,FALSE)=X4,"Movistar",IF(VLOOKUP($S4,#REF!,20,FALSE)=X4,"Orange","Yoigo")))</f>
        <v>#REF!</v>
      </c>
      <c r="Z4" s="60" t="e">
        <f>MAX(VLOOKUP($S4,'3G - MAIN CITIES'!$E$2:$Y$9,20,FALSE),VLOOKUP($S4,'3G - MAIN CITIES'!$E$10:$Y$17,20,FALSE),VLOOKUP($S4,'3G - MAIN CITIES'!$E$18:$Y$25,20,FALSE),VLOOKUP($S4,'3G - MAIN CITIES'!$E$26:$Y$33,20,FALSE))</f>
        <v>#N/A</v>
      </c>
      <c r="AA4" s="61" t="e">
        <f>IF(VLOOKUP($S4,'3G - MAIN CITIES'!$E$2:$Y$9,20,FALSE)=Z4,"Vodafone",IF(VLOOKUP($S4,'3G - MAIN CITIES'!$E$10:$Y$17,20,FALSE)=Z4,"Movistar",IF(VLOOKUP($S4,'3G - MAIN CITIES'!$E$18:$Y$25,20,FALSE)=Z4,"Orange","Yoigo")))</f>
        <v>#N/A</v>
      </c>
      <c r="AB4" s="62" t="e">
        <f>MAX(VLOOKUP($S4,#REF!,7,FALSE),VLOOKUP($S4,#REF!,7,FALSE),VLOOKUP($S4,#REF!,7,FALSE),VLOOKUP($S4,#REF!,7,FALSE))</f>
        <v>#REF!</v>
      </c>
      <c r="AC4" s="59" t="e">
        <f>IF(VLOOKUP($S4,#REF!,7,FALSE)=AB4,"Vodafone",IF(VLOOKUP($S4,#REF!,7,FALSE)=AB4,"Movistar",IF(VLOOKUP($S4,#REF!,7,FALSE)=AB4,"Orange","Yoigo")))</f>
        <v>#REF!</v>
      </c>
      <c r="AD4" s="63" t="e">
        <f>MAX(VLOOKUP($S4,'3G - MAIN CITIES'!$E$2:$Y$9,7,FALSE),VLOOKUP($S4,'3G - MAIN CITIES'!$E$10:$Y$17,7,FALSE),VLOOKUP($S4,'3G - MAIN CITIES'!$E$18:$Y$25,7,FALSE),VLOOKUP($S4,'3G - MAIN CITIES'!$E$26:$Y$33,7,FALSE))</f>
        <v>#N/A</v>
      </c>
      <c r="AE4" s="61" t="e">
        <f>IF(VLOOKUP($S4,'3G - MAIN CITIES'!$E$2:$Y$9,7,FALSE)=AD4,"Vodafone",IF(VLOOKUP($S4,'3G - MAIN CITIES'!$E$10:$Y$17,7,FALSE)=AD4,"Movistar",IF(VLOOKUP($S4,'3G - MAIN CITIES'!$E$18:$Y$25,7,FALSE)=AD4,"Orange","Yoigo")))</f>
        <v>#N/A</v>
      </c>
      <c r="AF4" s="58" t="e">
        <f>MIN(VLOOKUP($S4,#REF!,56,FALSE),VLOOKUP($S4,#REF!,56,FALSE),VLOOKUP($S4,#REF!,56,FALSE),VLOOKUP($S4,#REF!,56,FALSE))</f>
        <v>#REF!</v>
      </c>
      <c r="AG4" s="59" t="e">
        <f>IF(VLOOKUP($S4,#REF!,56,FALSE)=AF4,"Vodafone",IF(VLOOKUP($S4,#REF!,56,FALSE)=AF4,"Movistar",IF(VLOOKUP($S4,#REF!,56,FALSE)=AF4,"Orange","Yoigo")))</f>
        <v>#REF!</v>
      </c>
      <c r="AH4" s="60" t="e">
        <f>MIN(VLOOKUP($S4,'3G - MAIN CITIES'!$E$2:$CA$9,56,FALSE),VLOOKUP($S4,'3G - MAIN CITIES'!$E$10:$CA$17,56,FALSE),VLOOKUP($S4,'3G - MAIN CITIES'!$E$18:$CA$25,56,FALSE),VLOOKUP($S4,'3G - MAIN CITIES'!$E$26:$CA$33,56,FALSE))</f>
        <v>#N/A</v>
      </c>
      <c r="AI4" s="61" t="e">
        <f>IF(VLOOKUP($S4,'3G - MAIN CITIES'!$E$2:$CA$9,56,FALSE)=AH4,"Vodafone",IF(VLOOKUP($S4,'3G - MAIN CITIES'!$E$10:$CA$17,56,FALSE)=AH4,"Movistar",IF(VLOOKUP($S4,'3G - MAIN CITIES'!$E$18:$CA$25,56,FALSE)=AH4,"Orange","Yoigo")))</f>
        <v>#N/A</v>
      </c>
      <c r="AJ4" s="64" t="e">
        <f>MIN(VLOOKUP($S4,#REF!,64,FALSE),VLOOKUP($S4,#REF!,64,FALSE),VLOOKUP($S4,#REF!,64,FALSE),VLOOKUP($S4,#REF!,64,FALSE))</f>
        <v>#REF!</v>
      </c>
      <c r="AK4" s="59" t="e">
        <f>IF(VLOOKUP($S4,#REF!,64,FALSE)=AJ4,"Vodafone",IF(VLOOKUP($S4,#REF!,64,FALSE)=AJ4,"Movistar",IF(VLOOKUP($S4,#REF!,64,FALSE)=AJ4,"Orange","Yoigo")))</f>
        <v>#REF!</v>
      </c>
      <c r="AL4" s="65" t="e">
        <f>MIN(VLOOKUP($S4,'3G - MAIN CITIES'!$E$2:$CA$9,64,FALSE),VLOOKUP($S4,'3G - MAIN CITIES'!$E$10:$CA$17,64,FALSE),VLOOKUP($S4,'3G - MAIN CITIES'!$E$18:$CA$25,64,FALSE),VLOOKUP($S4,'3G - MAIN CITIES'!$E$26:$CA$33,64,FALSE))</f>
        <v>#N/A</v>
      </c>
      <c r="AM4" s="61" t="e">
        <f>IF(VLOOKUP($S4,'3G - MAIN CITIES'!$E$2:$CA$9,64,FALSE)=AL4,"Vodafone",IF(VLOOKUP($S4,'3G - MAIN CITIES'!$E$10:$CA$17,64,FALSE)=AL4,"Movistar",IF(VLOOKUP($S4,'3G - MAIN CITIES'!$E$18:$CA$25,64,FALSE)=AL4,"Orange","Yoigo")))</f>
        <v>#N/A</v>
      </c>
      <c r="AN4" s="66" t="e">
        <f>VLOOKUP($S4,#REF!,93,FALSE)</f>
        <v>#REF!</v>
      </c>
      <c r="AO4" s="67">
        <f>VLOOKUP($S4,'3G - MAIN CITIES'!$E$2:$CW$9,93,FALSE)</f>
        <v>0</v>
      </c>
    </row>
    <row r="5" spans="2:41">
      <c r="B5" s="68" t="s">
        <v>120</v>
      </c>
      <c r="C5" s="69">
        <f t="shared" ref="C5:C7" si="0">COUNTIF($W$3:$W$34,$B5)</f>
        <v>0</v>
      </c>
      <c r="D5" s="70">
        <f t="shared" ref="D5:D7" si="1">COUNTIF($AE$3:$AE$34,$B5)</f>
        <v>0</v>
      </c>
      <c r="E5" s="70">
        <f t="shared" ref="E5:E7" si="2">COUNTIF($AA$3:$AA$34,$B5)</f>
        <v>0</v>
      </c>
      <c r="F5" s="70">
        <f>COUNTIF($AI$3:$AI$34,$B5)</f>
        <v>0</v>
      </c>
      <c r="G5" s="71">
        <f>COUNTIF($AM$3:$AM$34,$B5)</f>
        <v>0</v>
      </c>
      <c r="S5" s="57" t="s">
        <v>61</v>
      </c>
      <c r="T5" s="60" t="e">
        <f>MAX(VLOOKUP($S5,#REF!,5,FALSE),VLOOKUP($S5,#REF!,5,FALSE),VLOOKUP($S5,#REF!,5,FALSE),VLOOKUP($S5,#REF!,5,FALSE))</f>
        <v>#REF!</v>
      </c>
      <c r="U5" s="61" t="e">
        <f>IF(VLOOKUP($S5,#REF!,5,FALSE)=T5,"Vodafone",IF(VLOOKUP($S5,#REF!,5,FALSE)=T5,"Movistar",IF(VLOOKUP($S5,#REF!,5,FALSE)=T5,"Orange","Yoigo")))</f>
        <v>#REF!</v>
      </c>
      <c r="V5" s="60" t="e">
        <f>MAX(VLOOKUP($S5,'3G - MAIN CITIES'!$E$2:$I$9,5,FALSE),VLOOKUP($S5,'3G - MAIN CITIES'!$E$10:$I$17,5,FALSE),VLOOKUP($S5,'3G - MAIN CITIES'!$E$18:$I$25,5,FALSE),VLOOKUP($S5,'3G - MAIN CITIES'!$E$26:$I$33,5,FALSE))</f>
        <v>#N/A</v>
      </c>
      <c r="W5" s="61" t="e">
        <f>IF(VLOOKUP($S5,'3G - MAIN CITIES'!$E$2:$I$9,5,FALSE)=V5,"Vodafone",IF(VLOOKUP($S5,'3G - MAIN CITIES'!$E$10:$I$17,5,FALSE)=V5,"Movistar",IF(VLOOKUP($S5,'3G - MAIN CITIES'!$E$18:$I$25,5,FALSE)=V5,"Orange","Yoigo")))</f>
        <v>#N/A</v>
      </c>
      <c r="X5" s="60" t="e">
        <f>MAX(VLOOKUP($S5,#REF!,20,FALSE),VLOOKUP($S5,#REF!,20,FALSE),VLOOKUP($S5,#REF!,20,FALSE),VLOOKUP($S5,#REF!,20,FALSE))</f>
        <v>#REF!</v>
      </c>
      <c r="Y5" s="61" t="e">
        <f>IF(VLOOKUP($S5,#REF!,20,FALSE)=X5,"Vodafone",IF(VLOOKUP($S5,#REF!,20,FALSE)=X5,"Movistar",IF(VLOOKUP($S5,#REF!,20,FALSE)=X5,"Orange","Yoigo")))</f>
        <v>#REF!</v>
      </c>
      <c r="Z5" s="60" t="e">
        <f>MAX(VLOOKUP($S5,'3G - MAIN CITIES'!$E$2:$Y$9,20,FALSE),VLOOKUP($S5,'3G - MAIN CITIES'!$E$10:$Y$17,20,FALSE),VLOOKUP($S5,'3G - MAIN CITIES'!$E$18:$Y$25,20,FALSE),VLOOKUP($S5,'3G - MAIN CITIES'!$E$26:$Y$33,20,FALSE))</f>
        <v>#N/A</v>
      </c>
      <c r="AA5" s="61" t="e">
        <f>IF(VLOOKUP($S5,'3G - MAIN CITIES'!$E$2:$Y$9,20,FALSE)=Z5,"Vodafone",IF(VLOOKUP($S5,'3G - MAIN CITIES'!$E$10:$Y$17,20,FALSE)=Z5,"Movistar",IF(VLOOKUP($S5,'3G - MAIN CITIES'!$E$18:$Y$25,20,FALSE)=Z5,"Orange","Yoigo")))</f>
        <v>#N/A</v>
      </c>
      <c r="AB5" s="62" t="e">
        <f>MAX(VLOOKUP($S5,#REF!,7,FALSE),VLOOKUP($S5,#REF!,7,FALSE),VLOOKUP($S5,#REF!,7,FALSE),VLOOKUP($S5,#REF!,7,FALSE))</f>
        <v>#REF!</v>
      </c>
      <c r="AC5" s="59" t="e">
        <f>IF(VLOOKUP($S5,#REF!,7,FALSE)=AB5,"Vodafone",IF(VLOOKUP($S5,#REF!,7,FALSE)=AB5,"Movistar",IF(VLOOKUP($S5,#REF!,7,FALSE)=AB5,"Orange","Yoigo")))</f>
        <v>#REF!</v>
      </c>
      <c r="AD5" s="63" t="e">
        <f>MAX(VLOOKUP($S5,'3G - MAIN CITIES'!$E$2:$Y$9,7,FALSE),VLOOKUP($S5,'3G - MAIN CITIES'!$E$10:$Y$17,7,FALSE),VLOOKUP($S5,'3G - MAIN CITIES'!$E$18:$Y$25,7,FALSE),VLOOKUP($S5,'3G - MAIN CITIES'!$E$26:$Y$33,7,FALSE))</f>
        <v>#N/A</v>
      </c>
      <c r="AE5" s="61" t="e">
        <f>IF(VLOOKUP($S5,'3G - MAIN CITIES'!$E$2:$Y$9,7,FALSE)=AD5,"Vodafone",IF(VLOOKUP($S5,'3G - MAIN CITIES'!$E$10:$Y$17,7,FALSE)=AD5,"Movistar",IF(VLOOKUP($S5,'3G - MAIN CITIES'!$E$18:$Y$25,7,FALSE)=AD5,"Orange","Yoigo")))</f>
        <v>#N/A</v>
      </c>
      <c r="AF5" s="58" t="e">
        <f>MIN(VLOOKUP($S5,#REF!,56,FALSE),VLOOKUP($S5,#REF!,56,FALSE),VLOOKUP($S5,#REF!,56,FALSE),VLOOKUP($S5,#REF!,56,FALSE))</f>
        <v>#REF!</v>
      </c>
      <c r="AG5" s="59" t="e">
        <f>IF(VLOOKUP($S5,#REF!,56,FALSE)=AF5,"Vodafone",IF(VLOOKUP($S5,#REF!,56,FALSE)=AF5,"Movistar",IF(VLOOKUP($S5,#REF!,56,FALSE)=AF5,"Orange","Yoigo")))</f>
        <v>#REF!</v>
      </c>
      <c r="AH5" s="60" t="e">
        <f>MIN(VLOOKUP($S5,'3G - MAIN CITIES'!$E$2:$CA$9,56,FALSE),VLOOKUP($S5,'3G - MAIN CITIES'!$E$10:$CA$17,56,FALSE),VLOOKUP($S5,'3G - MAIN CITIES'!$E$18:$CA$25,56,FALSE),VLOOKUP($S5,'3G - MAIN CITIES'!$E$26:$CA$33,56,FALSE))</f>
        <v>#N/A</v>
      </c>
      <c r="AI5" s="61" t="e">
        <f>IF(VLOOKUP($S5,'3G - MAIN CITIES'!$E$2:$CA$9,56,FALSE)=AH5,"Vodafone",IF(VLOOKUP($S5,'3G - MAIN CITIES'!$E$10:$CA$17,56,FALSE)=AH5,"Movistar",IF(VLOOKUP($S5,'3G - MAIN CITIES'!$E$18:$CA$25,56,FALSE)=AH5,"Orange","Yoigo")))</f>
        <v>#N/A</v>
      </c>
      <c r="AJ5" s="64" t="e">
        <f>MIN(VLOOKUP($S5,#REF!,64,FALSE),VLOOKUP($S5,#REF!,64,FALSE),VLOOKUP($S5,#REF!,64,FALSE),VLOOKUP($S5,#REF!,64,FALSE))</f>
        <v>#REF!</v>
      </c>
      <c r="AK5" s="59" t="e">
        <f>IF(VLOOKUP($S5,#REF!,64,FALSE)=AJ5,"Vodafone",IF(VLOOKUP($S5,#REF!,64,FALSE)=AJ5,"Movistar",IF(VLOOKUP($S5,#REF!,64,FALSE)=AJ5,"Orange","Yoigo")))</f>
        <v>#REF!</v>
      </c>
      <c r="AL5" s="65" t="e">
        <f>MIN(VLOOKUP($S5,'3G - MAIN CITIES'!$E$2:$CA$9,64,FALSE),VLOOKUP($S5,'3G - MAIN CITIES'!$E$10:$CA$17,64,FALSE),VLOOKUP($S5,'3G - MAIN CITIES'!$E$18:$CA$25,64,FALSE),VLOOKUP($S5,'3G - MAIN CITIES'!$E$26:$CA$33,64,FALSE))</f>
        <v>#N/A</v>
      </c>
      <c r="AM5" s="61" t="e">
        <f>IF(VLOOKUP($S5,'3G - MAIN CITIES'!$E$2:$CA$9,64,FALSE)=AL5,"Vodafone",IF(VLOOKUP($S5,'3G - MAIN CITIES'!$E$10:$CA$17,64,FALSE)=AL5,"Movistar",IF(VLOOKUP($S5,'3G - MAIN CITIES'!$E$18:$CA$25,64,FALSE)=AL5,"Orange","Yoigo")))</f>
        <v>#N/A</v>
      </c>
      <c r="AN5" s="66" t="e">
        <f>VLOOKUP($S5,#REF!,93,FALSE)</f>
        <v>#REF!</v>
      </c>
      <c r="AO5" s="67" t="e">
        <f>VLOOKUP($S5,'3G - MAIN CITIES'!$E$2:$CW$9,93,FALSE)</f>
        <v>#N/A</v>
      </c>
    </row>
    <row r="6" spans="2:41">
      <c r="B6" s="72" t="s">
        <v>121</v>
      </c>
      <c r="C6" s="69">
        <f t="shared" si="0"/>
        <v>0</v>
      </c>
      <c r="D6" s="70">
        <f t="shared" si="1"/>
        <v>0</v>
      </c>
      <c r="E6" s="70">
        <f t="shared" si="2"/>
        <v>0</v>
      </c>
      <c r="F6" s="70">
        <f>COUNTIF($AI$3:$AI$34,$B6)</f>
        <v>0</v>
      </c>
      <c r="G6" s="71">
        <f>COUNTIF($AM$3:$AM$34,$B6)</f>
        <v>0</v>
      </c>
      <c r="S6" s="57" t="s">
        <v>62</v>
      </c>
      <c r="T6" s="60" t="e">
        <f>MAX(VLOOKUP($S6,#REF!,5,FALSE),VLOOKUP($S6,#REF!,5,FALSE),VLOOKUP($S6,#REF!,5,FALSE),VLOOKUP($S6,#REF!,5,FALSE))</f>
        <v>#REF!</v>
      </c>
      <c r="U6" s="61" t="e">
        <f>IF(VLOOKUP($S6,#REF!,5,FALSE)=T6,"Vodafone",IF(VLOOKUP($S6,#REF!,5,FALSE)=T6,"Movistar",IF(VLOOKUP($S6,#REF!,5,FALSE)=T6,"Orange","Yoigo")))</f>
        <v>#REF!</v>
      </c>
      <c r="V6" s="60" t="e">
        <f>MAX(VLOOKUP($S6,'3G - MAIN CITIES'!$E$2:$I$9,5,FALSE),VLOOKUP($S6,'3G - MAIN CITIES'!$E$10:$I$17,5,FALSE),VLOOKUP($S6,'3G - MAIN CITIES'!$E$18:$I$25,5,FALSE),VLOOKUP($S6,'3G - MAIN CITIES'!$E$26:$I$33,5,FALSE))</f>
        <v>#N/A</v>
      </c>
      <c r="W6" s="61" t="e">
        <f>IF(VLOOKUP($S6,'3G - MAIN CITIES'!$E$2:$I$9,5,FALSE)=V6,"Vodafone",IF(VLOOKUP($S6,'3G - MAIN CITIES'!$E$10:$I$17,5,FALSE)=V6,"Movistar",IF(VLOOKUP($S6,'3G - MAIN CITIES'!$E$18:$I$25,5,FALSE)=V6,"Orange","Yoigo")))</f>
        <v>#N/A</v>
      </c>
      <c r="X6" s="60" t="e">
        <f>MAX(VLOOKUP($S6,#REF!,20,FALSE),VLOOKUP($S6,#REF!,20,FALSE),VLOOKUP($S6,#REF!,20,FALSE),VLOOKUP($S6,#REF!,20,FALSE))</f>
        <v>#REF!</v>
      </c>
      <c r="Y6" s="61" t="e">
        <f>IF(VLOOKUP($S6,#REF!,20,FALSE)=X6,"Vodafone",IF(VLOOKUP($S6,#REF!,20,FALSE)=X6,"Movistar",IF(VLOOKUP($S6,#REF!,20,FALSE)=X6,"Orange","Yoigo")))</f>
        <v>#REF!</v>
      </c>
      <c r="Z6" s="60" t="e">
        <f>MAX(VLOOKUP($S6,'3G - MAIN CITIES'!$E$2:$Y$9,20,FALSE),VLOOKUP($S6,'3G - MAIN CITIES'!$E$10:$Y$17,20,FALSE),VLOOKUP($S6,'3G - MAIN CITIES'!$E$18:$Y$25,20,FALSE),VLOOKUP($S6,'3G - MAIN CITIES'!$E$26:$Y$33,20,FALSE))</f>
        <v>#N/A</v>
      </c>
      <c r="AA6" s="61" t="e">
        <f>IF(VLOOKUP($S6,'3G - MAIN CITIES'!$E$2:$Y$9,20,FALSE)=Z6,"Vodafone",IF(VLOOKUP($S6,'3G - MAIN CITIES'!$E$10:$Y$17,20,FALSE)=Z6,"Movistar",IF(VLOOKUP($S6,'3G - MAIN CITIES'!$E$18:$Y$25,20,FALSE)=Z6,"Orange","Yoigo")))</f>
        <v>#N/A</v>
      </c>
      <c r="AB6" s="62" t="e">
        <f>MAX(VLOOKUP($S6,#REF!,7,FALSE),VLOOKUP($S6,#REF!,7,FALSE),VLOOKUP($S6,#REF!,7,FALSE),VLOOKUP($S6,#REF!,7,FALSE))</f>
        <v>#REF!</v>
      </c>
      <c r="AC6" s="59" t="e">
        <f>IF(VLOOKUP($S6,#REF!,7,FALSE)=AB6,"Vodafone",IF(VLOOKUP($S6,#REF!,7,FALSE)=AB6,"Movistar",IF(VLOOKUP($S6,#REF!,7,FALSE)=AB6,"Orange","Yoigo")))</f>
        <v>#REF!</v>
      </c>
      <c r="AD6" s="63" t="e">
        <f>MAX(VLOOKUP($S6,'3G - MAIN CITIES'!$E$2:$Y$9,7,FALSE),VLOOKUP($S6,'3G - MAIN CITIES'!$E$10:$Y$17,7,FALSE),VLOOKUP($S6,'3G - MAIN CITIES'!$E$18:$Y$25,7,FALSE),VLOOKUP($S6,'3G - MAIN CITIES'!$E$26:$Y$33,7,FALSE))</f>
        <v>#N/A</v>
      </c>
      <c r="AE6" s="61" t="e">
        <f>IF(VLOOKUP($S6,'3G - MAIN CITIES'!$E$2:$Y$9,7,FALSE)=AD6,"Vodafone",IF(VLOOKUP($S6,'3G - MAIN CITIES'!$E$10:$Y$17,7,FALSE)=AD6,"Movistar",IF(VLOOKUP($S6,'3G - MAIN CITIES'!$E$18:$Y$25,7,FALSE)=AD6,"Orange","Yoigo")))</f>
        <v>#N/A</v>
      </c>
      <c r="AF6" s="58" t="e">
        <f>MIN(VLOOKUP($S6,#REF!,56,FALSE),VLOOKUP($S6,#REF!,56,FALSE),VLOOKUP($S6,#REF!,56,FALSE),VLOOKUP($S6,#REF!,56,FALSE))</f>
        <v>#REF!</v>
      </c>
      <c r="AG6" s="59" t="e">
        <f>IF(VLOOKUP($S6,#REF!,56,FALSE)=AF6,"Vodafone",IF(VLOOKUP($S6,#REF!,56,FALSE)=AF6,"Movistar",IF(VLOOKUP($S6,#REF!,56,FALSE)=AF6,"Orange","Yoigo")))</f>
        <v>#REF!</v>
      </c>
      <c r="AH6" s="60" t="e">
        <f>MIN(VLOOKUP($S6,'3G - MAIN CITIES'!$E$2:$CA$9,56,FALSE),VLOOKUP($S6,'3G - MAIN CITIES'!$E$10:$CA$17,56,FALSE),VLOOKUP($S6,'3G - MAIN CITIES'!$E$18:$CA$25,56,FALSE),VLOOKUP($S6,'3G - MAIN CITIES'!$E$26:$CA$33,56,FALSE))</f>
        <v>#N/A</v>
      </c>
      <c r="AI6" s="61" t="e">
        <f>IF(VLOOKUP($S6,'3G - MAIN CITIES'!$E$2:$CA$9,56,FALSE)=AH6,"Vodafone",IF(VLOOKUP($S6,'3G - MAIN CITIES'!$E$10:$CA$17,56,FALSE)=AH6,"Movistar",IF(VLOOKUP($S6,'3G - MAIN CITIES'!$E$18:$CA$25,56,FALSE)=AH6,"Orange","Yoigo")))</f>
        <v>#N/A</v>
      </c>
      <c r="AJ6" s="64" t="e">
        <f>MIN(VLOOKUP($S6,#REF!,64,FALSE),VLOOKUP($S6,#REF!,64,FALSE),VLOOKUP($S6,#REF!,64,FALSE),VLOOKUP($S6,#REF!,64,FALSE))</f>
        <v>#REF!</v>
      </c>
      <c r="AK6" s="59" t="e">
        <f>IF(VLOOKUP($S6,#REF!,64,FALSE)=AJ6,"Vodafone",IF(VLOOKUP($S6,#REF!,64,FALSE)=AJ6,"Movistar",IF(VLOOKUP($S6,#REF!,64,FALSE)=AJ6,"Orange","Yoigo")))</f>
        <v>#REF!</v>
      </c>
      <c r="AL6" s="65" t="e">
        <f>MIN(VLOOKUP($S6,'3G - MAIN CITIES'!$E$2:$CA$9,64,FALSE),VLOOKUP($S6,'3G - MAIN CITIES'!$E$10:$CA$17,64,FALSE),VLOOKUP($S6,'3G - MAIN CITIES'!$E$18:$CA$25,64,FALSE),VLOOKUP($S6,'3G - MAIN CITIES'!$E$26:$CA$33,64,FALSE))</f>
        <v>#N/A</v>
      </c>
      <c r="AM6" s="61" t="e">
        <f>IF(VLOOKUP($S6,'3G - MAIN CITIES'!$E$2:$CA$9,64,FALSE)=AL6,"Vodafone",IF(VLOOKUP($S6,'3G - MAIN CITIES'!$E$10:$CA$17,64,FALSE)=AL6,"Movistar",IF(VLOOKUP($S6,'3G - MAIN CITIES'!$E$18:$CA$25,64,FALSE)=AL6,"Orange","Yoigo")))</f>
        <v>#N/A</v>
      </c>
      <c r="AN6" s="66" t="e">
        <f>VLOOKUP($S6,#REF!,93,FALSE)</f>
        <v>#REF!</v>
      </c>
      <c r="AO6" s="67" t="e">
        <f>VLOOKUP($S6,'3G - MAIN CITIES'!$E$2:$CW$9,93,FALSE)</f>
        <v>#N/A</v>
      </c>
    </row>
    <row r="7" spans="2:41" ht="15.75" thickBot="1">
      <c r="B7" s="73" t="s">
        <v>122</v>
      </c>
      <c r="C7" s="74">
        <f t="shared" si="0"/>
        <v>0</v>
      </c>
      <c r="D7" s="75">
        <f t="shared" si="1"/>
        <v>0</v>
      </c>
      <c r="E7" s="75">
        <f t="shared" si="2"/>
        <v>0</v>
      </c>
      <c r="F7" s="75">
        <f>COUNTIF($AI$3:$AI$34,$B7)</f>
        <v>0</v>
      </c>
      <c r="G7" s="76">
        <f>COUNTIF($AM$3:$AM$34,$B7)</f>
        <v>0</v>
      </c>
      <c r="S7" s="57" t="s">
        <v>63</v>
      </c>
      <c r="T7" s="60" t="e">
        <f>MAX(VLOOKUP($S7,#REF!,5,FALSE),VLOOKUP($S7,#REF!,5,FALSE),VLOOKUP($S7,#REF!,5,FALSE),VLOOKUP($S7,#REF!,5,FALSE))</f>
        <v>#REF!</v>
      </c>
      <c r="U7" s="61" t="e">
        <f>IF(VLOOKUP($S7,#REF!,5,FALSE)=T7,"Vodafone",IF(VLOOKUP($S7,#REF!,5,FALSE)=T7,"Movistar",IF(VLOOKUP($S7,#REF!,5,FALSE)=T7,"Orange","Yoigo")))</f>
        <v>#REF!</v>
      </c>
      <c r="V7" s="60" t="e">
        <f>MAX(VLOOKUP($S7,'3G - MAIN CITIES'!$E$2:$I$9,5,FALSE),VLOOKUP($S7,'3G - MAIN CITIES'!$E$10:$I$17,5,FALSE),VLOOKUP($S7,'3G - MAIN CITIES'!$E$18:$I$25,5,FALSE),VLOOKUP($S7,'3G - MAIN CITIES'!$E$26:$I$33,5,FALSE))</f>
        <v>#N/A</v>
      </c>
      <c r="W7" s="61" t="e">
        <f>IF(VLOOKUP($S7,'3G - MAIN CITIES'!$E$2:$I$9,5,FALSE)=V7,"Vodafone",IF(VLOOKUP($S7,'3G - MAIN CITIES'!$E$10:$I$17,5,FALSE)=V7,"Movistar",IF(VLOOKUP($S7,'3G - MAIN CITIES'!$E$18:$I$25,5,FALSE)=V7,"Orange","Yoigo")))</f>
        <v>#N/A</v>
      </c>
      <c r="X7" s="60" t="e">
        <f>MAX(VLOOKUP($S7,#REF!,20,FALSE),VLOOKUP($S7,#REF!,20,FALSE),VLOOKUP($S7,#REF!,20,FALSE),VLOOKUP($S7,#REF!,20,FALSE))</f>
        <v>#REF!</v>
      </c>
      <c r="Y7" s="61" t="e">
        <f>IF(VLOOKUP($S7,#REF!,20,FALSE)=X7,"Vodafone",IF(VLOOKUP($S7,#REF!,20,FALSE)=X7,"Movistar",IF(VLOOKUP($S7,#REF!,20,FALSE)=X7,"Orange","Yoigo")))</f>
        <v>#REF!</v>
      </c>
      <c r="Z7" s="60" t="e">
        <f>MAX(VLOOKUP($S7,'3G - MAIN CITIES'!$E$2:$Y$9,20,FALSE),VLOOKUP($S7,'3G - MAIN CITIES'!$E$10:$Y$17,20,FALSE),VLOOKUP($S7,'3G - MAIN CITIES'!$E$18:$Y$25,20,FALSE),VLOOKUP($S7,'3G - MAIN CITIES'!$E$26:$Y$33,20,FALSE))</f>
        <v>#N/A</v>
      </c>
      <c r="AA7" s="61" t="e">
        <f>IF(VLOOKUP($S7,'3G - MAIN CITIES'!$E$2:$Y$9,20,FALSE)=Z7,"Vodafone",IF(VLOOKUP($S7,'3G - MAIN CITIES'!$E$10:$Y$17,20,FALSE)=Z7,"Movistar",IF(VLOOKUP($S7,'3G - MAIN CITIES'!$E$18:$Y$25,20,FALSE)=Z7,"Orange","Yoigo")))</f>
        <v>#N/A</v>
      </c>
      <c r="AB7" s="62" t="e">
        <f>MAX(VLOOKUP($S7,#REF!,7,FALSE),VLOOKUP($S7,#REF!,7,FALSE),VLOOKUP($S7,#REF!,7,FALSE),VLOOKUP($S7,#REF!,7,FALSE))</f>
        <v>#REF!</v>
      </c>
      <c r="AC7" s="59" t="e">
        <f>IF(VLOOKUP($S7,#REF!,7,FALSE)=AB7,"Vodafone",IF(VLOOKUP($S7,#REF!,7,FALSE)=AB7,"Movistar",IF(VLOOKUP($S7,#REF!,7,FALSE)=AB7,"Orange","Yoigo")))</f>
        <v>#REF!</v>
      </c>
      <c r="AD7" s="63" t="e">
        <f>MAX(VLOOKUP($S7,'3G - MAIN CITIES'!$E$2:$Y$9,7,FALSE),VLOOKUP($S7,'3G - MAIN CITIES'!$E$10:$Y$17,7,FALSE),VLOOKUP($S7,'3G - MAIN CITIES'!$E$18:$Y$25,7,FALSE),VLOOKUP($S7,'3G - MAIN CITIES'!$E$26:$Y$33,7,FALSE))</f>
        <v>#N/A</v>
      </c>
      <c r="AE7" s="61" t="e">
        <f>IF(VLOOKUP($S7,'3G - MAIN CITIES'!$E$2:$Y$9,7,FALSE)=AD7,"Vodafone",IF(VLOOKUP($S7,'3G - MAIN CITIES'!$E$10:$Y$17,7,FALSE)=AD7,"Movistar",IF(VLOOKUP($S7,'3G - MAIN CITIES'!$E$18:$Y$25,7,FALSE)=AD7,"Orange","Yoigo")))</f>
        <v>#N/A</v>
      </c>
      <c r="AF7" s="58" t="e">
        <f>MIN(VLOOKUP($S7,#REF!,56,FALSE),VLOOKUP($S7,#REF!,56,FALSE),VLOOKUP($S7,#REF!,56,FALSE),VLOOKUP($S7,#REF!,56,FALSE))</f>
        <v>#REF!</v>
      </c>
      <c r="AG7" s="59" t="e">
        <f>IF(VLOOKUP($S7,#REF!,56,FALSE)=AF7,"Vodafone",IF(VLOOKUP($S7,#REF!,56,FALSE)=AF7,"Movistar",IF(VLOOKUP($S7,#REF!,56,FALSE)=AF7,"Orange","Yoigo")))</f>
        <v>#REF!</v>
      </c>
      <c r="AH7" s="60" t="e">
        <f>MIN(VLOOKUP($S7,'3G - MAIN CITIES'!$E$2:$CA$9,56,FALSE),VLOOKUP($S7,'3G - MAIN CITIES'!$E$10:$CA$17,56,FALSE),VLOOKUP($S7,'3G - MAIN CITIES'!$E$18:$CA$25,56,FALSE),VLOOKUP($S7,'3G - MAIN CITIES'!$E$26:$CA$33,56,FALSE))</f>
        <v>#N/A</v>
      </c>
      <c r="AI7" s="61" t="e">
        <f>IF(VLOOKUP($S7,'3G - MAIN CITIES'!$E$2:$CA$9,56,FALSE)=AH7,"Vodafone",IF(VLOOKUP($S7,'3G - MAIN CITIES'!$E$10:$CA$17,56,FALSE)=AH7,"Movistar",IF(VLOOKUP($S7,'3G - MAIN CITIES'!$E$18:$CA$25,56,FALSE)=AH7,"Orange","Yoigo")))</f>
        <v>#N/A</v>
      </c>
      <c r="AJ7" s="64" t="e">
        <f>MIN(VLOOKUP($S7,#REF!,64,FALSE),VLOOKUP($S7,#REF!,64,FALSE),VLOOKUP($S7,#REF!,64,FALSE),VLOOKUP($S7,#REF!,64,FALSE))</f>
        <v>#REF!</v>
      </c>
      <c r="AK7" s="59" t="e">
        <f>IF(VLOOKUP($S7,#REF!,64,FALSE)=AJ7,"Vodafone",IF(VLOOKUP($S7,#REF!,64,FALSE)=AJ7,"Movistar",IF(VLOOKUP($S7,#REF!,64,FALSE)=AJ7,"Orange","Yoigo")))</f>
        <v>#REF!</v>
      </c>
      <c r="AL7" s="65" t="e">
        <f>MIN(VLOOKUP($S7,'3G - MAIN CITIES'!$E$2:$CA$9,64,FALSE),VLOOKUP($S7,'3G - MAIN CITIES'!$E$10:$CA$17,64,FALSE),VLOOKUP($S7,'3G - MAIN CITIES'!$E$18:$CA$25,64,FALSE),VLOOKUP($S7,'3G - MAIN CITIES'!$E$26:$CA$33,64,FALSE))</f>
        <v>#N/A</v>
      </c>
      <c r="AM7" s="61" t="e">
        <f>IF(VLOOKUP($S7,'3G - MAIN CITIES'!$E$2:$CA$9,64,FALSE)=AL7,"Vodafone",IF(VLOOKUP($S7,'3G - MAIN CITIES'!$E$10:$CA$17,64,FALSE)=AL7,"Movistar",IF(VLOOKUP($S7,'3G - MAIN CITIES'!$E$18:$CA$25,64,FALSE)=AL7,"Orange","Yoigo")))</f>
        <v>#N/A</v>
      </c>
      <c r="AN7" s="66" t="e">
        <f>VLOOKUP($S7,#REF!,93,FALSE)</f>
        <v>#REF!</v>
      </c>
      <c r="AO7" s="67" t="e">
        <f>VLOOKUP($S7,'3G - MAIN CITIES'!$E$2:$CW$9,93,FALSE)</f>
        <v>#N/A</v>
      </c>
    </row>
    <row r="8" spans="2:41" ht="15.75" thickBot="1">
      <c r="S8" s="57" t="s">
        <v>64</v>
      </c>
      <c r="T8" s="60" t="e">
        <f>MAX(VLOOKUP($S8,#REF!,5,FALSE),VLOOKUP($S8,#REF!,5,FALSE),VLOOKUP($S8,#REF!,5,FALSE),VLOOKUP($S8,#REF!,5,FALSE))</f>
        <v>#REF!</v>
      </c>
      <c r="U8" s="61" t="e">
        <f>IF(VLOOKUP($S8,#REF!,5,FALSE)=T8,"Vodafone",IF(VLOOKUP($S8,#REF!,5,FALSE)=T8,"Movistar",IF(VLOOKUP($S8,#REF!,5,FALSE)=T8,"Orange","Yoigo")))</f>
        <v>#REF!</v>
      </c>
      <c r="V8" s="60" t="e">
        <f>MAX(VLOOKUP($S8,'3G - MAIN CITIES'!$E$2:$I$9,5,FALSE),VLOOKUP($S8,'3G - MAIN CITIES'!$E$10:$I$17,5,FALSE),VLOOKUP($S8,'3G - MAIN CITIES'!$E$18:$I$25,5,FALSE),VLOOKUP($S8,'3G - MAIN CITIES'!$E$26:$I$33,5,FALSE))</f>
        <v>#N/A</v>
      </c>
      <c r="W8" s="61" t="e">
        <f>IF(VLOOKUP($S8,'3G - MAIN CITIES'!$E$2:$I$9,5,FALSE)=V8,"Vodafone",IF(VLOOKUP($S8,'3G - MAIN CITIES'!$E$10:$I$17,5,FALSE)=V8,"Movistar",IF(VLOOKUP($S8,'3G - MAIN CITIES'!$E$18:$I$25,5,FALSE)=V8,"Orange","Yoigo")))</f>
        <v>#N/A</v>
      </c>
      <c r="X8" s="60" t="e">
        <f>MAX(VLOOKUP($S8,#REF!,20,FALSE),VLOOKUP($S8,#REF!,20,FALSE),VLOOKUP($S8,#REF!,20,FALSE),VLOOKUP($S8,#REF!,20,FALSE))</f>
        <v>#REF!</v>
      </c>
      <c r="Y8" s="61" t="e">
        <f>IF(VLOOKUP($S8,#REF!,20,FALSE)=X8,"Vodafone",IF(VLOOKUP($S8,#REF!,20,FALSE)=X8,"Movistar",IF(VLOOKUP($S8,#REF!,20,FALSE)=X8,"Orange","Yoigo")))</f>
        <v>#REF!</v>
      </c>
      <c r="Z8" s="60" t="e">
        <f>MAX(VLOOKUP($S8,'3G - MAIN CITIES'!$E$2:$Y$9,20,FALSE),VLOOKUP($S8,'3G - MAIN CITIES'!$E$10:$Y$17,20,FALSE),VLOOKUP($S8,'3G - MAIN CITIES'!$E$18:$Y$25,20,FALSE),VLOOKUP($S8,'3G - MAIN CITIES'!$E$26:$Y$33,20,FALSE))</f>
        <v>#N/A</v>
      </c>
      <c r="AA8" s="61" t="e">
        <f>IF(VLOOKUP($S8,'3G - MAIN CITIES'!$E$2:$Y$9,20,FALSE)=Z8,"Vodafone",IF(VLOOKUP($S8,'3G - MAIN CITIES'!$E$10:$Y$17,20,FALSE)=Z8,"Movistar",IF(VLOOKUP($S8,'3G - MAIN CITIES'!$E$18:$Y$25,20,FALSE)=Z8,"Orange","Yoigo")))</f>
        <v>#N/A</v>
      </c>
      <c r="AB8" s="62" t="e">
        <f>MAX(VLOOKUP($S8,#REF!,7,FALSE),VLOOKUP($S8,#REF!,7,FALSE),VLOOKUP($S8,#REF!,7,FALSE),VLOOKUP($S8,#REF!,7,FALSE))</f>
        <v>#REF!</v>
      </c>
      <c r="AC8" s="59" t="e">
        <f>IF(VLOOKUP($S8,#REF!,7,FALSE)=AB8,"Vodafone",IF(VLOOKUP($S8,#REF!,7,FALSE)=AB8,"Movistar",IF(VLOOKUP($S8,#REF!,7,FALSE)=AB8,"Orange","Yoigo")))</f>
        <v>#REF!</v>
      </c>
      <c r="AD8" s="63" t="e">
        <f>MAX(VLOOKUP($S8,'3G - MAIN CITIES'!$E$2:$Y$9,7,FALSE),VLOOKUP($S8,'3G - MAIN CITIES'!$E$10:$Y$17,7,FALSE),VLOOKUP($S8,'3G - MAIN CITIES'!$E$18:$Y$25,7,FALSE),VLOOKUP($S8,'3G - MAIN CITIES'!$E$26:$Y$33,7,FALSE))</f>
        <v>#N/A</v>
      </c>
      <c r="AE8" s="61" t="e">
        <f>IF(VLOOKUP($S8,'3G - MAIN CITIES'!$E$2:$Y$9,7,FALSE)=AD8,"Vodafone",IF(VLOOKUP($S8,'3G - MAIN CITIES'!$E$10:$Y$17,7,FALSE)=AD8,"Movistar",IF(VLOOKUP($S8,'3G - MAIN CITIES'!$E$18:$Y$25,7,FALSE)=AD8,"Orange","Yoigo")))</f>
        <v>#N/A</v>
      </c>
      <c r="AF8" s="58" t="e">
        <f>MIN(VLOOKUP($S8,#REF!,56,FALSE),VLOOKUP($S8,#REF!,56,FALSE),VLOOKUP($S8,#REF!,56,FALSE),VLOOKUP($S8,#REF!,56,FALSE))</f>
        <v>#REF!</v>
      </c>
      <c r="AG8" s="59" t="e">
        <f>IF(VLOOKUP($S8,#REF!,56,FALSE)=AF8,"Vodafone",IF(VLOOKUP($S8,#REF!,56,FALSE)=AF8,"Movistar",IF(VLOOKUP($S8,#REF!,56,FALSE)=AF8,"Orange","Yoigo")))</f>
        <v>#REF!</v>
      </c>
      <c r="AH8" s="60" t="e">
        <f>MIN(VLOOKUP($S8,'3G - MAIN CITIES'!$E$2:$CA$9,56,FALSE),VLOOKUP($S8,'3G - MAIN CITIES'!$E$10:$CA$17,56,FALSE),VLOOKUP($S8,'3G - MAIN CITIES'!$E$18:$CA$25,56,FALSE),VLOOKUP($S8,'3G - MAIN CITIES'!$E$26:$CA$33,56,FALSE))</f>
        <v>#N/A</v>
      </c>
      <c r="AI8" s="61" t="e">
        <f>IF(VLOOKUP($S8,'3G - MAIN CITIES'!$E$2:$CA$9,56,FALSE)=AH8,"Vodafone",IF(VLOOKUP($S8,'3G - MAIN CITIES'!$E$10:$CA$17,56,FALSE)=AH8,"Movistar",IF(VLOOKUP($S8,'3G - MAIN CITIES'!$E$18:$CA$25,56,FALSE)=AH8,"Orange","Yoigo")))</f>
        <v>#N/A</v>
      </c>
      <c r="AJ8" s="64" t="e">
        <f>MIN(VLOOKUP($S8,#REF!,64,FALSE),VLOOKUP($S8,#REF!,64,FALSE),VLOOKUP($S8,#REF!,64,FALSE),VLOOKUP($S8,#REF!,64,FALSE))</f>
        <v>#REF!</v>
      </c>
      <c r="AK8" s="59" t="e">
        <f>IF(VLOOKUP($S8,#REF!,64,FALSE)=AJ8,"Vodafone",IF(VLOOKUP($S8,#REF!,64,FALSE)=AJ8,"Movistar",IF(VLOOKUP($S8,#REF!,64,FALSE)=AJ8,"Orange","Yoigo")))</f>
        <v>#REF!</v>
      </c>
      <c r="AL8" s="65" t="e">
        <f>MIN(VLOOKUP($S8,'3G - MAIN CITIES'!$E$2:$CA$9,64,FALSE),VLOOKUP($S8,'3G - MAIN CITIES'!$E$10:$CA$17,64,FALSE),VLOOKUP($S8,'3G - MAIN CITIES'!$E$18:$CA$25,64,FALSE),VLOOKUP($S8,'3G - MAIN CITIES'!$E$26:$CA$33,64,FALSE))</f>
        <v>#N/A</v>
      </c>
      <c r="AM8" s="61" t="e">
        <f>IF(VLOOKUP($S8,'3G - MAIN CITIES'!$E$2:$CA$9,64,FALSE)=AL8,"Vodafone",IF(VLOOKUP($S8,'3G - MAIN CITIES'!$E$10:$CA$17,64,FALSE)=AL8,"Movistar",IF(VLOOKUP($S8,'3G - MAIN CITIES'!$E$18:$CA$25,64,FALSE)=AL8,"Orange","Yoigo")))</f>
        <v>#N/A</v>
      </c>
      <c r="AN8" s="66" t="e">
        <f>VLOOKUP($S8,#REF!,93,FALSE)</f>
        <v>#REF!</v>
      </c>
      <c r="AO8" s="67">
        <f>VLOOKUP($S8,'3G - MAIN CITIES'!$E$2:$CW$9,93,FALSE)</f>
        <v>0</v>
      </c>
    </row>
    <row r="9" spans="2:41" ht="15.75" thickBot="1">
      <c r="B9" s="226" t="s">
        <v>123</v>
      </c>
      <c r="C9" s="228" t="s">
        <v>94</v>
      </c>
      <c r="D9" s="229"/>
      <c r="E9" s="229"/>
      <c r="F9" s="229"/>
      <c r="G9" s="230"/>
      <c r="S9" s="57" t="s">
        <v>65</v>
      </c>
      <c r="T9" s="60" t="e">
        <f>MAX(VLOOKUP($S9,#REF!,5,FALSE),VLOOKUP($S9,#REF!,5,FALSE),VLOOKUP($S9,#REF!,5,FALSE),VLOOKUP($S9,#REF!,5,FALSE))</f>
        <v>#REF!</v>
      </c>
      <c r="U9" s="61" t="e">
        <f>IF(VLOOKUP($S9,#REF!,5,FALSE)=T9,"Vodafone",IF(VLOOKUP($S9,#REF!,5,FALSE)=T9,"Movistar",IF(VLOOKUP($S9,#REF!,5,FALSE)=T9,"Orange","Yoigo")))</f>
        <v>#REF!</v>
      </c>
      <c r="V9" s="60" t="e">
        <f>MAX(VLOOKUP($S9,'3G - MAIN CITIES'!$E$2:$I$9,5,FALSE),VLOOKUP($S9,'3G - MAIN CITIES'!$E$10:$I$17,5,FALSE),VLOOKUP($S9,'3G - MAIN CITIES'!$E$18:$I$25,5,FALSE),VLOOKUP($S9,'3G - MAIN CITIES'!$E$26:$I$33,5,FALSE))</f>
        <v>#N/A</v>
      </c>
      <c r="W9" s="61" t="e">
        <f>IF(VLOOKUP($S9,'3G - MAIN CITIES'!$E$2:$I$9,5,FALSE)=V9,"Vodafone",IF(VLOOKUP($S9,'3G - MAIN CITIES'!$E$10:$I$17,5,FALSE)=V9,"Movistar",IF(VLOOKUP($S9,'3G - MAIN CITIES'!$E$18:$I$25,5,FALSE)=V9,"Orange","Yoigo")))</f>
        <v>#N/A</v>
      </c>
      <c r="X9" s="60" t="e">
        <f>MAX(VLOOKUP($S9,#REF!,20,FALSE),VLOOKUP($S9,#REF!,20,FALSE),VLOOKUP($S9,#REF!,20,FALSE),VLOOKUP($S9,#REF!,20,FALSE))</f>
        <v>#REF!</v>
      </c>
      <c r="Y9" s="61" t="e">
        <f>IF(VLOOKUP($S9,#REF!,20,FALSE)=X9,"Vodafone",IF(VLOOKUP($S9,#REF!,20,FALSE)=X9,"Movistar",IF(VLOOKUP($S9,#REF!,20,FALSE)=X9,"Orange","Yoigo")))</f>
        <v>#REF!</v>
      </c>
      <c r="Z9" s="60" t="e">
        <f>MAX(VLOOKUP($S9,'3G - MAIN CITIES'!$E$2:$Y$9,20,FALSE),VLOOKUP($S9,'3G - MAIN CITIES'!$E$10:$Y$17,20,FALSE),VLOOKUP($S9,'3G - MAIN CITIES'!$E$18:$Y$25,20,FALSE),VLOOKUP($S9,'3G - MAIN CITIES'!$E$26:$Y$33,20,FALSE))</f>
        <v>#N/A</v>
      </c>
      <c r="AA9" s="61" t="e">
        <f>IF(VLOOKUP($S9,'3G - MAIN CITIES'!$E$2:$Y$9,20,FALSE)=Z9,"Vodafone",IF(VLOOKUP($S9,'3G - MAIN CITIES'!$E$10:$Y$17,20,FALSE)=Z9,"Movistar",IF(VLOOKUP($S9,'3G - MAIN CITIES'!$E$18:$Y$25,20,FALSE)=Z9,"Orange","Yoigo")))</f>
        <v>#N/A</v>
      </c>
      <c r="AB9" s="62" t="e">
        <f>MAX(VLOOKUP($S9,#REF!,7,FALSE),VLOOKUP($S9,#REF!,7,FALSE),VLOOKUP($S9,#REF!,7,FALSE),VLOOKUP($S9,#REF!,7,FALSE))</f>
        <v>#REF!</v>
      </c>
      <c r="AC9" s="59" t="e">
        <f>IF(VLOOKUP($S9,#REF!,7,FALSE)=AB9,"Vodafone",IF(VLOOKUP($S9,#REF!,7,FALSE)=AB9,"Movistar",IF(VLOOKUP($S9,#REF!,7,FALSE)=AB9,"Orange","Yoigo")))</f>
        <v>#REF!</v>
      </c>
      <c r="AD9" s="63" t="e">
        <f>MAX(VLOOKUP($S9,'3G - MAIN CITIES'!$E$2:$Y$9,7,FALSE),VLOOKUP($S9,'3G - MAIN CITIES'!$E$10:$Y$17,7,FALSE),VLOOKUP($S9,'3G - MAIN CITIES'!$E$18:$Y$25,7,FALSE),VLOOKUP($S9,'3G - MAIN CITIES'!$E$26:$Y$33,7,FALSE))</f>
        <v>#N/A</v>
      </c>
      <c r="AE9" s="61" t="e">
        <f>IF(VLOOKUP($S9,'3G - MAIN CITIES'!$E$2:$Y$9,7,FALSE)=AD9,"Vodafone",IF(VLOOKUP($S9,'3G - MAIN CITIES'!$E$10:$Y$17,7,FALSE)=AD9,"Movistar",IF(VLOOKUP($S9,'3G - MAIN CITIES'!$E$18:$Y$25,7,FALSE)=AD9,"Orange","Yoigo")))</f>
        <v>#N/A</v>
      </c>
      <c r="AF9" s="58" t="e">
        <f>MIN(VLOOKUP($S9,#REF!,56,FALSE),VLOOKUP($S9,#REF!,56,FALSE),VLOOKUP($S9,#REF!,56,FALSE),VLOOKUP($S9,#REF!,56,FALSE))</f>
        <v>#REF!</v>
      </c>
      <c r="AG9" s="59" t="e">
        <f>IF(VLOOKUP($S9,#REF!,56,FALSE)=AF9,"Vodafone",IF(VLOOKUP($S9,#REF!,56,FALSE)=AF9,"Movistar",IF(VLOOKUP($S9,#REF!,56,FALSE)=AF9,"Orange","Yoigo")))</f>
        <v>#REF!</v>
      </c>
      <c r="AH9" s="60" t="e">
        <f>MIN(VLOOKUP($S9,'3G - MAIN CITIES'!$E$2:$CA$9,56,FALSE),VLOOKUP($S9,'3G - MAIN CITIES'!$E$10:$CA$17,56,FALSE),VLOOKUP($S9,'3G - MAIN CITIES'!$E$18:$CA$25,56,FALSE),VLOOKUP($S9,'3G - MAIN CITIES'!$E$26:$CA$33,56,FALSE))</f>
        <v>#N/A</v>
      </c>
      <c r="AI9" s="61" t="e">
        <f>IF(VLOOKUP($S9,'3G - MAIN CITIES'!$E$2:$CA$9,56,FALSE)=AH9,"Vodafone",IF(VLOOKUP($S9,'3G - MAIN CITIES'!$E$10:$CA$17,56,FALSE)=AH9,"Movistar",IF(VLOOKUP($S9,'3G - MAIN CITIES'!$E$18:$CA$25,56,FALSE)=AH9,"Orange","Yoigo")))</f>
        <v>#N/A</v>
      </c>
      <c r="AJ9" s="64" t="e">
        <f>MIN(VLOOKUP($S9,#REF!,64,FALSE),VLOOKUP($S9,#REF!,64,FALSE),VLOOKUP($S9,#REF!,64,FALSE),VLOOKUP($S9,#REF!,64,FALSE))</f>
        <v>#REF!</v>
      </c>
      <c r="AK9" s="59" t="e">
        <f>IF(VLOOKUP($S9,#REF!,64,FALSE)=AJ9,"Vodafone",IF(VLOOKUP($S9,#REF!,64,FALSE)=AJ9,"Movistar",IF(VLOOKUP($S9,#REF!,64,FALSE)=AJ9,"Orange","Yoigo")))</f>
        <v>#REF!</v>
      </c>
      <c r="AL9" s="65" t="e">
        <f>MIN(VLOOKUP($S9,'3G - MAIN CITIES'!$E$2:$CA$9,64,FALSE),VLOOKUP($S9,'3G - MAIN CITIES'!$E$10:$CA$17,64,FALSE),VLOOKUP($S9,'3G - MAIN CITIES'!$E$18:$CA$25,64,FALSE),VLOOKUP($S9,'3G - MAIN CITIES'!$E$26:$CA$33,64,FALSE))</f>
        <v>#N/A</v>
      </c>
      <c r="AM9" s="61" t="e">
        <f>IF(VLOOKUP($S9,'3G - MAIN CITIES'!$E$2:$CA$9,64,FALSE)=AL9,"Vodafone",IF(VLOOKUP($S9,'3G - MAIN CITIES'!$E$10:$CA$17,64,FALSE)=AL9,"Movistar",IF(VLOOKUP($S9,'3G - MAIN CITIES'!$E$18:$CA$25,64,FALSE)=AL9,"Orange","Yoigo")))</f>
        <v>#N/A</v>
      </c>
      <c r="AN9" s="66" t="e">
        <f>VLOOKUP($S9,#REF!,93,FALSE)</f>
        <v>#REF!</v>
      </c>
      <c r="AO9" s="67" t="e">
        <f>VLOOKUP($S9,'3G - MAIN CITIES'!$E$2:$CW$9,93,FALSE)</f>
        <v>#N/A</v>
      </c>
    </row>
    <row r="10" spans="2:41" ht="15.75" thickBot="1">
      <c r="B10" s="231"/>
      <c r="C10" s="39" t="s">
        <v>91</v>
      </c>
      <c r="D10" s="40" t="s">
        <v>124</v>
      </c>
      <c r="E10" s="40" t="s">
        <v>92</v>
      </c>
      <c r="F10" s="40" t="s">
        <v>117</v>
      </c>
      <c r="G10" s="41" t="s">
        <v>118</v>
      </c>
      <c r="S10" s="77" t="s">
        <v>66</v>
      </c>
      <c r="T10" s="80" t="e">
        <f>MAX(VLOOKUP($S10,#REF!,5,FALSE),VLOOKUP($S10,#REF!,5,FALSE),VLOOKUP($S10,#REF!,5,FALSE),VLOOKUP($S10,#REF!,5,FALSE))</f>
        <v>#REF!</v>
      </c>
      <c r="U10" s="81" t="e">
        <f>IF(VLOOKUP($S10,#REF!,5,FALSE)=T10,"Vodafone",IF(VLOOKUP($S10,#REF!,5,FALSE)=T10,"Movistar",IF(VLOOKUP($S10,#REF!,5,FALSE)=T10,"Orange","Yoigo")))</f>
        <v>#REF!</v>
      </c>
      <c r="V10" s="80" t="e">
        <f>MAX(VLOOKUP($S10,'3G - MAIN CITIES'!$E$2:$I$9,5,FALSE),VLOOKUP($S10,'3G - MAIN CITIES'!$E$10:$I$17,5,FALSE),VLOOKUP($S10,'3G - MAIN CITIES'!$E$18:$I$25,5,FALSE),VLOOKUP($S10,'3G - MAIN CITIES'!$E$26:$I$33,5,FALSE))</f>
        <v>#N/A</v>
      </c>
      <c r="W10" s="81" t="e">
        <f>IF(VLOOKUP($S10,'3G - MAIN CITIES'!$E$2:$I$9,5,FALSE)=V10,"Vodafone",IF(VLOOKUP($S10,'3G - MAIN CITIES'!$E$10:$I$17,5,FALSE)=V10,"Movistar",IF(VLOOKUP($S10,'3G - MAIN CITIES'!$E$18:$I$25,5,FALSE)=V10,"Orange","Yoigo")))</f>
        <v>#N/A</v>
      </c>
      <c r="X10" s="80" t="e">
        <f>MAX(VLOOKUP($S10,#REF!,20,FALSE),VLOOKUP($S10,#REF!,20,FALSE),VLOOKUP($S10,#REF!,20,FALSE),VLOOKUP($S10,#REF!,20,FALSE))</f>
        <v>#REF!</v>
      </c>
      <c r="Y10" s="81" t="e">
        <f>IF(VLOOKUP($S10,#REF!,20,FALSE)=X10,"Vodafone",IF(VLOOKUP($S10,#REF!,20,FALSE)=X10,"Movistar",IF(VLOOKUP($S10,#REF!,20,FALSE)=X10,"Orange","Yoigo")))</f>
        <v>#REF!</v>
      </c>
      <c r="Z10" s="80" t="e">
        <f>MAX(VLOOKUP($S10,'3G - MAIN CITIES'!$E$2:$Y$9,20,FALSE),VLOOKUP($S10,'3G - MAIN CITIES'!$E$10:$Y$17,20,FALSE),VLOOKUP($S10,'3G - MAIN CITIES'!$E$18:$Y$25,20,FALSE),VLOOKUP($S10,'3G - MAIN CITIES'!$E$26:$Y$33,20,FALSE))</f>
        <v>#N/A</v>
      </c>
      <c r="AA10" s="81" t="e">
        <f>IF(VLOOKUP($S10,'3G - MAIN CITIES'!$E$2:$Y$9,20,FALSE)=Z10,"Vodafone",IF(VLOOKUP($S10,'3G - MAIN CITIES'!$E$10:$Y$17,20,FALSE)=Z10,"Movistar",IF(VLOOKUP($S10,'3G - MAIN CITIES'!$E$18:$Y$25,20,FALSE)=Z10,"Orange","Yoigo")))</f>
        <v>#N/A</v>
      </c>
      <c r="AB10" s="82" t="e">
        <f>MAX(VLOOKUP($S10,#REF!,7,FALSE),VLOOKUP($S10,#REF!,7,FALSE),VLOOKUP($S10,#REF!,7,FALSE),VLOOKUP($S10,#REF!,7,FALSE))</f>
        <v>#REF!</v>
      </c>
      <c r="AC10" s="79" t="e">
        <f>IF(VLOOKUP($S10,#REF!,7,FALSE)=AB10,"Vodafone",IF(VLOOKUP($S10,#REF!,7,FALSE)=AB10,"Movistar",IF(VLOOKUP($S10,#REF!,7,FALSE)=AB10,"Orange","Yoigo")))</f>
        <v>#REF!</v>
      </c>
      <c r="AD10" s="83" t="e">
        <f>MAX(VLOOKUP($S10,'3G - MAIN CITIES'!$E$2:$Y$9,7,FALSE),VLOOKUP($S10,'3G - MAIN CITIES'!$E$10:$Y$17,7,FALSE),VLOOKUP($S10,'3G - MAIN CITIES'!$E$18:$Y$25,7,FALSE),VLOOKUP($S10,'3G - MAIN CITIES'!$E$26:$Y$33,7,FALSE))</f>
        <v>#N/A</v>
      </c>
      <c r="AE10" s="81" t="e">
        <f>IF(VLOOKUP($S10,'3G - MAIN CITIES'!$E$2:$Y$9,7,FALSE)=AD10,"Vodafone",IF(VLOOKUP($S10,'3G - MAIN CITIES'!$E$10:$Y$17,7,FALSE)=AD10,"Movistar",IF(VLOOKUP($S10,'3G - MAIN CITIES'!$E$18:$Y$25,7,FALSE)=AD10,"Orange","Yoigo")))</f>
        <v>#N/A</v>
      </c>
      <c r="AF10" s="78" t="e">
        <f>MIN(VLOOKUP($S10,#REF!,56,FALSE),VLOOKUP($S10,#REF!,56,FALSE),VLOOKUP($S10,#REF!,56,FALSE),VLOOKUP($S10,#REF!,56,FALSE))</f>
        <v>#REF!</v>
      </c>
      <c r="AG10" s="79" t="e">
        <f>IF(VLOOKUP($S10,#REF!,56,FALSE)=AF10,"Vodafone",IF(VLOOKUP($S10,#REF!,56,FALSE)=AF10,"Movistar",IF(VLOOKUP($S10,#REF!,56,FALSE)=AF10,"Orange","Yoigo")))</f>
        <v>#REF!</v>
      </c>
      <c r="AH10" s="80" t="e">
        <f>MIN(VLOOKUP($S10,'3G - MAIN CITIES'!$E$2:$CA$9,56,FALSE),VLOOKUP($S10,'3G - MAIN CITIES'!$E$10:$CA$17,56,FALSE),VLOOKUP($S10,'3G - MAIN CITIES'!$E$18:$CA$25,56,FALSE),VLOOKUP($S10,'3G - MAIN CITIES'!$E$26:$CA$33,56,FALSE))</f>
        <v>#N/A</v>
      </c>
      <c r="AI10" s="81" t="e">
        <f>IF(VLOOKUP($S10,'3G - MAIN CITIES'!$E$2:$CA$9,56,FALSE)=AH10,"Vodafone",IF(VLOOKUP($S10,'3G - MAIN CITIES'!$E$10:$CA$17,56,FALSE)=AH10,"Movistar",IF(VLOOKUP($S10,'3G - MAIN CITIES'!$E$18:$CA$25,56,FALSE)=AH10,"Orange","Yoigo")))</f>
        <v>#N/A</v>
      </c>
      <c r="AJ10" s="84" t="e">
        <f>MIN(VLOOKUP($S10,#REF!,64,FALSE),VLOOKUP($S10,#REF!,64,FALSE),VLOOKUP($S10,#REF!,64,FALSE),VLOOKUP($S10,#REF!,64,FALSE))</f>
        <v>#REF!</v>
      </c>
      <c r="AK10" s="79" t="e">
        <f>IF(VLOOKUP($S10,#REF!,64,FALSE)=AJ10,"Vodafone",IF(VLOOKUP($S10,#REF!,64,FALSE)=AJ10,"Movistar",IF(VLOOKUP($S10,#REF!,64,FALSE)=AJ10,"Orange","Yoigo")))</f>
        <v>#REF!</v>
      </c>
      <c r="AL10" s="85" t="e">
        <f>MIN(VLOOKUP($S10,'3G - MAIN CITIES'!$E$2:$CA$9,64,FALSE),VLOOKUP($S10,'3G - MAIN CITIES'!$E$10:$CA$17,64,FALSE),VLOOKUP($S10,'3G - MAIN CITIES'!$E$18:$CA$25,64,FALSE),VLOOKUP($S10,'3G - MAIN CITIES'!$E$26:$CA$33,64,FALSE))</f>
        <v>#N/A</v>
      </c>
      <c r="AM10" s="81" t="e">
        <f>IF(VLOOKUP($S10,'3G - MAIN CITIES'!$E$2:$CA$9,64,FALSE)=AL10,"Vodafone",IF(VLOOKUP($S10,'3G - MAIN CITIES'!$E$10:$CA$17,64,FALSE)=AL10,"Movistar",IF(VLOOKUP($S10,'3G - MAIN CITIES'!$E$18:$CA$25,64,FALSE)=AL10,"Orange","Yoigo")))</f>
        <v>#N/A</v>
      </c>
      <c r="AN10" s="86" t="e">
        <f>VLOOKUP($S10,#REF!,93,FALSE)</f>
        <v>#REF!</v>
      </c>
      <c r="AO10" s="87" t="e">
        <f>VLOOKUP($S10,'3G - MAIN CITIES'!$E$2:$CW$9,93,FALSE)</f>
        <v>#N/A</v>
      </c>
    </row>
    <row r="11" spans="2:41">
      <c r="B11" s="88" t="s">
        <v>119</v>
      </c>
      <c r="C11" s="89">
        <f>COUNTIF($U$3:$U$34,$B11)</f>
        <v>0</v>
      </c>
      <c r="D11" s="90">
        <f>COUNTIF($AC$3:$AC$34,$B11)</f>
        <v>0</v>
      </c>
      <c r="E11" s="90">
        <f>COUNTIF($Y$3:$Y$34,$B11)</f>
        <v>0</v>
      </c>
      <c r="F11" s="90">
        <f>COUNTIF($AG$3:$AG$34,$B11)</f>
        <v>0</v>
      </c>
      <c r="G11" s="91">
        <f>COUNTIF($AK$3:$AK$34,$B11)</f>
        <v>0</v>
      </c>
      <c r="S11" s="92" t="s">
        <v>67</v>
      </c>
      <c r="T11" s="93" t="e">
        <f>MAX(VLOOKUP($S11,#REF!,5,FALSE),VLOOKUP($S11,#REF!,5,FALSE),VLOOKUP($S11,#REF!,5,FALSE),VLOOKUP($S11,#REF!,5,FALSE))</f>
        <v>#REF!</v>
      </c>
      <c r="U11" s="94" t="e">
        <f>IF(VLOOKUP($S11,#REF!,5,FALSE)=T11,"Vodafone",IF(VLOOKUP($S11,#REF!,5,FALSE)=T11,"Movistar",IF(VLOOKUP($S11,#REF!,5,FALSE)=T11,"Orange","Yoigo")))</f>
        <v>#REF!</v>
      </c>
      <c r="V11" s="93" t="e">
        <f>MAX(VLOOKUP($S11,'3G - SMALLER CITIES'!$E$2:$I$25,5,FALSE),VLOOKUP($S11,'3G - SMALLER CITIES'!$E$26:$I$49,5,FALSE),VLOOKUP($S11,'3G - SMALLER CITIES'!$E$50:$I$73,5,FALSE),VLOOKUP($S11,'3G - SMALLER CITIES'!$E$74:$I$97,5,FALSE))</f>
        <v>#N/A</v>
      </c>
      <c r="W11" s="94" t="e">
        <f>IF(VLOOKUP($S11,'3G - SMALLER CITIES'!$E$2:$I$25,5,FALSE)=V11,"Vodafone",IF(VLOOKUP($S11,'3G - SMALLER CITIES'!$E$26:$I$49,5,FALSE)=V11,"Movistar",IF(VLOOKUP($S11,'3G - SMALLER CITIES'!$E$50:$I$73,5,FALSE)=V11,"Orange","Yoigo")))</f>
        <v>#N/A</v>
      </c>
      <c r="X11" s="93" t="e">
        <f>MAX(VLOOKUP($S11,#REF!,20,FALSE),VLOOKUP($S11,#REF!,20,FALSE),VLOOKUP($S11,#REF!,20,FALSE),VLOOKUP($S11,#REF!,20,FALSE))</f>
        <v>#REF!</v>
      </c>
      <c r="Y11" s="94" t="e">
        <f>IF(VLOOKUP($S11,#REF!,20,FALSE)=X11,"Vodafone",IF(VLOOKUP($S11,#REF!,20,FALSE)=X11,"Movistar",IF(VLOOKUP($S11,#REF!,20,FALSE)=X11,"Orange","Yoigo")))</f>
        <v>#REF!</v>
      </c>
      <c r="Z11" s="93" t="e">
        <f>MAX(VLOOKUP($S11,'3G - SMALLER CITIES'!$E$2:$Y$25,20,FALSE),VLOOKUP($S11,'3G - SMALLER CITIES'!$E$26:$Y$49,20,FALSE),VLOOKUP($S11,'3G - SMALLER CITIES'!$E$50:$Y$73,20,FALSE),VLOOKUP($S11,'3G - SMALLER CITIES'!$E$74:$Y$97,20,FALSE))</f>
        <v>#N/A</v>
      </c>
      <c r="AA11" s="94" t="e">
        <f>IF(VLOOKUP($S11,'3G - SMALLER CITIES'!$E$2:$Y$25,20,FALSE)=Z11,"Vodafone",IF(VLOOKUP($S11,'3G - SMALLER CITIES'!$E$26:$Y$49,20,FALSE)=Z11,"Movistar",IF(VLOOKUP($S11,'3G - SMALLER CITIES'!$E$50:$Y$73,20,FALSE)=Z11,"Orange","Yoigo")))</f>
        <v>#N/A</v>
      </c>
      <c r="AB11" s="47" t="e">
        <f>MAX(VLOOKUP($S11,#REF!,7,FALSE),VLOOKUP($S11,#REF!,7,FALSE),VLOOKUP($S11,#REF!,7,FALSE),VLOOKUP($S11,#REF!,7,FALSE))</f>
        <v>#REF!</v>
      </c>
      <c r="AC11" s="44" t="e">
        <f>IF(VLOOKUP($S11,#REF!,7,FALSE)=AB11,"Vodafone",IF(VLOOKUP($S11,#REF!,7,FALSE)=AB11,"Movistar",IF(VLOOKUP($S11,#REF!,7,FALSE)=AB11,"Orange","Yoigo")))</f>
        <v>#REF!</v>
      </c>
      <c r="AD11" s="95" t="e">
        <f>MAX(VLOOKUP($S11,'3G - SMALLER CITIES'!$E$2:$Y$25,7,FALSE),VLOOKUP($S11,'3G - SMALLER CITIES'!$E$26:$Y$49,7,FALSE),VLOOKUP($S11,'3G - SMALLER CITIES'!$E$50:$Y$73,7,FALSE),VLOOKUP($S11,'3G - SMALLER CITIES'!$E$74:$Y$97,7,FALSE))</f>
        <v>#N/A</v>
      </c>
      <c r="AE11" s="94" t="e">
        <f>IF(VLOOKUP($S11,'3G - SMALLER CITIES'!$E$2:$Y$25,7,FALSE)=AD11,"Vodafone",IF(VLOOKUP($S11,'3G - SMALLER CITIES'!$E$26:$Y$49,7,FALSE)=AD11,"Movistar",IF(VLOOKUP($S11,'3G - SMALLER CITIES'!$E$50:$Y$73,7,FALSE)=AD11,"Orange","Yoigo")))</f>
        <v>#N/A</v>
      </c>
      <c r="AF11" s="43" t="e">
        <f>MIN(VLOOKUP($S11,#REF!,56,FALSE),VLOOKUP($S11,#REF!,56,FALSE),VLOOKUP($S11,#REF!,56,FALSE),VLOOKUP($S11,#REF!,56,FALSE))</f>
        <v>#REF!</v>
      </c>
      <c r="AG11" s="44" t="e">
        <f>IF(VLOOKUP($S11,#REF!,56,FALSE)=AF11,"Vodafone",IF(VLOOKUP($S11,#REF!,56,FALSE)=AF11,"Movistar",IF(VLOOKUP($S11,#REF!,56,FALSE)=AF11,"Orange","Yoigo")))</f>
        <v>#REF!</v>
      </c>
      <c r="AH11" s="93" t="e">
        <f>MIN(VLOOKUP($S11,'3G - SMALLER CITIES'!$E$2:$CA$25,56,FALSE),VLOOKUP($S11,'3G - SMALLER CITIES'!$E$26:$CA$49,56,FALSE),VLOOKUP($S11,'3G - SMALLER CITIES'!$E$50:$CA$73,56,FALSE),VLOOKUP($S11,'3G - SMALLER CITIES'!$E$74:$CA$97,56,FALSE))</f>
        <v>#N/A</v>
      </c>
      <c r="AI11" s="94" t="e">
        <f>IF(VLOOKUP($S11,'3G - SMALLER CITIES'!$E$2:$CA$25,56,FALSE)=AH11,"Vodafone",IF(VLOOKUP($S11,'3G - SMALLER CITIES'!$E$26:$CA$49,56,FALSE)=AH11,"Movistar",IF(VLOOKUP($S11,'3G - SMALLER CITIES'!$E$50:$CA$73,56,FALSE)=AH11,"Orange","Yoigo")))</f>
        <v>#N/A</v>
      </c>
      <c r="AJ11" s="49" t="e">
        <f>MIN(VLOOKUP($S11,#REF!,64,FALSE),VLOOKUP($S11,#REF!,64,FALSE),VLOOKUP($S11,#REF!,64,FALSE),VLOOKUP($S11,#REF!,64,FALSE))</f>
        <v>#REF!</v>
      </c>
      <c r="AK11" s="44" t="e">
        <f>IF(VLOOKUP($S11,#REF!,64,FALSE)=AJ11,"Vodafone",IF(VLOOKUP($S11,#REF!,64,FALSE)=AJ11,"Movistar",IF(VLOOKUP($S11,#REF!,64,FALSE)=AJ11,"Orange","Yoigo")))</f>
        <v>#REF!</v>
      </c>
      <c r="AL11" s="96" t="e">
        <f>MIN(VLOOKUP($S11,'3G - SMALLER CITIES'!$E$2:$CA$25,64,FALSE),VLOOKUP($S11,'3G - SMALLER CITIES'!$E$26:$CA$49,64,FALSE),VLOOKUP($S11,'3G - SMALLER CITIES'!$E$50:$CA$73,64,FALSE),VLOOKUP($S11,'3G - SMALLER CITIES'!$E$74:$CA$97,64,FALSE))</f>
        <v>#N/A</v>
      </c>
      <c r="AM11" s="94" t="e">
        <f>IF(VLOOKUP($S11,'3G - SMALLER CITIES'!$E$2:$CA$25,64,FALSE)=AL11,"Vodafone",IF(VLOOKUP($S11,'3G - SMALLER CITIES'!$E$26:$CA$49,64,FALSE)=AL11,"Movistar",IF(VLOOKUP($S11,'3G - SMALLER CITIES'!$E$50:$CA$73,64,FALSE)=AL11,"Orange","Yoigo")))</f>
        <v>#N/A</v>
      </c>
      <c r="AN11" s="66" t="e">
        <f>VLOOKUP($S11,#REF!,93,FALSE)</f>
        <v>#REF!</v>
      </c>
      <c r="AO11" s="67">
        <f>VLOOKUP($S11,'3G - SMALLER CITIES'!$E$2:$CW$25,93,FALSE)</f>
        <v>46</v>
      </c>
    </row>
    <row r="12" spans="2:41">
      <c r="B12" s="97" t="s">
        <v>120</v>
      </c>
      <c r="C12" s="98">
        <f t="shared" ref="C12:C14" si="3">COUNTIF($U$3:$U$34,$B12)</f>
        <v>0</v>
      </c>
      <c r="D12" s="99">
        <f t="shared" ref="D12:D14" si="4">COUNTIF($AC$3:$AC$34,$B12)</f>
        <v>0</v>
      </c>
      <c r="E12" s="99">
        <f>COUNTIF($Y$3:$Y$34,$B12)</f>
        <v>0</v>
      </c>
      <c r="F12" s="99">
        <f>COUNTIF($AG$3:$AG$34,$B12)</f>
        <v>0</v>
      </c>
      <c r="G12" s="100">
        <f>COUNTIF($AK$3:$AK$34,$B12)</f>
        <v>0</v>
      </c>
      <c r="S12" s="57" t="s">
        <v>68</v>
      </c>
      <c r="T12" s="60" t="e">
        <f>MAX(VLOOKUP($S12,#REF!,5,FALSE),VLOOKUP($S12,#REF!,5,FALSE),VLOOKUP($S12,#REF!,5,FALSE),VLOOKUP($S12,#REF!,5,FALSE))</f>
        <v>#REF!</v>
      </c>
      <c r="U12" s="61" t="e">
        <f>IF(VLOOKUP($S12,#REF!,5,FALSE)=T12,"Vodafone",IF(VLOOKUP($S12,#REF!,5,FALSE)=T12,"Movistar",IF(VLOOKUP($S12,#REF!,5,FALSE)=T12,"Orange","Yoigo")))</f>
        <v>#REF!</v>
      </c>
      <c r="V12" s="60" t="e">
        <f>MAX(VLOOKUP($S12,'3G - SMALLER CITIES'!$E$2:$I$25,5,FALSE),VLOOKUP($S12,'3G - SMALLER CITIES'!$E$26:$I$49,5,FALSE),VLOOKUP($S12,'3G - SMALLER CITIES'!$E$50:$I$73,5,FALSE),VLOOKUP($S12,'3G - SMALLER CITIES'!$E$74:$I$97,5,FALSE))</f>
        <v>#N/A</v>
      </c>
      <c r="W12" s="61" t="e">
        <f>IF(VLOOKUP($S12,'3G - SMALLER CITIES'!$E$2:$I$25,5,FALSE)=V12,"Vodafone",IF(VLOOKUP($S12,'3G - SMALLER CITIES'!$E$26:$I$49,5,FALSE)=V12,"Movistar",IF(VLOOKUP($S12,'3G - SMALLER CITIES'!$E$50:$I$73,5,FALSE)=V12,"Orange","Yoigo")))</f>
        <v>#N/A</v>
      </c>
      <c r="X12" s="60" t="e">
        <f>MAX(VLOOKUP($S12,#REF!,20,FALSE),VLOOKUP($S12,#REF!,20,FALSE),VLOOKUP($S12,#REF!,20,FALSE),VLOOKUP($S12,#REF!,20,FALSE))</f>
        <v>#REF!</v>
      </c>
      <c r="Y12" s="61" t="e">
        <f>IF(VLOOKUP($S12,#REF!,20,FALSE)=X12,"Vodafone",IF(VLOOKUP($S12,#REF!,20,FALSE)=X12,"Movistar",IF(VLOOKUP($S12,#REF!,20,FALSE)=X12,"Orange","Yoigo")))</f>
        <v>#REF!</v>
      </c>
      <c r="Z12" s="60" t="e">
        <f>MAX(VLOOKUP($S12,'3G - SMALLER CITIES'!$E$2:$Y$25,20,FALSE),VLOOKUP($S12,'3G - SMALLER CITIES'!$E$26:$Y$49,20,FALSE),VLOOKUP($S12,'3G - SMALLER CITIES'!$E$50:$Y$73,20,FALSE),VLOOKUP($S12,'3G - SMALLER CITIES'!$E$74:$Y$97,20,FALSE))</f>
        <v>#N/A</v>
      </c>
      <c r="AA12" s="61" t="e">
        <f>IF(VLOOKUP($S12,'3G - SMALLER CITIES'!$E$2:$Y$25,20,FALSE)=Z12,"Vodafone",IF(VLOOKUP($S12,'3G - SMALLER CITIES'!$E$26:$Y$49,20,FALSE)=Z12,"Movistar",IF(VLOOKUP($S12,'3G - SMALLER CITIES'!$E$50:$Y$73,20,FALSE)=Z12,"Orange","Yoigo")))</f>
        <v>#N/A</v>
      </c>
      <c r="AB12" s="62" t="e">
        <f>MAX(VLOOKUP($S12,#REF!,7,FALSE),VLOOKUP($S12,#REF!,7,FALSE),VLOOKUP($S12,#REF!,7,FALSE),VLOOKUP($S12,#REF!,7,FALSE))</f>
        <v>#REF!</v>
      </c>
      <c r="AC12" s="59" t="e">
        <f>IF(VLOOKUP($S12,#REF!,7,FALSE)=AB12,"Vodafone",IF(VLOOKUP($S12,#REF!,7,FALSE)=AB12,"Movistar",IF(VLOOKUP($S12,#REF!,7,FALSE)=AB12,"Orange","Yoigo")))</f>
        <v>#REF!</v>
      </c>
      <c r="AD12" s="63" t="e">
        <f>MAX(VLOOKUP($S12,'3G - SMALLER CITIES'!$E$2:$Y$25,7,FALSE),VLOOKUP($S12,'3G - SMALLER CITIES'!$E$26:$Y$49,7,FALSE),VLOOKUP($S12,'3G - SMALLER CITIES'!$E$50:$Y$73,7,FALSE),VLOOKUP($S12,'3G - SMALLER CITIES'!$E$74:$Y$97,7,FALSE))</f>
        <v>#N/A</v>
      </c>
      <c r="AE12" s="61" t="e">
        <f>IF(VLOOKUP($S12,'3G - SMALLER CITIES'!$E$2:$Y$25,7,FALSE)=AD12,"Vodafone",IF(VLOOKUP($S12,'3G - SMALLER CITIES'!$E$26:$Y$49,7,FALSE)=AD12,"Movistar",IF(VLOOKUP($S12,'3G - SMALLER CITIES'!$E$50:$Y$73,7,FALSE)=AD12,"Orange","Yoigo")))</f>
        <v>#N/A</v>
      </c>
      <c r="AF12" s="58" t="e">
        <f>MIN(VLOOKUP($S12,#REF!,56,FALSE),VLOOKUP($S12,#REF!,56,FALSE),VLOOKUP($S12,#REF!,56,FALSE),VLOOKUP($S12,#REF!,56,FALSE))</f>
        <v>#REF!</v>
      </c>
      <c r="AG12" s="59" t="e">
        <f>IF(VLOOKUP($S12,#REF!,56,FALSE)=AF12,"Vodafone",IF(VLOOKUP($S12,#REF!,56,FALSE)=AF12,"Movistar",IF(VLOOKUP($S12,#REF!,56,FALSE)=AF12,"Orange","Yoigo")))</f>
        <v>#REF!</v>
      </c>
      <c r="AH12" s="60" t="e">
        <f>MIN(VLOOKUP($S12,'3G - SMALLER CITIES'!$E$2:$CA$25,56,FALSE),VLOOKUP($S12,'3G - SMALLER CITIES'!$E$26:$CA$49,56,FALSE),VLOOKUP($S12,'3G - SMALLER CITIES'!$E$50:$CA$73,56,FALSE),VLOOKUP($S12,'3G - SMALLER CITIES'!$E$74:$CA$97,56,FALSE))</f>
        <v>#N/A</v>
      </c>
      <c r="AI12" s="61" t="e">
        <f>IF(VLOOKUP($S12,'3G - SMALLER CITIES'!$E$2:$CA$25,56,FALSE)=AH12,"Vodafone",IF(VLOOKUP($S12,'3G - SMALLER CITIES'!$E$26:$CA$49,56,FALSE)=AH12,"Movistar",IF(VLOOKUP($S12,'3G - SMALLER CITIES'!$E$50:$CA$73,56,FALSE)=AH12,"Orange","Yoigo")))</f>
        <v>#N/A</v>
      </c>
      <c r="AJ12" s="64" t="e">
        <f>MIN(VLOOKUP($S12,#REF!,64,FALSE),VLOOKUP($S12,#REF!,64,FALSE),VLOOKUP($S12,#REF!,64,FALSE),VLOOKUP($S12,#REF!,64,FALSE))</f>
        <v>#REF!</v>
      </c>
      <c r="AK12" s="59" t="e">
        <f>IF(VLOOKUP($S12,#REF!,64,FALSE)=AJ12,"Vodafone",IF(VLOOKUP($S12,#REF!,64,FALSE)=AJ12,"Movistar",IF(VLOOKUP($S12,#REF!,64,FALSE)=AJ12,"Orange","Yoigo")))</f>
        <v>#REF!</v>
      </c>
      <c r="AL12" s="65" t="e">
        <f>MIN(VLOOKUP($S12,'3G - SMALLER CITIES'!$E$2:$CA$25,64,FALSE),VLOOKUP($S12,'3G - SMALLER CITIES'!$E$26:$CA$49,64,FALSE),VLOOKUP($S12,'3G - SMALLER CITIES'!$E$50:$CA$73,64,FALSE),VLOOKUP($S12,'3G - SMALLER CITIES'!$E$74:$CA$97,64,FALSE))</f>
        <v>#N/A</v>
      </c>
      <c r="AM12" s="61" t="e">
        <f>IF(VLOOKUP($S12,'3G - SMALLER CITIES'!$E$2:$CA$25,64,FALSE)=AL12,"Vodafone",IF(VLOOKUP($S12,'3G - SMALLER CITIES'!$E$26:$CA$49,64,FALSE)=AL12,"Movistar",IF(VLOOKUP($S12,'3G - SMALLER CITIES'!$E$50:$CA$73,64,FALSE)=AL12,"Orange","Yoigo")))</f>
        <v>#N/A</v>
      </c>
      <c r="AN12" s="66" t="e">
        <f>VLOOKUP($S12,#REF!,93,FALSE)</f>
        <v>#REF!</v>
      </c>
      <c r="AO12" s="67">
        <f>VLOOKUP($S12,'3G - SMALLER CITIES'!$E$2:$CW$25,93,FALSE)</f>
        <v>81</v>
      </c>
    </row>
    <row r="13" spans="2:41">
      <c r="B13" s="101" t="s">
        <v>121</v>
      </c>
      <c r="C13" s="98">
        <f t="shared" si="3"/>
        <v>0</v>
      </c>
      <c r="D13" s="99">
        <f t="shared" si="4"/>
        <v>0</v>
      </c>
      <c r="E13" s="99">
        <f>COUNTIF($Y$3:$Y$34,$B13)</f>
        <v>0</v>
      </c>
      <c r="F13" s="99">
        <f>COUNTIF($AG$3:$AG$34,$B13)</f>
        <v>0</v>
      </c>
      <c r="G13" s="100">
        <f>COUNTIF($AK$3:$AK$34,$B13)</f>
        <v>0</v>
      </c>
      <c r="S13" s="57" t="s">
        <v>69</v>
      </c>
      <c r="T13" s="60" t="e">
        <f>MAX(VLOOKUP($S13,#REF!,5,FALSE),VLOOKUP($S13,#REF!,5,FALSE),VLOOKUP($S13,#REF!,5,FALSE),VLOOKUP($S13,#REF!,5,FALSE))</f>
        <v>#REF!</v>
      </c>
      <c r="U13" s="61" t="e">
        <f>IF(VLOOKUP($S13,#REF!,5,FALSE)=T13,"Vodafone",IF(VLOOKUP($S13,#REF!,5,FALSE)=T13,"Movistar",IF(VLOOKUP($S13,#REF!,5,FALSE)=T13,"Orange","Yoigo")))</f>
        <v>#REF!</v>
      </c>
      <c r="V13" s="60" t="e">
        <f>MAX(VLOOKUP($S13,'3G - SMALLER CITIES'!$E$2:$I$25,5,FALSE),VLOOKUP($S13,'3G - SMALLER CITIES'!$E$26:$I$49,5,FALSE),VLOOKUP($S13,'3G - SMALLER CITIES'!$E$50:$I$73,5,FALSE),VLOOKUP($S13,'3G - SMALLER CITIES'!$E$74:$I$97,5,FALSE))</f>
        <v>#N/A</v>
      </c>
      <c r="W13" s="61" t="e">
        <f>IF(VLOOKUP($S13,'3G - SMALLER CITIES'!$E$2:$I$25,5,FALSE)=V13,"Vodafone",IF(VLOOKUP($S13,'3G - SMALLER CITIES'!$E$26:$I$49,5,FALSE)=V13,"Movistar",IF(VLOOKUP($S13,'3G - SMALLER CITIES'!$E$50:$I$73,5,FALSE)=V13,"Orange","Yoigo")))</f>
        <v>#N/A</v>
      </c>
      <c r="X13" s="60" t="e">
        <f>MAX(VLOOKUP($S13,#REF!,20,FALSE),VLOOKUP($S13,#REF!,20,FALSE),VLOOKUP($S13,#REF!,20,FALSE),VLOOKUP($S13,#REF!,20,FALSE))</f>
        <v>#REF!</v>
      </c>
      <c r="Y13" s="61" t="e">
        <f>IF(VLOOKUP($S13,#REF!,20,FALSE)=X13,"Vodafone",IF(VLOOKUP($S13,#REF!,20,FALSE)=X13,"Movistar",IF(VLOOKUP($S13,#REF!,20,FALSE)=X13,"Orange","Yoigo")))</f>
        <v>#REF!</v>
      </c>
      <c r="Z13" s="60" t="e">
        <f>MAX(VLOOKUP($S13,'3G - SMALLER CITIES'!$E$2:$Y$25,20,FALSE),VLOOKUP($S13,'3G - SMALLER CITIES'!$E$26:$Y$49,20,FALSE),VLOOKUP($S13,'3G - SMALLER CITIES'!$E$50:$Y$73,20,FALSE),VLOOKUP($S13,'3G - SMALLER CITIES'!$E$74:$Y$97,20,FALSE))</f>
        <v>#N/A</v>
      </c>
      <c r="AA13" s="61" t="e">
        <f>IF(VLOOKUP($S13,'3G - SMALLER CITIES'!$E$2:$Y$25,20,FALSE)=Z13,"Vodafone",IF(VLOOKUP($S13,'3G - SMALLER CITIES'!$E$26:$Y$49,20,FALSE)=Z13,"Movistar",IF(VLOOKUP($S13,'3G - SMALLER CITIES'!$E$50:$Y$73,20,FALSE)=Z13,"Orange","Yoigo")))</f>
        <v>#N/A</v>
      </c>
      <c r="AB13" s="62" t="e">
        <f>MAX(VLOOKUP($S13,#REF!,7,FALSE),VLOOKUP($S13,#REF!,7,FALSE),VLOOKUP($S13,#REF!,7,FALSE),VLOOKUP($S13,#REF!,7,FALSE))</f>
        <v>#REF!</v>
      </c>
      <c r="AC13" s="59" t="e">
        <f>IF(VLOOKUP($S13,#REF!,7,FALSE)=AB13,"Vodafone",IF(VLOOKUP($S13,#REF!,7,FALSE)=AB13,"Movistar",IF(VLOOKUP($S13,#REF!,7,FALSE)=AB13,"Orange","Yoigo")))</f>
        <v>#REF!</v>
      </c>
      <c r="AD13" s="63" t="e">
        <f>MAX(VLOOKUP($S13,'3G - SMALLER CITIES'!$E$2:$Y$25,7,FALSE),VLOOKUP($S13,'3G - SMALLER CITIES'!$E$26:$Y$49,7,FALSE),VLOOKUP($S13,'3G - SMALLER CITIES'!$E$50:$Y$73,7,FALSE),VLOOKUP($S13,'3G - SMALLER CITIES'!$E$74:$Y$97,7,FALSE))</f>
        <v>#N/A</v>
      </c>
      <c r="AE13" s="61" t="e">
        <f>IF(VLOOKUP($S13,'3G - SMALLER CITIES'!$E$2:$Y$25,7,FALSE)=AD13,"Vodafone",IF(VLOOKUP($S13,'3G - SMALLER CITIES'!$E$26:$Y$49,7,FALSE)=AD13,"Movistar",IF(VLOOKUP($S13,'3G - SMALLER CITIES'!$E$50:$Y$73,7,FALSE)=AD13,"Orange","Yoigo")))</f>
        <v>#N/A</v>
      </c>
      <c r="AF13" s="58" t="e">
        <f>MIN(VLOOKUP($S13,#REF!,56,FALSE),VLOOKUP($S13,#REF!,56,FALSE),VLOOKUP($S13,#REF!,56,FALSE),VLOOKUP($S13,#REF!,56,FALSE))</f>
        <v>#REF!</v>
      </c>
      <c r="AG13" s="59" t="e">
        <f>IF(VLOOKUP($S13,#REF!,56,FALSE)=AF13,"Vodafone",IF(VLOOKUP($S13,#REF!,56,FALSE)=AF13,"Movistar",IF(VLOOKUP($S13,#REF!,56,FALSE)=AF13,"Orange","Yoigo")))</f>
        <v>#REF!</v>
      </c>
      <c r="AH13" s="60" t="e">
        <f>MIN(VLOOKUP($S13,'3G - SMALLER CITIES'!$E$2:$CA$25,56,FALSE),VLOOKUP($S13,'3G - SMALLER CITIES'!$E$26:$CA$49,56,FALSE),VLOOKUP($S13,'3G - SMALLER CITIES'!$E$50:$CA$73,56,FALSE),VLOOKUP($S13,'3G - SMALLER CITIES'!$E$74:$CA$97,56,FALSE))</f>
        <v>#N/A</v>
      </c>
      <c r="AI13" s="61" t="e">
        <f>IF(VLOOKUP($S13,'3G - SMALLER CITIES'!$E$2:$CA$25,56,FALSE)=AH13,"Vodafone",IF(VLOOKUP($S13,'3G - SMALLER CITIES'!$E$26:$CA$49,56,FALSE)=AH13,"Movistar",IF(VLOOKUP($S13,'3G - SMALLER CITIES'!$E$50:$CA$73,56,FALSE)=AH13,"Orange","Yoigo")))</f>
        <v>#N/A</v>
      </c>
      <c r="AJ13" s="64" t="e">
        <f>MIN(VLOOKUP($S13,#REF!,64,FALSE),VLOOKUP($S13,#REF!,64,FALSE),VLOOKUP($S13,#REF!,64,FALSE),VLOOKUP($S13,#REF!,64,FALSE))</f>
        <v>#REF!</v>
      </c>
      <c r="AK13" s="59" t="e">
        <f>IF(VLOOKUP($S13,#REF!,64,FALSE)=AJ13,"Vodafone",IF(VLOOKUP($S13,#REF!,64,FALSE)=AJ13,"Movistar",IF(VLOOKUP($S13,#REF!,64,FALSE)=AJ13,"Orange","Yoigo")))</f>
        <v>#REF!</v>
      </c>
      <c r="AL13" s="65" t="e">
        <f>MIN(VLOOKUP($S13,'3G - SMALLER CITIES'!$E$2:$CA$25,64,FALSE),VLOOKUP($S13,'3G - SMALLER CITIES'!$E$26:$CA$49,64,FALSE),VLOOKUP($S13,'3G - SMALLER CITIES'!$E$50:$CA$73,64,FALSE),VLOOKUP($S13,'3G - SMALLER CITIES'!$E$74:$CA$97,64,FALSE))</f>
        <v>#N/A</v>
      </c>
      <c r="AM13" s="61" t="e">
        <f>IF(VLOOKUP($S13,'3G - SMALLER CITIES'!$E$2:$CA$25,64,FALSE)=AL13,"Vodafone",IF(VLOOKUP($S13,'3G - SMALLER CITIES'!$E$26:$CA$49,64,FALSE)=AL13,"Movistar",IF(VLOOKUP($S13,'3G - SMALLER CITIES'!$E$50:$CA$73,64,FALSE)=AL13,"Orange","Yoigo")))</f>
        <v>#N/A</v>
      </c>
      <c r="AN13" s="66" t="e">
        <f>VLOOKUP($S13,#REF!,93,FALSE)</f>
        <v>#REF!</v>
      </c>
      <c r="AO13" s="67">
        <f>VLOOKUP($S13,'3G - SMALLER CITIES'!$E$2:$CW$25,93,FALSE)</f>
        <v>0</v>
      </c>
    </row>
    <row r="14" spans="2:41" ht="15.75" thickBot="1">
      <c r="B14" s="102" t="s">
        <v>122</v>
      </c>
      <c r="C14" s="103">
        <f t="shared" si="3"/>
        <v>0</v>
      </c>
      <c r="D14" s="104">
        <f t="shared" si="4"/>
        <v>0</v>
      </c>
      <c r="E14" s="104">
        <f>COUNTIF($Y$3:$Y$34,$B14)</f>
        <v>0</v>
      </c>
      <c r="F14" s="104">
        <f>COUNTIF($AG$3:$AG$34,$B14)</f>
        <v>0</v>
      </c>
      <c r="G14" s="105">
        <f>COUNTIF($AK$3:$AK$34,$B14)</f>
        <v>0</v>
      </c>
      <c r="S14" s="57" t="s">
        <v>70</v>
      </c>
      <c r="T14" s="60" t="e">
        <f>MAX(VLOOKUP($S14,#REF!,5,FALSE),VLOOKUP($S14,#REF!,5,FALSE),VLOOKUP($S14,#REF!,5,FALSE),VLOOKUP($S14,#REF!,5,FALSE))</f>
        <v>#REF!</v>
      </c>
      <c r="U14" s="61" t="e">
        <f>IF(VLOOKUP($S14,#REF!,5,FALSE)=T14,"Vodafone",IF(VLOOKUP($S14,#REF!,5,FALSE)=T14,"Movistar",IF(VLOOKUP($S14,#REF!,5,FALSE)=T14,"Orange","Yoigo")))</f>
        <v>#REF!</v>
      </c>
      <c r="V14" s="60" t="e">
        <f>MAX(VLOOKUP($S14,'3G - SMALLER CITIES'!$E$2:$I$25,5,FALSE),VLOOKUP($S14,'3G - SMALLER CITIES'!$E$26:$I$49,5,FALSE),VLOOKUP($S14,'3G - SMALLER CITIES'!$E$50:$I$73,5,FALSE),VLOOKUP($S14,'3G - SMALLER CITIES'!$E$74:$I$97,5,FALSE))</f>
        <v>#N/A</v>
      </c>
      <c r="W14" s="61" t="e">
        <f>IF(VLOOKUP($S14,'3G - SMALLER CITIES'!$E$2:$I$25,5,FALSE)=V14,"Vodafone",IF(VLOOKUP($S14,'3G - SMALLER CITIES'!$E$26:$I$49,5,FALSE)=V14,"Movistar",IF(VLOOKUP($S14,'3G - SMALLER CITIES'!$E$50:$I$73,5,FALSE)=V14,"Orange","Yoigo")))</f>
        <v>#N/A</v>
      </c>
      <c r="X14" s="60" t="e">
        <f>MAX(VLOOKUP($S14,#REF!,20,FALSE),VLOOKUP($S14,#REF!,20,FALSE),VLOOKUP($S14,#REF!,20,FALSE),VLOOKUP($S14,#REF!,20,FALSE))</f>
        <v>#REF!</v>
      </c>
      <c r="Y14" s="61" t="e">
        <f>IF(VLOOKUP($S14,#REF!,20,FALSE)=X14,"Vodafone",IF(VLOOKUP($S14,#REF!,20,FALSE)=X14,"Movistar",IF(VLOOKUP($S14,#REF!,20,FALSE)=X14,"Orange","Yoigo")))</f>
        <v>#REF!</v>
      </c>
      <c r="Z14" s="60" t="e">
        <f>MAX(VLOOKUP($S14,'3G - SMALLER CITIES'!$E$2:$Y$25,20,FALSE),VLOOKUP($S14,'3G - SMALLER CITIES'!$E$26:$Y$49,20,FALSE),VLOOKUP($S14,'3G - SMALLER CITIES'!$E$50:$Y$73,20,FALSE),VLOOKUP($S14,'3G - SMALLER CITIES'!$E$74:$Y$97,20,FALSE))</f>
        <v>#N/A</v>
      </c>
      <c r="AA14" s="61" t="e">
        <f>IF(VLOOKUP($S14,'3G - SMALLER CITIES'!$E$2:$Y$25,20,FALSE)=Z14,"Vodafone",IF(VLOOKUP($S14,'3G - SMALLER CITIES'!$E$26:$Y$49,20,FALSE)=Z14,"Movistar",IF(VLOOKUP($S14,'3G - SMALLER CITIES'!$E$50:$Y$73,20,FALSE)=Z14,"Orange","Yoigo")))</f>
        <v>#N/A</v>
      </c>
      <c r="AB14" s="62" t="e">
        <f>MAX(VLOOKUP($S14,#REF!,7,FALSE),VLOOKUP($S14,#REF!,7,FALSE),VLOOKUP($S14,#REF!,7,FALSE),VLOOKUP($S14,#REF!,7,FALSE))</f>
        <v>#REF!</v>
      </c>
      <c r="AC14" s="59" t="e">
        <f>IF(VLOOKUP($S14,#REF!,7,FALSE)=AB14,"Vodafone",IF(VLOOKUP($S14,#REF!,7,FALSE)=AB14,"Movistar",IF(VLOOKUP($S14,#REF!,7,FALSE)=AB14,"Orange","Yoigo")))</f>
        <v>#REF!</v>
      </c>
      <c r="AD14" s="63" t="e">
        <f>MAX(VLOOKUP($S14,'3G - SMALLER CITIES'!$E$2:$Y$25,7,FALSE),VLOOKUP($S14,'3G - SMALLER CITIES'!$E$26:$Y$49,7,FALSE),VLOOKUP($S14,'3G - SMALLER CITIES'!$E$50:$Y$73,7,FALSE),VLOOKUP($S14,'3G - SMALLER CITIES'!$E$74:$Y$97,7,FALSE))</f>
        <v>#N/A</v>
      </c>
      <c r="AE14" s="61" t="e">
        <f>IF(VLOOKUP($S14,'3G - SMALLER CITIES'!$E$2:$Y$25,7,FALSE)=AD14,"Vodafone",IF(VLOOKUP($S14,'3G - SMALLER CITIES'!$E$26:$Y$49,7,FALSE)=AD14,"Movistar",IF(VLOOKUP($S14,'3G - SMALLER CITIES'!$E$50:$Y$73,7,FALSE)=AD14,"Orange","Yoigo")))</f>
        <v>#N/A</v>
      </c>
      <c r="AF14" s="58" t="e">
        <f>MIN(VLOOKUP($S14,#REF!,56,FALSE),VLOOKUP($S14,#REF!,56,FALSE),VLOOKUP($S14,#REF!,56,FALSE),VLOOKUP($S14,#REF!,56,FALSE))</f>
        <v>#REF!</v>
      </c>
      <c r="AG14" s="59" t="e">
        <f>IF(VLOOKUP($S14,#REF!,56,FALSE)=AF14,"Vodafone",IF(VLOOKUP($S14,#REF!,56,FALSE)=AF14,"Movistar",IF(VLOOKUP($S14,#REF!,56,FALSE)=AF14,"Orange","Yoigo")))</f>
        <v>#REF!</v>
      </c>
      <c r="AH14" s="60" t="e">
        <f>MIN(VLOOKUP($S14,'3G - SMALLER CITIES'!$E$2:$CA$25,56,FALSE),VLOOKUP($S14,'3G - SMALLER CITIES'!$E$26:$CA$49,56,FALSE),VLOOKUP($S14,'3G - SMALLER CITIES'!$E$50:$CA$73,56,FALSE),VLOOKUP($S14,'3G - SMALLER CITIES'!$E$74:$CA$97,56,FALSE))</f>
        <v>#N/A</v>
      </c>
      <c r="AI14" s="61" t="e">
        <f>IF(VLOOKUP($S14,'3G - SMALLER CITIES'!$E$2:$CA$25,56,FALSE)=AH14,"Vodafone",IF(VLOOKUP($S14,'3G - SMALLER CITIES'!$E$26:$CA$49,56,FALSE)=AH14,"Movistar",IF(VLOOKUP($S14,'3G - SMALLER CITIES'!$E$50:$CA$73,56,FALSE)=AH14,"Orange","Yoigo")))</f>
        <v>#N/A</v>
      </c>
      <c r="AJ14" s="64" t="e">
        <f>MIN(VLOOKUP($S14,#REF!,64,FALSE),VLOOKUP($S14,#REF!,64,FALSE),VLOOKUP($S14,#REF!,64,FALSE),VLOOKUP($S14,#REF!,64,FALSE))</f>
        <v>#REF!</v>
      </c>
      <c r="AK14" s="59" t="e">
        <f>IF(VLOOKUP($S14,#REF!,64,FALSE)=AJ14,"Vodafone",IF(VLOOKUP($S14,#REF!,64,FALSE)=AJ14,"Movistar",IF(VLOOKUP($S14,#REF!,64,FALSE)=AJ14,"Orange","Yoigo")))</f>
        <v>#REF!</v>
      </c>
      <c r="AL14" s="65" t="e">
        <f>MIN(VLOOKUP($S14,'3G - SMALLER CITIES'!$E$2:$CA$25,64,FALSE),VLOOKUP($S14,'3G - SMALLER CITIES'!$E$26:$CA$49,64,FALSE),VLOOKUP($S14,'3G - SMALLER CITIES'!$E$50:$CA$73,64,FALSE),VLOOKUP($S14,'3G - SMALLER CITIES'!$E$74:$CA$97,64,FALSE))</f>
        <v>#N/A</v>
      </c>
      <c r="AM14" s="61" t="e">
        <f>IF(VLOOKUP($S14,'3G - SMALLER CITIES'!$E$2:$CA$25,64,FALSE)=AL14,"Vodafone",IF(VLOOKUP($S14,'3G - SMALLER CITIES'!$E$26:$CA$49,64,FALSE)=AL14,"Movistar",IF(VLOOKUP($S14,'3G - SMALLER CITIES'!$E$50:$CA$73,64,FALSE)=AL14,"Orange","Yoigo")))</f>
        <v>#N/A</v>
      </c>
      <c r="AN14" s="66" t="e">
        <f>VLOOKUP($S14,#REF!,93,FALSE)</f>
        <v>#REF!</v>
      </c>
      <c r="AO14" s="67">
        <f>VLOOKUP($S14,'3G - SMALLER CITIES'!$E$2:$CW$25,93,FALSE)</f>
        <v>0</v>
      </c>
    </row>
    <row r="15" spans="2:41">
      <c r="S15" s="57" t="s">
        <v>71</v>
      </c>
      <c r="T15" s="60" t="e">
        <f>MAX(VLOOKUP($S15,#REF!,5,FALSE),VLOOKUP($S15,#REF!,5,FALSE),VLOOKUP($S15,#REF!,5,FALSE),VLOOKUP($S15,#REF!,5,FALSE))</f>
        <v>#REF!</v>
      </c>
      <c r="U15" s="61" t="e">
        <f>IF(VLOOKUP($S15,#REF!,5,FALSE)=T15,"Vodafone",IF(VLOOKUP($S15,#REF!,5,FALSE)=T15,"Movistar",IF(VLOOKUP($S15,#REF!,5,FALSE)=T15,"Orange","Yoigo")))</f>
        <v>#REF!</v>
      </c>
      <c r="V15" s="60" t="e">
        <f>MAX(VLOOKUP($S15,'3G - SMALLER CITIES'!$E$2:$I$25,5,FALSE),VLOOKUP($S15,'3G - SMALLER CITIES'!$E$26:$I$49,5,FALSE),VLOOKUP($S15,'3G - SMALLER CITIES'!$E$50:$I$73,5,FALSE),VLOOKUP($S15,'3G - SMALLER CITIES'!$E$74:$I$97,5,FALSE))</f>
        <v>#N/A</v>
      </c>
      <c r="W15" s="61" t="e">
        <f>IF(VLOOKUP($S15,'3G - SMALLER CITIES'!$E$2:$I$25,5,FALSE)=V15,"Vodafone",IF(VLOOKUP($S15,'3G - SMALLER CITIES'!$E$26:$I$49,5,FALSE)=V15,"Movistar",IF(VLOOKUP($S15,'3G - SMALLER CITIES'!$E$50:$I$73,5,FALSE)=V15,"Orange","Yoigo")))</f>
        <v>#N/A</v>
      </c>
      <c r="X15" s="60" t="e">
        <f>MAX(VLOOKUP($S15,#REF!,20,FALSE),VLOOKUP($S15,#REF!,20,FALSE),VLOOKUP($S15,#REF!,20,FALSE),VLOOKUP($S15,#REF!,20,FALSE))</f>
        <v>#REF!</v>
      </c>
      <c r="Y15" s="61" t="e">
        <f>IF(VLOOKUP($S15,#REF!,20,FALSE)=X15,"Vodafone",IF(VLOOKUP($S15,#REF!,20,FALSE)=X15,"Movistar",IF(VLOOKUP($S15,#REF!,20,FALSE)=X15,"Orange","Yoigo")))</f>
        <v>#REF!</v>
      </c>
      <c r="Z15" s="60" t="e">
        <f>MAX(VLOOKUP($S15,'3G - SMALLER CITIES'!$E$2:$Y$25,20,FALSE),VLOOKUP($S15,'3G - SMALLER CITIES'!$E$26:$Y$49,20,FALSE),VLOOKUP($S15,'3G - SMALLER CITIES'!$E$50:$Y$73,20,FALSE),VLOOKUP($S15,'3G - SMALLER CITIES'!$E$74:$Y$97,20,FALSE))</f>
        <v>#N/A</v>
      </c>
      <c r="AA15" s="61" t="e">
        <f>IF(VLOOKUP($S15,'3G - SMALLER CITIES'!$E$2:$Y$25,20,FALSE)=Z15,"Vodafone",IF(VLOOKUP($S15,'3G - SMALLER CITIES'!$E$26:$Y$49,20,FALSE)=Z15,"Movistar",IF(VLOOKUP($S15,'3G - SMALLER CITIES'!$E$50:$Y$73,20,FALSE)=Z15,"Orange","Yoigo")))</f>
        <v>#N/A</v>
      </c>
      <c r="AB15" s="62" t="e">
        <f>MAX(VLOOKUP($S15,#REF!,7,FALSE),VLOOKUP($S15,#REF!,7,FALSE),VLOOKUP($S15,#REF!,7,FALSE),VLOOKUP($S15,#REF!,7,FALSE))</f>
        <v>#REF!</v>
      </c>
      <c r="AC15" s="59" t="e">
        <f>IF(VLOOKUP($S15,#REF!,7,FALSE)=AB15,"Vodafone",IF(VLOOKUP($S15,#REF!,7,FALSE)=AB15,"Movistar",IF(VLOOKUP($S15,#REF!,7,FALSE)=AB15,"Orange","Yoigo")))</f>
        <v>#REF!</v>
      </c>
      <c r="AD15" s="63" t="e">
        <f>MAX(VLOOKUP($S15,'3G - SMALLER CITIES'!$E$2:$Y$25,7,FALSE),VLOOKUP($S15,'3G - SMALLER CITIES'!$E$26:$Y$49,7,FALSE),VLOOKUP($S15,'3G - SMALLER CITIES'!$E$50:$Y$73,7,FALSE),VLOOKUP($S15,'3G - SMALLER CITIES'!$E$74:$Y$97,7,FALSE))</f>
        <v>#N/A</v>
      </c>
      <c r="AE15" s="61" t="e">
        <f>IF(VLOOKUP($S15,'3G - SMALLER CITIES'!$E$2:$Y$25,7,FALSE)=AD15,"Vodafone",IF(VLOOKUP($S15,'3G - SMALLER CITIES'!$E$26:$Y$49,7,FALSE)=AD15,"Movistar",IF(VLOOKUP($S15,'3G - SMALLER CITIES'!$E$50:$Y$73,7,FALSE)=AD15,"Orange","Yoigo")))</f>
        <v>#N/A</v>
      </c>
      <c r="AF15" s="58" t="e">
        <f>MIN(VLOOKUP($S15,#REF!,56,FALSE),VLOOKUP($S15,#REF!,56,FALSE),VLOOKUP($S15,#REF!,56,FALSE),VLOOKUP($S15,#REF!,56,FALSE))</f>
        <v>#REF!</v>
      </c>
      <c r="AG15" s="59" t="e">
        <f>IF(VLOOKUP($S15,#REF!,56,FALSE)=AF15,"Vodafone",IF(VLOOKUP($S15,#REF!,56,FALSE)=AF15,"Movistar",IF(VLOOKUP($S15,#REF!,56,FALSE)=AF15,"Orange","Yoigo")))</f>
        <v>#REF!</v>
      </c>
      <c r="AH15" s="60" t="e">
        <f>MIN(VLOOKUP($S15,'3G - SMALLER CITIES'!$E$2:$CA$25,56,FALSE),VLOOKUP($S15,'3G - SMALLER CITIES'!$E$26:$CA$49,56,FALSE),VLOOKUP($S15,'3G - SMALLER CITIES'!$E$50:$CA$73,56,FALSE),VLOOKUP($S15,'3G - SMALLER CITIES'!$E$74:$CA$97,56,FALSE))</f>
        <v>#N/A</v>
      </c>
      <c r="AI15" s="61" t="e">
        <f>IF(VLOOKUP($S15,'3G - SMALLER CITIES'!$E$2:$CA$25,56,FALSE)=AH15,"Vodafone",IF(VLOOKUP($S15,'3G - SMALLER CITIES'!$E$26:$CA$49,56,FALSE)=AH15,"Movistar",IF(VLOOKUP($S15,'3G - SMALLER CITIES'!$E$50:$CA$73,56,FALSE)=AH15,"Orange","Yoigo")))</f>
        <v>#N/A</v>
      </c>
      <c r="AJ15" s="64" t="e">
        <f>MIN(VLOOKUP($S15,#REF!,64,FALSE),VLOOKUP($S15,#REF!,64,FALSE),VLOOKUP($S15,#REF!,64,FALSE),VLOOKUP($S15,#REF!,64,FALSE))</f>
        <v>#REF!</v>
      </c>
      <c r="AK15" s="59" t="e">
        <f>IF(VLOOKUP($S15,#REF!,64,FALSE)=AJ15,"Vodafone",IF(VLOOKUP($S15,#REF!,64,FALSE)=AJ15,"Movistar",IF(VLOOKUP($S15,#REF!,64,FALSE)=AJ15,"Orange","Yoigo")))</f>
        <v>#REF!</v>
      </c>
      <c r="AL15" s="65" t="e">
        <f>MIN(VLOOKUP($S15,'3G - SMALLER CITIES'!$E$2:$CA$25,64,FALSE),VLOOKUP($S15,'3G - SMALLER CITIES'!$E$26:$CA$49,64,FALSE),VLOOKUP($S15,'3G - SMALLER CITIES'!$E$50:$CA$73,64,FALSE),VLOOKUP($S15,'3G - SMALLER CITIES'!$E$74:$CA$97,64,FALSE))</f>
        <v>#N/A</v>
      </c>
      <c r="AM15" s="61" t="e">
        <f>IF(VLOOKUP($S15,'3G - SMALLER CITIES'!$E$2:$CA$25,64,FALSE)=AL15,"Vodafone",IF(VLOOKUP($S15,'3G - SMALLER CITIES'!$E$26:$CA$49,64,FALSE)=AL15,"Movistar",IF(VLOOKUP($S15,'3G - SMALLER CITIES'!$E$50:$CA$73,64,FALSE)=AL15,"Orange","Yoigo")))</f>
        <v>#N/A</v>
      </c>
      <c r="AN15" s="66" t="e">
        <f>VLOOKUP($S15,#REF!,93,FALSE)</f>
        <v>#REF!</v>
      </c>
      <c r="AO15" s="67">
        <f>VLOOKUP($S15,'3G - SMALLER CITIES'!$E$2:$CW$25,93,FALSE)</f>
        <v>34</v>
      </c>
    </row>
    <row r="16" spans="2:41">
      <c r="S16" s="57" t="s">
        <v>72</v>
      </c>
      <c r="T16" s="60" t="e">
        <f>MAX(VLOOKUP($S16,#REF!,5,FALSE),VLOOKUP($S16,#REF!,5,FALSE),VLOOKUP($S16,#REF!,5,FALSE),VLOOKUP($S16,#REF!,5,FALSE))</f>
        <v>#REF!</v>
      </c>
      <c r="U16" s="61" t="e">
        <f>IF(VLOOKUP($S16,#REF!,5,FALSE)=T16,"Vodafone",IF(VLOOKUP($S16,#REF!,5,FALSE)=T16,"Movistar",IF(VLOOKUP($S16,#REF!,5,FALSE)=T16,"Orange","Yoigo")))</f>
        <v>#REF!</v>
      </c>
      <c r="V16" s="60" t="e">
        <f>MAX(VLOOKUP($S16,'3G - SMALLER CITIES'!$E$2:$I$25,5,FALSE),VLOOKUP($S16,'3G - SMALLER CITIES'!$E$26:$I$49,5,FALSE),VLOOKUP($S16,'3G - SMALLER CITIES'!$E$50:$I$73,5,FALSE),VLOOKUP($S16,'3G - SMALLER CITIES'!$E$74:$I$97,5,FALSE))</f>
        <v>#N/A</v>
      </c>
      <c r="W16" s="61" t="e">
        <f>IF(VLOOKUP($S16,'3G - SMALLER CITIES'!$E$2:$I$25,5,FALSE)=V16,"Vodafone",IF(VLOOKUP($S16,'3G - SMALLER CITIES'!$E$26:$I$49,5,FALSE)=V16,"Movistar",IF(VLOOKUP($S16,'3G - SMALLER CITIES'!$E$50:$I$73,5,FALSE)=V16,"Orange","Yoigo")))</f>
        <v>#N/A</v>
      </c>
      <c r="X16" s="60" t="e">
        <f>MAX(VLOOKUP($S16,#REF!,20,FALSE),VLOOKUP($S16,#REF!,20,FALSE),VLOOKUP($S16,#REF!,20,FALSE),VLOOKUP($S16,#REF!,20,FALSE))</f>
        <v>#REF!</v>
      </c>
      <c r="Y16" s="61" t="e">
        <f>IF(VLOOKUP($S16,#REF!,20,FALSE)=X16,"Vodafone",IF(VLOOKUP($S16,#REF!,20,FALSE)=X16,"Movistar",IF(VLOOKUP($S16,#REF!,20,FALSE)=X16,"Orange","Yoigo")))</f>
        <v>#REF!</v>
      </c>
      <c r="Z16" s="60" t="e">
        <f>MAX(VLOOKUP($S16,'3G - SMALLER CITIES'!$E$2:$Y$25,20,FALSE),VLOOKUP($S16,'3G - SMALLER CITIES'!$E$26:$Y$49,20,FALSE),VLOOKUP($S16,'3G - SMALLER CITIES'!$E$50:$Y$73,20,FALSE),VLOOKUP($S16,'3G - SMALLER CITIES'!$E$74:$Y$97,20,FALSE))</f>
        <v>#N/A</v>
      </c>
      <c r="AA16" s="61" t="e">
        <f>IF(VLOOKUP($S16,'3G - SMALLER CITIES'!$E$2:$Y$25,20,FALSE)=Z16,"Vodafone",IF(VLOOKUP($S16,'3G - SMALLER CITIES'!$E$26:$Y$49,20,FALSE)=Z16,"Movistar",IF(VLOOKUP($S16,'3G - SMALLER CITIES'!$E$50:$Y$73,20,FALSE)=Z16,"Orange","Yoigo")))</f>
        <v>#N/A</v>
      </c>
      <c r="AB16" s="62" t="e">
        <f>MAX(VLOOKUP($S16,#REF!,7,FALSE),VLOOKUP($S16,#REF!,7,FALSE),VLOOKUP($S16,#REF!,7,FALSE),VLOOKUP($S16,#REF!,7,FALSE))</f>
        <v>#REF!</v>
      </c>
      <c r="AC16" s="59" t="e">
        <f>IF(VLOOKUP($S16,#REF!,7,FALSE)=AB16,"Vodafone",IF(VLOOKUP($S16,#REF!,7,FALSE)=AB16,"Movistar",IF(VLOOKUP($S16,#REF!,7,FALSE)=AB16,"Orange","Yoigo")))</f>
        <v>#REF!</v>
      </c>
      <c r="AD16" s="63" t="e">
        <f>MAX(VLOOKUP($S16,'3G - SMALLER CITIES'!$E$2:$Y$25,7,FALSE),VLOOKUP($S16,'3G - SMALLER CITIES'!$E$26:$Y$49,7,FALSE),VLOOKUP($S16,'3G - SMALLER CITIES'!$E$50:$Y$73,7,FALSE),VLOOKUP($S16,'3G - SMALLER CITIES'!$E$74:$Y$97,7,FALSE))</f>
        <v>#N/A</v>
      </c>
      <c r="AE16" s="61" t="e">
        <f>IF(VLOOKUP($S16,'3G - SMALLER CITIES'!$E$2:$Y$25,7,FALSE)=AD16,"Vodafone",IF(VLOOKUP($S16,'3G - SMALLER CITIES'!$E$26:$Y$49,7,FALSE)=AD16,"Movistar",IF(VLOOKUP($S16,'3G - SMALLER CITIES'!$E$50:$Y$73,7,FALSE)=AD16,"Orange","Yoigo")))</f>
        <v>#N/A</v>
      </c>
      <c r="AF16" s="58" t="e">
        <f>MIN(VLOOKUP($S16,#REF!,56,FALSE),VLOOKUP($S16,#REF!,56,FALSE),VLOOKUP($S16,#REF!,56,FALSE),VLOOKUP($S16,#REF!,56,FALSE))</f>
        <v>#REF!</v>
      </c>
      <c r="AG16" s="59" t="e">
        <f>IF(VLOOKUP($S16,#REF!,56,FALSE)=AF16,"Vodafone",IF(VLOOKUP($S16,#REF!,56,FALSE)=AF16,"Movistar",IF(VLOOKUP($S16,#REF!,56,FALSE)=AF16,"Orange","Yoigo")))</f>
        <v>#REF!</v>
      </c>
      <c r="AH16" s="60" t="e">
        <f>MIN(VLOOKUP($S16,'3G - SMALLER CITIES'!$E$2:$CA$25,56,FALSE),VLOOKUP($S16,'3G - SMALLER CITIES'!$E$26:$CA$49,56,FALSE),VLOOKUP($S16,'3G - SMALLER CITIES'!$E$50:$CA$73,56,FALSE),VLOOKUP($S16,'3G - SMALLER CITIES'!$E$74:$CA$97,56,FALSE))</f>
        <v>#N/A</v>
      </c>
      <c r="AI16" s="61" t="e">
        <f>IF(VLOOKUP($S16,'3G - SMALLER CITIES'!$E$2:$CA$25,56,FALSE)=AH16,"Vodafone",IF(VLOOKUP($S16,'3G - SMALLER CITIES'!$E$26:$CA$49,56,FALSE)=AH16,"Movistar",IF(VLOOKUP($S16,'3G - SMALLER CITIES'!$E$50:$CA$73,56,FALSE)=AH16,"Orange","Yoigo")))</f>
        <v>#N/A</v>
      </c>
      <c r="AJ16" s="64" t="e">
        <f>MIN(VLOOKUP($S16,#REF!,64,FALSE),VLOOKUP($S16,#REF!,64,FALSE),VLOOKUP($S16,#REF!,64,FALSE),VLOOKUP($S16,#REF!,64,FALSE))</f>
        <v>#REF!</v>
      </c>
      <c r="AK16" s="59" t="e">
        <f>IF(VLOOKUP($S16,#REF!,64,FALSE)=AJ16,"Vodafone",IF(VLOOKUP($S16,#REF!,64,FALSE)=AJ16,"Movistar",IF(VLOOKUP($S16,#REF!,64,FALSE)=AJ16,"Orange","Yoigo")))</f>
        <v>#REF!</v>
      </c>
      <c r="AL16" s="65" t="e">
        <f>MIN(VLOOKUP($S16,'3G - SMALLER CITIES'!$E$2:$CA$25,64,FALSE),VLOOKUP($S16,'3G - SMALLER CITIES'!$E$26:$CA$49,64,FALSE),VLOOKUP($S16,'3G - SMALLER CITIES'!$E$50:$CA$73,64,FALSE),VLOOKUP($S16,'3G - SMALLER CITIES'!$E$74:$CA$97,64,FALSE))</f>
        <v>#N/A</v>
      </c>
      <c r="AM16" s="61" t="e">
        <f>IF(VLOOKUP($S16,'3G - SMALLER CITIES'!$E$2:$CA$25,64,FALSE)=AL16,"Vodafone",IF(VLOOKUP($S16,'3G - SMALLER CITIES'!$E$26:$CA$49,64,FALSE)=AL16,"Movistar",IF(VLOOKUP($S16,'3G - SMALLER CITIES'!$E$50:$CA$73,64,FALSE)=AL16,"Orange","Yoigo")))</f>
        <v>#N/A</v>
      </c>
      <c r="AN16" s="66" t="e">
        <f>VLOOKUP($S16,#REF!,93,FALSE)</f>
        <v>#REF!</v>
      </c>
      <c r="AO16" s="67">
        <f>VLOOKUP($S16,'3G - SMALLER CITIES'!$E$2:$CW$25,93,FALSE)</f>
        <v>13</v>
      </c>
    </row>
    <row r="17" spans="19:41">
      <c r="S17" s="57" t="s">
        <v>73</v>
      </c>
      <c r="T17" s="60" t="e">
        <f>MAX(VLOOKUP($S17,#REF!,5,FALSE),VLOOKUP($S17,#REF!,5,FALSE),VLOOKUP($S17,#REF!,5,FALSE),VLOOKUP($S17,#REF!,5,FALSE))</f>
        <v>#REF!</v>
      </c>
      <c r="U17" s="61" t="e">
        <f>IF(VLOOKUP($S17,#REF!,5,FALSE)=T17,"Vodafone",IF(VLOOKUP($S17,#REF!,5,FALSE)=T17,"Movistar",IF(VLOOKUP($S17,#REF!,5,FALSE)=T17,"Orange","Yoigo")))</f>
        <v>#REF!</v>
      </c>
      <c r="V17" s="60" t="e">
        <f>MAX(VLOOKUP($S17,'3G - SMALLER CITIES'!$E$2:$I$25,5,FALSE),VLOOKUP($S17,'3G - SMALLER CITIES'!$E$26:$I$49,5,FALSE),VLOOKUP($S17,'3G - SMALLER CITIES'!$E$50:$I$73,5,FALSE),VLOOKUP($S17,'3G - SMALLER CITIES'!$E$74:$I$97,5,FALSE))</f>
        <v>#N/A</v>
      </c>
      <c r="W17" s="61" t="e">
        <f>IF(VLOOKUP($S17,'3G - SMALLER CITIES'!$E$2:$I$25,5,FALSE)=V17,"Vodafone",IF(VLOOKUP($S17,'3G - SMALLER CITIES'!$E$26:$I$49,5,FALSE)=V17,"Movistar",IF(VLOOKUP($S17,'3G - SMALLER CITIES'!$E$50:$I$73,5,FALSE)=V17,"Orange","Yoigo")))</f>
        <v>#N/A</v>
      </c>
      <c r="X17" s="60" t="e">
        <f>MAX(VLOOKUP($S17,#REF!,20,FALSE),VLOOKUP($S17,#REF!,20,FALSE),VLOOKUP($S17,#REF!,20,FALSE),VLOOKUP($S17,#REF!,20,FALSE))</f>
        <v>#REF!</v>
      </c>
      <c r="Y17" s="61" t="e">
        <f>IF(VLOOKUP($S17,#REF!,20,FALSE)=X17,"Vodafone",IF(VLOOKUP($S17,#REF!,20,FALSE)=X17,"Movistar",IF(VLOOKUP($S17,#REF!,20,FALSE)=X17,"Orange","Yoigo")))</f>
        <v>#REF!</v>
      </c>
      <c r="Z17" s="60" t="e">
        <f>MAX(VLOOKUP($S17,'3G - SMALLER CITIES'!$E$2:$Y$25,20,FALSE),VLOOKUP($S17,'3G - SMALLER CITIES'!$E$26:$Y$49,20,FALSE),VLOOKUP($S17,'3G - SMALLER CITIES'!$E$50:$Y$73,20,FALSE),VLOOKUP($S17,'3G - SMALLER CITIES'!$E$74:$Y$97,20,FALSE))</f>
        <v>#N/A</v>
      </c>
      <c r="AA17" s="61" t="e">
        <f>IF(VLOOKUP($S17,'3G - SMALLER CITIES'!$E$2:$Y$25,20,FALSE)=Z17,"Vodafone",IF(VLOOKUP($S17,'3G - SMALLER CITIES'!$E$26:$Y$49,20,FALSE)=Z17,"Movistar",IF(VLOOKUP($S17,'3G - SMALLER CITIES'!$E$50:$Y$73,20,FALSE)=Z17,"Orange","Yoigo")))</f>
        <v>#N/A</v>
      </c>
      <c r="AB17" s="62" t="e">
        <f>MAX(VLOOKUP($S17,#REF!,7,FALSE),VLOOKUP($S17,#REF!,7,FALSE),VLOOKUP($S17,#REF!,7,FALSE),VLOOKUP($S17,#REF!,7,FALSE))</f>
        <v>#REF!</v>
      </c>
      <c r="AC17" s="59" t="e">
        <f>IF(VLOOKUP($S17,#REF!,7,FALSE)=AB17,"Vodafone",IF(VLOOKUP($S17,#REF!,7,FALSE)=AB17,"Movistar",IF(VLOOKUP($S17,#REF!,7,FALSE)=AB17,"Orange","Yoigo")))</f>
        <v>#REF!</v>
      </c>
      <c r="AD17" s="63" t="e">
        <f>MAX(VLOOKUP($S17,'3G - SMALLER CITIES'!$E$2:$Y$25,7,FALSE),VLOOKUP($S17,'3G - SMALLER CITIES'!$E$26:$Y$49,7,FALSE),VLOOKUP($S17,'3G - SMALLER CITIES'!$E$50:$Y$73,7,FALSE),VLOOKUP($S17,'3G - SMALLER CITIES'!$E$74:$Y$97,7,FALSE))</f>
        <v>#N/A</v>
      </c>
      <c r="AE17" s="61" t="e">
        <f>IF(VLOOKUP($S17,'3G - SMALLER CITIES'!$E$2:$Y$25,7,FALSE)=AD17,"Vodafone",IF(VLOOKUP($S17,'3G - SMALLER CITIES'!$E$26:$Y$49,7,FALSE)=AD17,"Movistar",IF(VLOOKUP($S17,'3G - SMALLER CITIES'!$E$50:$Y$73,7,FALSE)=AD17,"Orange","Yoigo")))</f>
        <v>#N/A</v>
      </c>
      <c r="AF17" s="58" t="e">
        <f>MIN(VLOOKUP($S17,#REF!,56,FALSE),VLOOKUP($S17,#REF!,56,FALSE),VLOOKUP($S17,#REF!,56,FALSE),VLOOKUP($S17,#REF!,56,FALSE))</f>
        <v>#REF!</v>
      </c>
      <c r="AG17" s="59" t="e">
        <f>IF(VLOOKUP($S17,#REF!,56,FALSE)=AF17,"Vodafone",IF(VLOOKUP($S17,#REF!,56,FALSE)=AF17,"Movistar",IF(VLOOKUP($S17,#REF!,56,FALSE)=AF17,"Orange","Yoigo")))</f>
        <v>#REF!</v>
      </c>
      <c r="AH17" s="60" t="e">
        <f>MIN(VLOOKUP($S17,'3G - SMALLER CITIES'!$E$2:$CA$25,56,FALSE),VLOOKUP($S17,'3G - SMALLER CITIES'!$E$26:$CA$49,56,FALSE),VLOOKUP($S17,'3G - SMALLER CITIES'!$E$50:$CA$73,56,FALSE),VLOOKUP($S17,'3G - SMALLER CITIES'!$E$74:$CA$97,56,FALSE))</f>
        <v>#N/A</v>
      </c>
      <c r="AI17" s="61" t="e">
        <f>IF(VLOOKUP($S17,'3G - SMALLER CITIES'!$E$2:$CA$25,56,FALSE)=AH17,"Vodafone",IF(VLOOKUP($S17,'3G - SMALLER CITIES'!$E$26:$CA$49,56,FALSE)=AH17,"Movistar",IF(VLOOKUP($S17,'3G - SMALLER CITIES'!$E$50:$CA$73,56,FALSE)=AH17,"Orange","Yoigo")))</f>
        <v>#N/A</v>
      </c>
      <c r="AJ17" s="64" t="e">
        <f>MIN(VLOOKUP($S17,#REF!,64,FALSE),VLOOKUP($S17,#REF!,64,FALSE),VLOOKUP($S17,#REF!,64,FALSE),VLOOKUP($S17,#REF!,64,FALSE))</f>
        <v>#REF!</v>
      </c>
      <c r="AK17" s="59" t="e">
        <f>IF(VLOOKUP($S17,#REF!,64,FALSE)=AJ17,"Vodafone",IF(VLOOKUP($S17,#REF!,64,FALSE)=AJ17,"Movistar",IF(VLOOKUP($S17,#REF!,64,FALSE)=AJ17,"Orange","Yoigo")))</f>
        <v>#REF!</v>
      </c>
      <c r="AL17" s="65" t="e">
        <f>MIN(VLOOKUP($S17,'3G - SMALLER CITIES'!$E$2:$CA$25,64,FALSE),VLOOKUP($S17,'3G - SMALLER CITIES'!$E$26:$CA$49,64,FALSE),VLOOKUP($S17,'3G - SMALLER CITIES'!$E$50:$CA$73,64,FALSE),VLOOKUP($S17,'3G - SMALLER CITIES'!$E$74:$CA$97,64,FALSE))</f>
        <v>#N/A</v>
      </c>
      <c r="AM17" s="61" t="e">
        <f>IF(VLOOKUP($S17,'3G - SMALLER CITIES'!$E$2:$CA$25,64,FALSE)=AL17,"Vodafone",IF(VLOOKUP($S17,'3G - SMALLER CITIES'!$E$26:$CA$49,64,FALSE)=AL17,"Movistar",IF(VLOOKUP($S17,'3G - SMALLER CITIES'!$E$50:$CA$73,64,FALSE)=AL17,"Orange","Yoigo")))</f>
        <v>#N/A</v>
      </c>
      <c r="AN17" s="66" t="e">
        <f>VLOOKUP($S17,#REF!,93,FALSE)</f>
        <v>#REF!</v>
      </c>
      <c r="AO17" s="67" t="e">
        <f>VLOOKUP($S17,'3G - SMALLER CITIES'!$E$2:$CW$25,93,FALSE)</f>
        <v>#N/A</v>
      </c>
    </row>
    <row r="18" spans="19:41">
      <c r="S18" s="57" t="s">
        <v>74</v>
      </c>
      <c r="T18" s="60" t="e">
        <f>MAX(VLOOKUP($S18,#REF!,5,FALSE),VLOOKUP($S18,#REF!,5,FALSE),VLOOKUP($S18,#REF!,5,FALSE),VLOOKUP($S18,#REF!,5,FALSE))</f>
        <v>#REF!</v>
      </c>
      <c r="U18" s="61" t="e">
        <f>IF(VLOOKUP($S18,#REF!,5,FALSE)=T18,"Vodafone",IF(VLOOKUP($S18,#REF!,5,FALSE)=T18,"Movistar",IF(VLOOKUP($S18,#REF!,5,FALSE)=T18,"Orange","Yoigo")))</f>
        <v>#REF!</v>
      </c>
      <c r="V18" s="60" t="e">
        <f>MAX(VLOOKUP($S18,'3G - SMALLER CITIES'!$E$2:$I$25,5,FALSE),VLOOKUP($S18,'3G - SMALLER CITIES'!$E$26:$I$49,5,FALSE),VLOOKUP($S18,'3G - SMALLER CITIES'!$E$50:$I$73,5,FALSE),VLOOKUP($S18,'3G - SMALLER CITIES'!$E$74:$I$97,5,FALSE))</f>
        <v>#N/A</v>
      </c>
      <c r="W18" s="61" t="e">
        <f>IF(VLOOKUP($S18,'3G - SMALLER CITIES'!$E$2:$I$25,5,FALSE)=V18,"Vodafone",IF(VLOOKUP($S18,'3G - SMALLER CITIES'!$E$26:$I$49,5,FALSE)=V18,"Movistar",IF(VLOOKUP($S18,'3G - SMALLER CITIES'!$E$50:$I$73,5,FALSE)=V18,"Orange","Yoigo")))</f>
        <v>#N/A</v>
      </c>
      <c r="X18" s="60" t="e">
        <f>MAX(VLOOKUP($S18,#REF!,20,FALSE),VLOOKUP($S18,#REF!,20,FALSE),VLOOKUP($S18,#REF!,20,FALSE),VLOOKUP($S18,#REF!,20,FALSE))</f>
        <v>#REF!</v>
      </c>
      <c r="Y18" s="61" t="e">
        <f>IF(VLOOKUP($S18,#REF!,20,FALSE)=X18,"Vodafone",IF(VLOOKUP($S18,#REF!,20,FALSE)=X18,"Movistar",IF(VLOOKUP($S18,#REF!,20,FALSE)=X18,"Orange","Yoigo")))</f>
        <v>#REF!</v>
      </c>
      <c r="Z18" s="60" t="e">
        <f>MAX(VLOOKUP($S18,'3G - SMALLER CITIES'!$E$2:$Y$25,20,FALSE),VLOOKUP($S18,'3G - SMALLER CITIES'!$E$26:$Y$49,20,FALSE),VLOOKUP($S18,'3G - SMALLER CITIES'!$E$50:$Y$73,20,FALSE),VLOOKUP($S18,'3G - SMALLER CITIES'!$E$74:$Y$97,20,FALSE))</f>
        <v>#N/A</v>
      </c>
      <c r="AA18" s="61" t="e">
        <f>IF(VLOOKUP($S18,'3G - SMALLER CITIES'!$E$2:$Y$25,20,FALSE)=Z18,"Vodafone",IF(VLOOKUP($S18,'3G - SMALLER CITIES'!$E$26:$Y$49,20,FALSE)=Z18,"Movistar",IF(VLOOKUP($S18,'3G - SMALLER CITIES'!$E$50:$Y$73,20,FALSE)=Z18,"Orange","Yoigo")))</f>
        <v>#N/A</v>
      </c>
      <c r="AB18" s="62" t="e">
        <f>MAX(VLOOKUP($S18,#REF!,7,FALSE),VLOOKUP($S18,#REF!,7,FALSE),VLOOKUP($S18,#REF!,7,FALSE),VLOOKUP($S18,#REF!,7,FALSE))</f>
        <v>#REF!</v>
      </c>
      <c r="AC18" s="59" t="e">
        <f>IF(VLOOKUP($S18,#REF!,7,FALSE)=AB18,"Vodafone",IF(VLOOKUP($S18,#REF!,7,FALSE)=AB18,"Movistar",IF(VLOOKUP($S18,#REF!,7,FALSE)=AB18,"Orange","Yoigo")))</f>
        <v>#REF!</v>
      </c>
      <c r="AD18" s="63" t="e">
        <f>MAX(VLOOKUP($S18,'3G - SMALLER CITIES'!$E$2:$Y$25,7,FALSE),VLOOKUP($S18,'3G - SMALLER CITIES'!$E$26:$Y$49,7,FALSE),VLOOKUP($S18,'3G - SMALLER CITIES'!$E$50:$Y$73,7,FALSE),VLOOKUP($S18,'3G - SMALLER CITIES'!$E$74:$Y$97,7,FALSE))</f>
        <v>#N/A</v>
      </c>
      <c r="AE18" s="61" t="e">
        <f>IF(VLOOKUP($S18,'3G - SMALLER CITIES'!$E$2:$Y$25,7,FALSE)=AD18,"Vodafone",IF(VLOOKUP($S18,'3G - SMALLER CITIES'!$E$26:$Y$49,7,FALSE)=AD18,"Movistar",IF(VLOOKUP($S18,'3G - SMALLER CITIES'!$E$50:$Y$73,7,FALSE)=AD18,"Orange","Yoigo")))</f>
        <v>#N/A</v>
      </c>
      <c r="AF18" s="58" t="e">
        <f>MIN(VLOOKUP($S18,#REF!,56,FALSE),VLOOKUP($S18,#REF!,56,FALSE),VLOOKUP($S18,#REF!,56,FALSE),VLOOKUP($S18,#REF!,56,FALSE))</f>
        <v>#REF!</v>
      </c>
      <c r="AG18" s="59" t="e">
        <f>IF(VLOOKUP($S18,#REF!,56,FALSE)=AF18,"Vodafone",IF(VLOOKUP($S18,#REF!,56,FALSE)=AF18,"Movistar",IF(VLOOKUP($S18,#REF!,56,FALSE)=AF18,"Orange","Yoigo")))</f>
        <v>#REF!</v>
      </c>
      <c r="AH18" s="60" t="e">
        <f>MIN(VLOOKUP($S18,'3G - SMALLER CITIES'!$E$2:$CA$25,56,FALSE),VLOOKUP($S18,'3G - SMALLER CITIES'!$E$26:$CA$49,56,FALSE),VLOOKUP($S18,'3G - SMALLER CITIES'!$E$50:$CA$73,56,FALSE),VLOOKUP($S18,'3G - SMALLER CITIES'!$E$74:$CA$97,56,FALSE))</f>
        <v>#N/A</v>
      </c>
      <c r="AI18" s="61" t="e">
        <f>IF(VLOOKUP($S18,'3G - SMALLER CITIES'!$E$2:$CA$25,56,FALSE)=AH18,"Vodafone",IF(VLOOKUP($S18,'3G - SMALLER CITIES'!$E$26:$CA$49,56,FALSE)=AH18,"Movistar",IF(VLOOKUP($S18,'3G - SMALLER CITIES'!$E$50:$CA$73,56,FALSE)=AH18,"Orange","Yoigo")))</f>
        <v>#N/A</v>
      </c>
      <c r="AJ18" s="64" t="e">
        <f>MIN(VLOOKUP($S18,#REF!,64,FALSE),VLOOKUP($S18,#REF!,64,FALSE),VLOOKUP($S18,#REF!,64,FALSE),VLOOKUP($S18,#REF!,64,FALSE))</f>
        <v>#REF!</v>
      </c>
      <c r="AK18" s="59" t="e">
        <f>IF(VLOOKUP($S18,#REF!,64,FALSE)=AJ18,"Vodafone",IF(VLOOKUP($S18,#REF!,64,FALSE)=AJ18,"Movistar",IF(VLOOKUP($S18,#REF!,64,FALSE)=AJ18,"Orange","Yoigo")))</f>
        <v>#REF!</v>
      </c>
      <c r="AL18" s="65" t="e">
        <f>MIN(VLOOKUP($S18,'3G - SMALLER CITIES'!$E$2:$CA$25,64,FALSE),VLOOKUP($S18,'3G - SMALLER CITIES'!$E$26:$CA$49,64,FALSE),VLOOKUP($S18,'3G - SMALLER CITIES'!$E$50:$CA$73,64,FALSE),VLOOKUP($S18,'3G - SMALLER CITIES'!$E$74:$CA$97,64,FALSE))</f>
        <v>#N/A</v>
      </c>
      <c r="AM18" s="61" t="e">
        <f>IF(VLOOKUP($S18,'3G - SMALLER CITIES'!$E$2:$CA$25,64,FALSE)=AL18,"Vodafone",IF(VLOOKUP($S18,'3G - SMALLER CITIES'!$E$26:$CA$49,64,FALSE)=AL18,"Movistar",IF(VLOOKUP($S18,'3G - SMALLER CITIES'!$E$50:$CA$73,64,FALSE)=AL18,"Orange","Yoigo")))</f>
        <v>#N/A</v>
      </c>
      <c r="AN18" s="66" t="e">
        <f>VLOOKUP($S18,#REF!,93,FALSE)</f>
        <v>#REF!</v>
      </c>
      <c r="AO18" s="67" t="e">
        <f>VLOOKUP($S18,'3G - SMALLER CITIES'!$E$2:$CW$25,93,FALSE)</f>
        <v>#N/A</v>
      </c>
    </row>
    <row r="19" spans="19:41">
      <c r="S19" s="57" t="s">
        <v>75</v>
      </c>
      <c r="T19" s="60" t="e">
        <f>MAX(VLOOKUP($S19,#REF!,5,FALSE),VLOOKUP($S19,#REF!,5,FALSE),VLOOKUP($S19,#REF!,5,FALSE),VLOOKUP($S19,#REF!,5,FALSE))</f>
        <v>#REF!</v>
      </c>
      <c r="U19" s="61" t="e">
        <f>IF(VLOOKUP($S19,#REF!,5,FALSE)=T19,"Vodafone",IF(VLOOKUP($S19,#REF!,5,FALSE)=T19,"Movistar",IF(VLOOKUP($S19,#REF!,5,FALSE)=T19,"Orange","Yoigo")))</f>
        <v>#REF!</v>
      </c>
      <c r="V19" s="60" t="e">
        <f>MAX(VLOOKUP($S19,'3G - SMALLER CITIES'!$E$2:$I$25,5,FALSE),VLOOKUP($S19,'3G - SMALLER CITIES'!$E$26:$I$49,5,FALSE),VLOOKUP($S19,'3G - SMALLER CITIES'!$E$50:$I$73,5,FALSE),VLOOKUP($S19,'3G - SMALLER CITIES'!$E$74:$I$97,5,FALSE))</f>
        <v>#N/A</v>
      </c>
      <c r="W19" s="61" t="e">
        <f>IF(VLOOKUP($S19,'3G - SMALLER CITIES'!$E$2:$I$25,5,FALSE)=V19,"Vodafone",IF(VLOOKUP($S19,'3G - SMALLER CITIES'!$E$26:$I$49,5,FALSE)=V19,"Movistar",IF(VLOOKUP($S19,'3G - SMALLER CITIES'!$E$50:$I$73,5,FALSE)=V19,"Orange","Yoigo")))</f>
        <v>#N/A</v>
      </c>
      <c r="X19" s="60" t="e">
        <f>MAX(VLOOKUP($S19,#REF!,20,FALSE),VLOOKUP($S19,#REF!,20,FALSE),VLOOKUP($S19,#REF!,20,FALSE),VLOOKUP($S19,#REF!,20,FALSE))</f>
        <v>#REF!</v>
      </c>
      <c r="Y19" s="61" t="e">
        <f>IF(VLOOKUP($S19,#REF!,20,FALSE)=X19,"Vodafone",IF(VLOOKUP($S19,#REF!,20,FALSE)=X19,"Movistar",IF(VLOOKUP($S19,#REF!,20,FALSE)=X19,"Orange","Yoigo")))</f>
        <v>#REF!</v>
      </c>
      <c r="Z19" s="60" t="e">
        <f>MAX(VLOOKUP($S19,'3G - SMALLER CITIES'!$E$2:$Y$25,20,FALSE),VLOOKUP($S19,'3G - SMALLER CITIES'!$E$26:$Y$49,20,FALSE),VLOOKUP($S19,'3G - SMALLER CITIES'!$E$50:$Y$73,20,FALSE),VLOOKUP($S19,'3G - SMALLER CITIES'!$E$74:$Y$97,20,FALSE))</f>
        <v>#N/A</v>
      </c>
      <c r="AA19" s="61" t="e">
        <f>IF(VLOOKUP($S19,'3G - SMALLER CITIES'!$E$2:$Y$25,20,FALSE)=Z19,"Vodafone",IF(VLOOKUP($S19,'3G - SMALLER CITIES'!$E$26:$Y$49,20,FALSE)=Z19,"Movistar",IF(VLOOKUP($S19,'3G - SMALLER CITIES'!$E$50:$Y$73,20,FALSE)=Z19,"Orange","Yoigo")))</f>
        <v>#N/A</v>
      </c>
      <c r="AB19" s="62" t="e">
        <f>MAX(VLOOKUP($S19,#REF!,7,FALSE),VLOOKUP($S19,#REF!,7,FALSE),VLOOKUP($S19,#REF!,7,FALSE),VLOOKUP($S19,#REF!,7,FALSE))</f>
        <v>#REF!</v>
      </c>
      <c r="AC19" s="59" t="e">
        <f>IF(VLOOKUP($S19,#REF!,7,FALSE)=AB19,"Vodafone",IF(VLOOKUP($S19,#REF!,7,FALSE)=AB19,"Movistar",IF(VLOOKUP($S19,#REF!,7,FALSE)=AB19,"Orange","Yoigo")))</f>
        <v>#REF!</v>
      </c>
      <c r="AD19" s="63" t="e">
        <f>MAX(VLOOKUP($S19,'3G - SMALLER CITIES'!$E$2:$Y$25,7,FALSE),VLOOKUP($S19,'3G - SMALLER CITIES'!$E$26:$Y$49,7,FALSE),VLOOKUP($S19,'3G - SMALLER CITIES'!$E$50:$Y$73,7,FALSE),VLOOKUP($S19,'3G - SMALLER CITIES'!$E$74:$Y$97,7,FALSE))</f>
        <v>#N/A</v>
      </c>
      <c r="AE19" s="61" t="e">
        <f>IF(VLOOKUP($S19,'3G - SMALLER CITIES'!$E$2:$Y$25,7,FALSE)=AD19,"Vodafone",IF(VLOOKUP($S19,'3G - SMALLER CITIES'!$E$26:$Y$49,7,FALSE)=AD19,"Movistar",IF(VLOOKUP($S19,'3G - SMALLER CITIES'!$E$50:$Y$73,7,FALSE)=AD19,"Orange","Yoigo")))</f>
        <v>#N/A</v>
      </c>
      <c r="AF19" s="58" t="e">
        <f>MIN(VLOOKUP($S19,#REF!,56,FALSE),VLOOKUP($S19,#REF!,56,FALSE),VLOOKUP($S19,#REF!,56,FALSE),VLOOKUP($S19,#REF!,56,FALSE))</f>
        <v>#REF!</v>
      </c>
      <c r="AG19" s="59" t="e">
        <f>IF(VLOOKUP($S19,#REF!,56,FALSE)=AF19,"Vodafone",IF(VLOOKUP($S19,#REF!,56,FALSE)=AF19,"Movistar",IF(VLOOKUP($S19,#REF!,56,FALSE)=AF19,"Orange","Yoigo")))</f>
        <v>#REF!</v>
      </c>
      <c r="AH19" s="60" t="e">
        <f>MIN(VLOOKUP($S19,'3G - SMALLER CITIES'!$E$2:$CA$25,56,FALSE),VLOOKUP($S19,'3G - SMALLER CITIES'!$E$26:$CA$49,56,FALSE),VLOOKUP($S19,'3G - SMALLER CITIES'!$E$50:$CA$73,56,FALSE),VLOOKUP($S19,'3G - SMALLER CITIES'!$E$74:$CA$97,56,FALSE))</f>
        <v>#N/A</v>
      </c>
      <c r="AI19" s="61" t="e">
        <f>IF(VLOOKUP($S19,'3G - SMALLER CITIES'!$E$2:$CA$25,56,FALSE)=AH19,"Vodafone",IF(VLOOKUP($S19,'3G - SMALLER CITIES'!$E$26:$CA$49,56,FALSE)=AH19,"Movistar",IF(VLOOKUP($S19,'3G - SMALLER CITIES'!$E$50:$CA$73,56,FALSE)=AH19,"Orange","Yoigo")))</f>
        <v>#N/A</v>
      </c>
      <c r="AJ19" s="64" t="e">
        <f>MIN(VLOOKUP($S19,#REF!,64,FALSE),VLOOKUP($S19,#REF!,64,FALSE),VLOOKUP($S19,#REF!,64,FALSE),VLOOKUP($S19,#REF!,64,FALSE))</f>
        <v>#REF!</v>
      </c>
      <c r="AK19" s="59" t="e">
        <f>IF(VLOOKUP($S19,#REF!,64,FALSE)=AJ19,"Vodafone",IF(VLOOKUP($S19,#REF!,64,FALSE)=AJ19,"Movistar",IF(VLOOKUP($S19,#REF!,64,FALSE)=AJ19,"Orange","Yoigo")))</f>
        <v>#REF!</v>
      </c>
      <c r="AL19" s="65" t="e">
        <f>MIN(VLOOKUP($S19,'3G - SMALLER CITIES'!$E$2:$CA$25,64,FALSE),VLOOKUP($S19,'3G - SMALLER CITIES'!$E$26:$CA$49,64,FALSE),VLOOKUP($S19,'3G - SMALLER CITIES'!$E$50:$CA$73,64,FALSE),VLOOKUP($S19,'3G - SMALLER CITIES'!$E$74:$CA$97,64,FALSE))</f>
        <v>#N/A</v>
      </c>
      <c r="AM19" s="61" t="e">
        <f>IF(VLOOKUP($S19,'3G - SMALLER CITIES'!$E$2:$CA$25,64,FALSE)=AL19,"Vodafone",IF(VLOOKUP($S19,'3G - SMALLER CITIES'!$E$26:$CA$49,64,FALSE)=AL19,"Movistar",IF(VLOOKUP($S19,'3G - SMALLER CITIES'!$E$50:$CA$73,64,FALSE)=AL19,"Orange","Yoigo")))</f>
        <v>#N/A</v>
      </c>
      <c r="AN19" s="66" t="e">
        <f>VLOOKUP($S19,#REF!,93,FALSE)</f>
        <v>#REF!</v>
      </c>
      <c r="AO19" s="67" t="e">
        <f>VLOOKUP($S19,'3G - SMALLER CITIES'!$E$2:$CW$25,93,FALSE)</f>
        <v>#N/A</v>
      </c>
    </row>
    <row r="20" spans="19:41">
      <c r="S20" s="57" t="s">
        <v>76</v>
      </c>
      <c r="T20" s="60" t="e">
        <f>MAX(VLOOKUP($S20,#REF!,5,FALSE),VLOOKUP($S20,#REF!,5,FALSE),VLOOKUP($S20,#REF!,5,FALSE),VLOOKUP($S20,#REF!,5,FALSE))</f>
        <v>#REF!</v>
      </c>
      <c r="U20" s="61" t="e">
        <f>IF(VLOOKUP($S20,#REF!,5,FALSE)=T20,"Vodafone",IF(VLOOKUP($S20,#REF!,5,FALSE)=T20,"Movistar",IF(VLOOKUP($S20,#REF!,5,FALSE)=T20,"Orange","Yoigo")))</f>
        <v>#REF!</v>
      </c>
      <c r="V20" s="60" t="e">
        <f>MAX(VLOOKUP($S20,'3G - SMALLER CITIES'!$E$2:$I$25,5,FALSE),VLOOKUP($S20,'3G - SMALLER CITIES'!$E$26:$I$49,5,FALSE),VLOOKUP($S20,'3G - SMALLER CITIES'!$E$50:$I$73,5,FALSE),VLOOKUP($S20,'3G - SMALLER CITIES'!$E$74:$I$97,5,FALSE))</f>
        <v>#N/A</v>
      </c>
      <c r="W20" s="61" t="e">
        <f>IF(VLOOKUP($S20,'3G - SMALLER CITIES'!$E$2:$I$25,5,FALSE)=V20,"Vodafone",IF(VLOOKUP($S20,'3G - SMALLER CITIES'!$E$26:$I$49,5,FALSE)=V20,"Movistar",IF(VLOOKUP($S20,'3G - SMALLER CITIES'!$E$50:$I$73,5,FALSE)=V20,"Orange","Yoigo")))</f>
        <v>#N/A</v>
      </c>
      <c r="X20" s="60" t="e">
        <f>MAX(VLOOKUP($S20,#REF!,20,FALSE),VLOOKUP($S20,#REF!,20,FALSE),VLOOKUP($S20,#REF!,20,FALSE),VLOOKUP($S20,#REF!,20,FALSE))</f>
        <v>#REF!</v>
      </c>
      <c r="Y20" s="61" t="e">
        <f>IF(VLOOKUP($S20,#REF!,20,FALSE)=X20,"Vodafone",IF(VLOOKUP($S20,#REF!,20,FALSE)=X20,"Movistar",IF(VLOOKUP($S20,#REF!,20,FALSE)=X20,"Orange","Yoigo")))</f>
        <v>#REF!</v>
      </c>
      <c r="Z20" s="60" t="e">
        <f>MAX(VLOOKUP($S20,'3G - SMALLER CITIES'!$E$2:$Y$25,20,FALSE),VLOOKUP($S20,'3G - SMALLER CITIES'!$E$26:$Y$49,20,FALSE),VLOOKUP($S20,'3G - SMALLER CITIES'!$E$50:$Y$73,20,FALSE),VLOOKUP($S20,'3G - SMALLER CITIES'!$E$74:$Y$97,20,FALSE))</f>
        <v>#N/A</v>
      </c>
      <c r="AA20" s="61" t="e">
        <f>IF(VLOOKUP($S20,'3G - SMALLER CITIES'!$E$2:$Y$25,20,FALSE)=Z20,"Vodafone",IF(VLOOKUP($S20,'3G - SMALLER CITIES'!$E$26:$Y$49,20,FALSE)=Z20,"Movistar",IF(VLOOKUP($S20,'3G - SMALLER CITIES'!$E$50:$Y$73,20,FALSE)=Z20,"Orange","Yoigo")))</f>
        <v>#N/A</v>
      </c>
      <c r="AB20" s="62" t="e">
        <f>MAX(VLOOKUP($S20,#REF!,7,FALSE),VLOOKUP($S20,#REF!,7,FALSE),VLOOKUP($S20,#REF!,7,FALSE),VLOOKUP($S20,#REF!,7,FALSE))</f>
        <v>#REF!</v>
      </c>
      <c r="AC20" s="59" t="e">
        <f>IF(VLOOKUP($S20,#REF!,7,FALSE)=AB20,"Vodafone",IF(VLOOKUP($S20,#REF!,7,FALSE)=AB20,"Movistar",IF(VLOOKUP($S20,#REF!,7,FALSE)=AB20,"Orange","Yoigo")))</f>
        <v>#REF!</v>
      </c>
      <c r="AD20" s="63" t="e">
        <f>MAX(VLOOKUP($S20,'3G - SMALLER CITIES'!$E$2:$Y$25,7,FALSE),VLOOKUP($S20,'3G - SMALLER CITIES'!$E$26:$Y$49,7,FALSE),VLOOKUP($S20,'3G - SMALLER CITIES'!$E$50:$Y$73,7,FALSE),VLOOKUP($S20,'3G - SMALLER CITIES'!$E$74:$Y$97,7,FALSE))</f>
        <v>#N/A</v>
      </c>
      <c r="AE20" s="61" t="e">
        <f>IF(VLOOKUP($S20,'3G - SMALLER CITIES'!$E$2:$Y$25,7,FALSE)=AD20,"Vodafone",IF(VLOOKUP($S20,'3G - SMALLER CITIES'!$E$26:$Y$49,7,FALSE)=AD20,"Movistar",IF(VLOOKUP($S20,'3G - SMALLER CITIES'!$E$50:$Y$73,7,FALSE)=AD20,"Orange","Yoigo")))</f>
        <v>#N/A</v>
      </c>
      <c r="AF20" s="58" t="e">
        <f>MIN(VLOOKUP($S20,#REF!,56,FALSE),VLOOKUP($S20,#REF!,56,FALSE),VLOOKUP($S20,#REF!,56,FALSE),VLOOKUP($S20,#REF!,56,FALSE))</f>
        <v>#REF!</v>
      </c>
      <c r="AG20" s="59" t="e">
        <f>IF(VLOOKUP($S20,#REF!,56,FALSE)=AF20,"Vodafone",IF(VLOOKUP($S20,#REF!,56,FALSE)=AF20,"Movistar",IF(VLOOKUP($S20,#REF!,56,FALSE)=AF20,"Orange","Yoigo")))</f>
        <v>#REF!</v>
      </c>
      <c r="AH20" s="60" t="e">
        <f>MIN(VLOOKUP($S20,'3G - SMALLER CITIES'!$E$2:$CA$25,56,FALSE),VLOOKUP($S20,'3G - SMALLER CITIES'!$E$26:$CA$49,56,FALSE),VLOOKUP($S20,'3G - SMALLER CITIES'!$E$50:$CA$73,56,FALSE),VLOOKUP($S20,'3G - SMALLER CITIES'!$E$74:$CA$97,56,FALSE))</f>
        <v>#N/A</v>
      </c>
      <c r="AI20" s="61" t="e">
        <f>IF(VLOOKUP($S20,'3G - SMALLER CITIES'!$E$2:$CA$25,56,FALSE)=AH20,"Vodafone",IF(VLOOKUP($S20,'3G - SMALLER CITIES'!$E$26:$CA$49,56,FALSE)=AH20,"Movistar",IF(VLOOKUP($S20,'3G - SMALLER CITIES'!$E$50:$CA$73,56,FALSE)=AH20,"Orange","Yoigo")))</f>
        <v>#N/A</v>
      </c>
      <c r="AJ20" s="64" t="e">
        <f>MIN(VLOOKUP($S20,#REF!,64,FALSE),VLOOKUP($S20,#REF!,64,FALSE),VLOOKUP($S20,#REF!,64,FALSE),VLOOKUP($S20,#REF!,64,FALSE))</f>
        <v>#REF!</v>
      </c>
      <c r="AK20" s="59" t="e">
        <f>IF(VLOOKUP($S20,#REF!,64,FALSE)=AJ20,"Vodafone",IF(VLOOKUP($S20,#REF!,64,FALSE)=AJ20,"Movistar",IF(VLOOKUP($S20,#REF!,64,FALSE)=AJ20,"Orange","Yoigo")))</f>
        <v>#REF!</v>
      </c>
      <c r="AL20" s="65" t="e">
        <f>MIN(VLOOKUP($S20,'3G - SMALLER CITIES'!$E$2:$CA$25,64,FALSE),VLOOKUP($S20,'3G - SMALLER CITIES'!$E$26:$CA$49,64,FALSE),VLOOKUP($S20,'3G - SMALLER CITIES'!$E$50:$CA$73,64,FALSE),VLOOKUP($S20,'3G - SMALLER CITIES'!$E$74:$CA$97,64,FALSE))</f>
        <v>#N/A</v>
      </c>
      <c r="AM20" s="61" t="e">
        <f>IF(VLOOKUP($S20,'3G - SMALLER CITIES'!$E$2:$CA$25,64,FALSE)=AL20,"Vodafone",IF(VLOOKUP($S20,'3G - SMALLER CITIES'!$E$26:$CA$49,64,FALSE)=AL20,"Movistar",IF(VLOOKUP($S20,'3G - SMALLER CITIES'!$E$50:$CA$73,64,FALSE)=AL20,"Orange","Yoigo")))</f>
        <v>#N/A</v>
      </c>
      <c r="AN20" s="66" t="e">
        <f>VLOOKUP($S20,#REF!,93,FALSE)</f>
        <v>#REF!</v>
      </c>
      <c r="AO20" s="67" t="e">
        <f>VLOOKUP($S20,'3G - SMALLER CITIES'!$E$2:$CW$25,93,FALSE)</f>
        <v>#N/A</v>
      </c>
    </row>
    <row r="21" spans="19:41">
      <c r="S21" s="57" t="s">
        <v>77</v>
      </c>
      <c r="T21" s="60" t="e">
        <f>MAX(VLOOKUP($S21,#REF!,5,FALSE),VLOOKUP($S21,#REF!,5,FALSE),VLOOKUP($S21,#REF!,5,FALSE),VLOOKUP($S21,#REF!,5,FALSE))</f>
        <v>#REF!</v>
      </c>
      <c r="U21" s="61" t="e">
        <f>IF(VLOOKUP($S21,#REF!,5,FALSE)=T21,"Vodafone",IF(VLOOKUP($S21,#REF!,5,FALSE)=T21,"Movistar",IF(VLOOKUP($S21,#REF!,5,FALSE)=T21,"Orange","Yoigo")))</f>
        <v>#REF!</v>
      </c>
      <c r="V21" s="60" t="e">
        <f>MAX(VLOOKUP($S21,'3G - SMALLER CITIES'!$E$2:$I$25,5,FALSE),VLOOKUP($S21,'3G - SMALLER CITIES'!$E$26:$I$49,5,FALSE),VLOOKUP($S21,'3G - SMALLER CITIES'!$E$50:$I$73,5,FALSE),VLOOKUP($S21,'3G - SMALLER CITIES'!$E$74:$I$97,5,FALSE))</f>
        <v>#N/A</v>
      </c>
      <c r="W21" s="61" t="e">
        <f>IF(VLOOKUP($S21,'3G - SMALLER CITIES'!$E$2:$I$25,5,FALSE)=V21,"Vodafone",IF(VLOOKUP($S21,'3G - SMALLER CITIES'!$E$26:$I$49,5,FALSE)=V21,"Movistar",IF(VLOOKUP($S21,'3G - SMALLER CITIES'!$E$50:$I$73,5,FALSE)=V21,"Orange","Yoigo")))</f>
        <v>#N/A</v>
      </c>
      <c r="X21" s="60" t="e">
        <f>MAX(VLOOKUP($S21,#REF!,20,FALSE),VLOOKUP($S21,#REF!,20,FALSE),VLOOKUP($S21,#REF!,20,FALSE),VLOOKUP($S21,#REF!,20,FALSE))</f>
        <v>#REF!</v>
      </c>
      <c r="Y21" s="61" t="e">
        <f>IF(VLOOKUP($S21,#REF!,20,FALSE)=X21,"Vodafone",IF(VLOOKUP($S21,#REF!,20,FALSE)=X21,"Movistar",IF(VLOOKUP($S21,#REF!,20,FALSE)=X21,"Orange","Yoigo")))</f>
        <v>#REF!</v>
      </c>
      <c r="Z21" s="60" t="e">
        <f>MAX(VLOOKUP($S21,'3G - SMALLER CITIES'!$E$2:$Y$25,20,FALSE),VLOOKUP($S21,'3G - SMALLER CITIES'!$E$26:$Y$49,20,FALSE),VLOOKUP($S21,'3G - SMALLER CITIES'!$E$50:$Y$73,20,FALSE),VLOOKUP($S21,'3G - SMALLER CITIES'!$E$74:$Y$97,20,FALSE))</f>
        <v>#N/A</v>
      </c>
      <c r="AA21" s="61" t="e">
        <f>IF(VLOOKUP($S21,'3G - SMALLER CITIES'!$E$2:$Y$25,20,FALSE)=Z21,"Vodafone",IF(VLOOKUP($S21,'3G - SMALLER CITIES'!$E$26:$Y$49,20,FALSE)=Z21,"Movistar",IF(VLOOKUP($S21,'3G - SMALLER CITIES'!$E$50:$Y$73,20,FALSE)=Z21,"Orange","Yoigo")))</f>
        <v>#N/A</v>
      </c>
      <c r="AB21" s="62" t="e">
        <f>MAX(VLOOKUP($S21,#REF!,7,FALSE),VLOOKUP($S21,#REF!,7,FALSE),VLOOKUP($S21,#REF!,7,FALSE),VLOOKUP($S21,#REF!,7,FALSE))</f>
        <v>#REF!</v>
      </c>
      <c r="AC21" s="59" t="e">
        <f>IF(VLOOKUP($S21,#REF!,7,FALSE)=AB21,"Vodafone",IF(VLOOKUP($S21,#REF!,7,FALSE)=AB21,"Movistar",IF(VLOOKUP($S21,#REF!,7,FALSE)=AB21,"Orange","Yoigo")))</f>
        <v>#REF!</v>
      </c>
      <c r="AD21" s="63" t="e">
        <f>MAX(VLOOKUP($S21,'3G - SMALLER CITIES'!$E$2:$Y$25,7,FALSE),VLOOKUP($S21,'3G - SMALLER CITIES'!$E$26:$Y$49,7,FALSE),VLOOKUP($S21,'3G - SMALLER CITIES'!$E$50:$Y$73,7,FALSE),VLOOKUP($S21,'3G - SMALLER CITIES'!$E$74:$Y$97,7,FALSE))</f>
        <v>#N/A</v>
      </c>
      <c r="AE21" s="61" t="e">
        <f>IF(VLOOKUP($S21,'3G - SMALLER CITIES'!$E$2:$Y$25,7,FALSE)=AD21,"Vodafone",IF(VLOOKUP($S21,'3G - SMALLER CITIES'!$E$26:$Y$49,7,FALSE)=AD21,"Movistar",IF(VLOOKUP($S21,'3G - SMALLER CITIES'!$E$50:$Y$73,7,FALSE)=AD21,"Orange","Yoigo")))</f>
        <v>#N/A</v>
      </c>
      <c r="AF21" s="58" t="e">
        <f>MIN(VLOOKUP($S21,#REF!,56,FALSE),VLOOKUP($S21,#REF!,56,FALSE),VLOOKUP($S21,#REF!,56,FALSE),VLOOKUP($S21,#REF!,56,FALSE))</f>
        <v>#REF!</v>
      </c>
      <c r="AG21" s="59" t="e">
        <f>IF(VLOOKUP($S21,#REF!,56,FALSE)=AF21,"Vodafone",IF(VLOOKUP($S21,#REF!,56,FALSE)=AF21,"Movistar",IF(VLOOKUP($S21,#REF!,56,FALSE)=AF21,"Orange","Yoigo")))</f>
        <v>#REF!</v>
      </c>
      <c r="AH21" s="60" t="e">
        <f>MIN(VLOOKUP($S21,'3G - SMALLER CITIES'!$E$2:$CA$25,56,FALSE),VLOOKUP($S21,'3G - SMALLER CITIES'!$E$26:$CA$49,56,FALSE),VLOOKUP($S21,'3G - SMALLER CITIES'!$E$50:$CA$73,56,FALSE),VLOOKUP($S21,'3G - SMALLER CITIES'!$E$74:$CA$97,56,FALSE))</f>
        <v>#N/A</v>
      </c>
      <c r="AI21" s="61" t="e">
        <f>IF(VLOOKUP($S21,'3G - SMALLER CITIES'!$E$2:$CA$25,56,FALSE)=AH21,"Vodafone",IF(VLOOKUP($S21,'3G - SMALLER CITIES'!$E$26:$CA$49,56,FALSE)=AH21,"Movistar",IF(VLOOKUP($S21,'3G - SMALLER CITIES'!$E$50:$CA$73,56,FALSE)=AH21,"Orange","Yoigo")))</f>
        <v>#N/A</v>
      </c>
      <c r="AJ21" s="64" t="e">
        <f>MIN(VLOOKUP($S21,#REF!,64,FALSE),VLOOKUP($S21,#REF!,64,FALSE),VLOOKUP($S21,#REF!,64,FALSE),VLOOKUP($S21,#REF!,64,FALSE))</f>
        <v>#REF!</v>
      </c>
      <c r="AK21" s="59" t="e">
        <f>IF(VLOOKUP($S21,#REF!,64,FALSE)=AJ21,"Vodafone",IF(VLOOKUP($S21,#REF!,64,FALSE)=AJ21,"Movistar",IF(VLOOKUP($S21,#REF!,64,FALSE)=AJ21,"Orange","Yoigo")))</f>
        <v>#REF!</v>
      </c>
      <c r="AL21" s="65" t="e">
        <f>MIN(VLOOKUP($S21,'3G - SMALLER CITIES'!$E$2:$CA$25,64,FALSE),VLOOKUP($S21,'3G - SMALLER CITIES'!$E$26:$CA$49,64,FALSE),VLOOKUP($S21,'3G - SMALLER CITIES'!$E$50:$CA$73,64,FALSE),VLOOKUP($S21,'3G - SMALLER CITIES'!$E$74:$CA$97,64,FALSE))</f>
        <v>#N/A</v>
      </c>
      <c r="AM21" s="61" t="e">
        <f>IF(VLOOKUP($S21,'3G - SMALLER CITIES'!$E$2:$CA$25,64,FALSE)=AL21,"Vodafone",IF(VLOOKUP($S21,'3G - SMALLER CITIES'!$E$26:$CA$49,64,FALSE)=AL21,"Movistar",IF(VLOOKUP($S21,'3G - SMALLER CITIES'!$E$50:$CA$73,64,FALSE)=AL21,"Orange","Yoigo")))</f>
        <v>#N/A</v>
      </c>
      <c r="AN21" s="66" t="e">
        <f>VLOOKUP($S21,#REF!,93,FALSE)</f>
        <v>#REF!</v>
      </c>
      <c r="AO21" s="67" t="e">
        <f>VLOOKUP($S21,'3G - SMALLER CITIES'!$E$2:$CW$25,93,FALSE)</f>
        <v>#N/A</v>
      </c>
    </row>
    <row r="22" spans="19:41">
      <c r="S22" s="57" t="s">
        <v>78</v>
      </c>
      <c r="T22" s="60" t="e">
        <f>MAX(VLOOKUP($S22,#REF!,5,FALSE),VLOOKUP($S22,#REF!,5,FALSE),VLOOKUP($S22,#REF!,5,FALSE),VLOOKUP($S22,#REF!,5,FALSE))</f>
        <v>#REF!</v>
      </c>
      <c r="U22" s="61" t="e">
        <f>IF(VLOOKUP($S22,#REF!,5,FALSE)=T22,"Vodafone",IF(VLOOKUP($S22,#REF!,5,FALSE)=T22,"Movistar",IF(VLOOKUP($S22,#REF!,5,FALSE)=T22,"Orange","Yoigo")))</f>
        <v>#REF!</v>
      </c>
      <c r="V22" s="60" t="e">
        <f>MAX(VLOOKUP($S22,'3G - SMALLER CITIES'!$E$2:$I$25,5,FALSE),VLOOKUP($S22,'3G - SMALLER CITIES'!$E$26:$I$49,5,FALSE),VLOOKUP($S22,'3G - SMALLER CITIES'!$E$50:$I$73,5,FALSE),VLOOKUP($S22,'3G - SMALLER CITIES'!$E$74:$I$97,5,FALSE))</f>
        <v>#N/A</v>
      </c>
      <c r="W22" s="61" t="e">
        <f>IF(VLOOKUP($S22,'3G - SMALLER CITIES'!$E$2:$I$25,5,FALSE)=V22,"Vodafone",IF(VLOOKUP($S22,'3G - SMALLER CITIES'!$E$26:$I$49,5,FALSE)=V22,"Movistar",IF(VLOOKUP($S22,'3G - SMALLER CITIES'!$E$50:$I$73,5,FALSE)=V22,"Orange","Yoigo")))</f>
        <v>#N/A</v>
      </c>
      <c r="X22" s="60" t="e">
        <f>MAX(VLOOKUP($S22,#REF!,20,FALSE),VLOOKUP($S22,#REF!,20,FALSE),VLOOKUP($S22,#REF!,20,FALSE),VLOOKUP($S22,#REF!,20,FALSE))</f>
        <v>#REF!</v>
      </c>
      <c r="Y22" s="61" t="e">
        <f>IF(VLOOKUP($S22,#REF!,20,FALSE)=X22,"Vodafone",IF(VLOOKUP($S22,#REF!,20,FALSE)=X22,"Movistar",IF(VLOOKUP($S22,#REF!,20,FALSE)=X22,"Orange","Yoigo")))</f>
        <v>#REF!</v>
      </c>
      <c r="Z22" s="60" t="e">
        <f>MAX(VLOOKUP($S22,'3G - SMALLER CITIES'!$E$2:$Y$25,20,FALSE),VLOOKUP($S22,'3G - SMALLER CITIES'!$E$26:$Y$49,20,FALSE),VLOOKUP($S22,'3G - SMALLER CITIES'!$E$50:$Y$73,20,FALSE),VLOOKUP($S22,'3G - SMALLER CITIES'!$E$74:$Y$97,20,FALSE))</f>
        <v>#N/A</v>
      </c>
      <c r="AA22" s="61" t="e">
        <f>IF(VLOOKUP($S22,'3G - SMALLER CITIES'!$E$2:$Y$25,20,FALSE)=Z22,"Vodafone",IF(VLOOKUP($S22,'3G - SMALLER CITIES'!$E$26:$Y$49,20,FALSE)=Z22,"Movistar",IF(VLOOKUP($S22,'3G - SMALLER CITIES'!$E$50:$Y$73,20,FALSE)=Z22,"Orange","Yoigo")))</f>
        <v>#N/A</v>
      </c>
      <c r="AB22" s="62" t="e">
        <f>MAX(VLOOKUP($S22,#REF!,7,FALSE),VLOOKUP($S22,#REF!,7,FALSE),VLOOKUP($S22,#REF!,7,FALSE),VLOOKUP($S22,#REF!,7,FALSE))</f>
        <v>#REF!</v>
      </c>
      <c r="AC22" s="59" t="e">
        <f>IF(VLOOKUP($S22,#REF!,7,FALSE)=AB22,"Vodafone",IF(VLOOKUP($S22,#REF!,7,FALSE)=AB22,"Movistar",IF(VLOOKUP($S22,#REF!,7,FALSE)=AB22,"Orange","Yoigo")))</f>
        <v>#REF!</v>
      </c>
      <c r="AD22" s="63" t="e">
        <f>MAX(VLOOKUP($S22,'3G - SMALLER CITIES'!$E$2:$Y$25,7,FALSE),VLOOKUP($S22,'3G - SMALLER CITIES'!$E$26:$Y$49,7,FALSE),VLOOKUP($S22,'3G - SMALLER CITIES'!$E$50:$Y$73,7,FALSE),VLOOKUP($S22,'3G - SMALLER CITIES'!$E$74:$Y$97,7,FALSE))</f>
        <v>#N/A</v>
      </c>
      <c r="AE22" s="61" t="e">
        <f>IF(VLOOKUP($S22,'3G - SMALLER CITIES'!$E$2:$Y$25,7,FALSE)=AD22,"Vodafone",IF(VLOOKUP($S22,'3G - SMALLER CITIES'!$E$26:$Y$49,7,FALSE)=AD22,"Movistar",IF(VLOOKUP($S22,'3G - SMALLER CITIES'!$E$50:$Y$73,7,FALSE)=AD22,"Orange","Yoigo")))</f>
        <v>#N/A</v>
      </c>
      <c r="AF22" s="58" t="e">
        <f>MIN(VLOOKUP($S22,#REF!,56,FALSE),VLOOKUP($S22,#REF!,56,FALSE),VLOOKUP($S22,#REF!,56,FALSE),VLOOKUP($S22,#REF!,56,FALSE))</f>
        <v>#REF!</v>
      </c>
      <c r="AG22" s="59" t="e">
        <f>IF(VLOOKUP($S22,#REF!,56,FALSE)=AF22,"Vodafone",IF(VLOOKUP($S22,#REF!,56,FALSE)=AF22,"Movistar",IF(VLOOKUP($S22,#REF!,56,FALSE)=AF22,"Orange","Yoigo")))</f>
        <v>#REF!</v>
      </c>
      <c r="AH22" s="60" t="e">
        <f>MIN(VLOOKUP($S22,'3G - SMALLER CITIES'!$E$2:$CA$25,56,FALSE),VLOOKUP($S22,'3G - SMALLER CITIES'!$E$26:$CA$49,56,FALSE),VLOOKUP($S22,'3G - SMALLER CITIES'!$E$50:$CA$73,56,FALSE),VLOOKUP($S22,'3G - SMALLER CITIES'!$E$74:$CA$97,56,FALSE))</f>
        <v>#N/A</v>
      </c>
      <c r="AI22" s="61" t="e">
        <f>IF(VLOOKUP($S22,'3G - SMALLER CITIES'!$E$2:$CA$25,56,FALSE)=AH22,"Vodafone",IF(VLOOKUP($S22,'3G - SMALLER CITIES'!$E$26:$CA$49,56,FALSE)=AH22,"Movistar",IF(VLOOKUP($S22,'3G - SMALLER CITIES'!$E$50:$CA$73,56,FALSE)=AH22,"Orange","Yoigo")))</f>
        <v>#N/A</v>
      </c>
      <c r="AJ22" s="64" t="e">
        <f>MIN(VLOOKUP($S22,#REF!,64,FALSE),VLOOKUP($S22,#REF!,64,FALSE),VLOOKUP($S22,#REF!,64,FALSE),VLOOKUP($S22,#REF!,64,FALSE))</f>
        <v>#REF!</v>
      </c>
      <c r="AK22" s="59" t="e">
        <f>IF(VLOOKUP($S22,#REF!,64,FALSE)=AJ22,"Vodafone",IF(VLOOKUP($S22,#REF!,64,FALSE)=AJ22,"Movistar",IF(VLOOKUP($S22,#REF!,64,FALSE)=AJ22,"Orange","Yoigo")))</f>
        <v>#REF!</v>
      </c>
      <c r="AL22" s="65" t="e">
        <f>MIN(VLOOKUP($S22,'3G - SMALLER CITIES'!$E$2:$CA$25,64,FALSE),VLOOKUP($S22,'3G - SMALLER CITIES'!$E$26:$CA$49,64,FALSE),VLOOKUP($S22,'3G - SMALLER CITIES'!$E$50:$CA$73,64,FALSE),VLOOKUP($S22,'3G - SMALLER CITIES'!$E$74:$CA$97,64,FALSE))</f>
        <v>#N/A</v>
      </c>
      <c r="AM22" s="61" t="e">
        <f>IF(VLOOKUP($S22,'3G - SMALLER CITIES'!$E$2:$CA$25,64,FALSE)=AL22,"Vodafone",IF(VLOOKUP($S22,'3G - SMALLER CITIES'!$E$26:$CA$49,64,FALSE)=AL22,"Movistar",IF(VLOOKUP($S22,'3G - SMALLER CITIES'!$E$50:$CA$73,64,FALSE)=AL22,"Orange","Yoigo")))</f>
        <v>#N/A</v>
      </c>
      <c r="AN22" s="66" t="e">
        <f>VLOOKUP($S22,#REF!,93,FALSE)</f>
        <v>#REF!</v>
      </c>
      <c r="AO22" s="67" t="e">
        <f>VLOOKUP($S22,'3G - SMALLER CITIES'!$E$2:$CW$25,93,FALSE)</f>
        <v>#N/A</v>
      </c>
    </row>
    <row r="23" spans="19:41">
      <c r="S23" s="57" t="s">
        <v>79</v>
      </c>
      <c r="T23" s="60" t="e">
        <f>MAX(VLOOKUP($S23,#REF!,5,FALSE),VLOOKUP($S23,#REF!,5,FALSE),VLOOKUP($S23,#REF!,5,FALSE),VLOOKUP($S23,#REF!,5,FALSE))</f>
        <v>#REF!</v>
      </c>
      <c r="U23" s="61" t="e">
        <f>IF(VLOOKUP($S23,#REF!,5,FALSE)=T23,"Vodafone",IF(VLOOKUP($S23,#REF!,5,FALSE)=T23,"Movistar",IF(VLOOKUP($S23,#REF!,5,FALSE)=T23,"Orange","Yoigo")))</f>
        <v>#REF!</v>
      </c>
      <c r="V23" s="60" t="e">
        <f>MAX(VLOOKUP($S23,'3G - SMALLER CITIES'!$E$2:$I$25,5,FALSE),VLOOKUP($S23,'3G - SMALLER CITIES'!$E$26:$I$49,5,FALSE),VLOOKUP($S23,'3G - SMALLER CITIES'!$E$50:$I$73,5,FALSE),VLOOKUP($S23,'3G - SMALLER CITIES'!$E$74:$I$97,5,FALSE))</f>
        <v>#N/A</v>
      </c>
      <c r="W23" s="61" t="e">
        <f>IF(VLOOKUP($S23,'3G - SMALLER CITIES'!$E$2:$I$25,5,FALSE)=V23,"Vodafone",IF(VLOOKUP($S23,'3G - SMALLER CITIES'!$E$26:$I$49,5,FALSE)=V23,"Movistar",IF(VLOOKUP($S23,'3G - SMALLER CITIES'!$E$50:$I$73,5,FALSE)=V23,"Orange","Yoigo")))</f>
        <v>#N/A</v>
      </c>
      <c r="X23" s="60" t="e">
        <f>MAX(VLOOKUP($S23,#REF!,20,FALSE),VLOOKUP($S23,#REF!,20,FALSE),VLOOKUP($S23,#REF!,20,FALSE),VLOOKUP($S23,#REF!,20,FALSE))</f>
        <v>#REF!</v>
      </c>
      <c r="Y23" s="61" t="e">
        <f>IF(VLOOKUP($S23,#REF!,20,FALSE)=X23,"Vodafone",IF(VLOOKUP($S23,#REF!,20,FALSE)=X23,"Movistar",IF(VLOOKUP($S23,#REF!,20,FALSE)=X23,"Orange","Yoigo")))</f>
        <v>#REF!</v>
      </c>
      <c r="Z23" s="60" t="e">
        <f>MAX(VLOOKUP($S23,'3G - SMALLER CITIES'!$E$2:$Y$25,20,FALSE),VLOOKUP($S23,'3G - SMALLER CITIES'!$E$26:$Y$49,20,FALSE),VLOOKUP($S23,'3G - SMALLER CITIES'!$E$50:$Y$73,20,FALSE),VLOOKUP($S23,'3G - SMALLER CITIES'!$E$74:$Y$97,20,FALSE))</f>
        <v>#N/A</v>
      </c>
      <c r="AA23" s="61" t="e">
        <f>IF(VLOOKUP($S23,'3G - SMALLER CITIES'!$E$2:$Y$25,20,FALSE)=Z23,"Vodafone",IF(VLOOKUP($S23,'3G - SMALLER CITIES'!$E$26:$Y$49,20,FALSE)=Z23,"Movistar",IF(VLOOKUP($S23,'3G - SMALLER CITIES'!$E$50:$Y$73,20,FALSE)=Z23,"Orange","Yoigo")))</f>
        <v>#N/A</v>
      </c>
      <c r="AB23" s="62" t="e">
        <f>MAX(VLOOKUP($S23,#REF!,7,FALSE),VLOOKUP($S23,#REF!,7,FALSE),VLOOKUP($S23,#REF!,7,FALSE),VLOOKUP($S23,#REF!,7,FALSE))</f>
        <v>#REF!</v>
      </c>
      <c r="AC23" s="59" t="e">
        <f>IF(VLOOKUP($S23,#REF!,7,FALSE)=AB23,"Vodafone",IF(VLOOKUP($S23,#REF!,7,FALSE)=AB23,"Movistar",IF(VLOOKUP($S23,#REF!,7,FALSE)=AB23,"Orange","Yoigo")))</f>
        <v>#REF!</v>
      </c>
      <c r="AD23" s="63" t="e">
        <f>MAX(VLOOKUP($S23,'3G - SMALLER CITIES'!$E$2:$Y$25,7,FALSE),VLOOKUP($S23,'3G - SMALLER CITIES'!$E$26:$Y$49,7,FALSE),VLOOKUP($S23,'3G - SMALLER CITIES'!$E$50:$Y$73,7,FALSE),VLOOKUP($S23,'3G - SMALLER CITIES'!$E$74:$Y$97,7,FALSE))</f>
        <v>#N/A</v>
      </c>
      <c r="AE23" s="61" t="e">
        <f>IF(VLOOKUP($S23,'3G - SMALLER CITIES'!$E$2:$Y$25,7,FALSE)=AD23,"Vodafone",IF(VLOOKUP($S23,'3G - SMALLER CITIES'!$E$26:$Y$49,7,FALSE)=AD23,"Movistar",IF(VLOOKUP($S23,'3G - SMALLER CITIES'!$E$50:$Y$73,7,FALSE)=AD23,"Orange","Yoigo")))</f>
        <v>#N/A</v>
      </c>
      <c r="AF23" s="58" t="e">
        <f>MIN(VLOOKUP($S23,#REF!,56,FALSE),VLOOKUP($S23,#REF!,56,FALSE),VLOOKUP($S23,#REF!,56,FALSE),VLOOKUP($S23,#REF!,56,FALSE))</f>
        <v>#REF!</v>
      </c>
      <c r="AG23" s="59" t="e">
        <f>IF(VLOOKUP($S23,#REF!,56,FALSE)=AF23,"Vodafone",IF(VLOOKUP($S23,#REF!,56,FALSE)=AF23,"Movistar",IF(VLOOKUP($S23,#REF!,56,FALSE)=AF23,"Orange","Yoigo")))</f>
        <v>#REF!</v>
      </c>
      <c r="AH23" s="60" t="e">
        <f>MIN(VLOOKUP($S23,'3G - SMALLER CITIES'!$E$2:$CA$25,56,FALSE),VLOOKUP($S23,'3G - SMALLER CITIES'!$E$26:$CA$49,56,FALSE),VLOOKUP($S23,'3G - SMALLER CITIES'!$E$50:$CA$73,56,FALSE),VLOOKUP($S23,'3G - SMALLER CITIES'!$E$74:$CA$97,56,FALSE))</f>
        <v>#N/A</v>
      </c>
      <c r="AI23" s="61" t="e">
        <f>IF(VLOOKUP($S23,'3G - SMALLER CITIES'!$E$2:$CA$25,56,FALSE)=AH23,"Vodafone",IF(VLOOKUP($S23,'3G - SMALLER CITIES'!$E$26:$CA$49,56,FALSE)=AH23,"Movistar",IF(VLOOKUP($S23,'3G - SMALLER CITIES'!$E$50:$CA$73,56,FALSE)=AH23,"Orange","Yoigo")))</f>
        <v>#N/A</v>
      </c>
      <c r="AJ23" s="64" t="e">
        <f>MIN(VLOOKUP($S23,#REF!,64,FALSE),VLOOKUP($S23,#REF!,64,FALSE),VLOOKUP($S23,#REF!,64,FALSE),VLOOKUP($S23,#REF!,64,FALSE))</f>
        <v>#REF!</v>
      </c>
      <c r="AK23" s="59" t="e">
        <f>IF(VLOOKUP($S23,#REF!,64,FALSE)=AJ23,"Vodafone",IF(VLOOKUP($S23,#REF!,64,FALSE)=AJ23,"Movistar",IF(VLOOKUP($S23,#REF!,64,FALSE)=AJ23,"Orange","Yoigo")))</f>
        <v>#REF!</v>
      </c>
      <c r="AL23" s="65" t="e">
        <f>MIN(VLOOKUP($S23,'3G - SMALLER CITIES'!$E$2:$CA$25,64,FALSE),VLOOKUP($S23,'3G - SMALLER CITIES'!$E$26:$CA$49,64,FALSE),VLOOKUP($S23,'3G - SMALLER CITIES'!$E$50:$CA$73,64,FALSE),VLOOKUP($S23,'3G - SMALLER CITIES'!$E$74:$CA$97,64,FALSE))</f>
        <v>#N/A</v>
      </c>
      <c r="AM23" s="61" t="e">
        <f>IF(VLOOKUP($S23,'3G - SMALLER CITIES'!$E$2:$CA$25,64,FALSE)=AL23,"Vodafone",IF(VLOOKUP($S23,'3G - SMALLER CITIES'!$E$26:$CA$49,64,FALSE)=AL23,"Movistar",IF(VLOOKUP($S23,'3G - SMALLER CITIES'!$E$50:$CA$73,64,FALSE)=AL23,"Orange","Yoigo")))</f>
        <v>#N/A</v>
      </c>
      <c r="AN23" s="66" t="e">
        <f>VLOOKUP($S23,#REF!,93,FALSE)</f>
        <v>#REF!</v>
      </c>
      <c r="AO23" s="67" t="e">
        <f>VLOOKUP($S23,'3G - SMALLER CITIES'!$E$2:$CW$25,93,FALSE)</f>
        <v>#N/A</v>
      </c>
    </row>
    <row r="24" spans="19:41">
      <c r="S24" s="57" t="s">
        <v>80</v>
      </c>
      <c r="T24" s="60" t="e">
        <f>MAX(VLOOKUP($S24,#REF!,5,FALSE),VLOOKUP($S24,#REF!,5,FALSE),VLOOKUP($S24,#REF!,5,FALSE),VLOOKUP($S24,#REF!,5,FALSE))</f>
        <v>#REF!</v>
      </c>
      <c r="U24" s="61" t="e">
        <f>IF(VLOOKUP($S24,#REF!,5,FALSE)=T24,"Vodafone",IF(VLOOKUP($S24,#REF!,5,FALSE)=T24,"Movistar",IF(VLOOKUP($S24,#REF!,5,FALSE)=T24,"Orange","Yoigo")))</f>
        <v>#REF!</v>
      </c>
      <c r="V24" s="60" t="e">
        <f>MAX(VLOOKUP($S24,'3G - SMALLER CITIES'!$E$2:$I$25,5,FALSE),VLOOKUP($S24,'3G - SMALLER CITIES'!$E$26:$I$49,5,FALSE),VLOOKUP($S24,'3G - SMALLER CITIES'!$E$50:$I$73,5,FALSE),VLOOKUP($S24,'3G - SMALLER CITIES'!$E$74:$I$97,5,FALSE))</f>
        <v>#N/A</v>
      </c>
      <c r="W24" s="61" t="e">
        <f>IF(VLOOKUP($S24,'3G - SMALLER CITIES'!$E$2:$I$25,5,FALSE)=V24,"Vodafone",IF(VLOOKUP($S24,'3G - SMALLER CITIES'!$E$26:$I$49,5,FALSE)=V24,"Movistar",IF(VLOOKUP($S24,'3G - SMALLER CITIES'!$E$50:$I$73,5,FALSE)=V24,"Orange","Yoigo")))</f>
        <v>#N/A</v>
      </c>
      <c r="X24" s="60" t="e">
        <f>MAX(VLOOKUP($S24,#REF!,20,FALSE),VLOOKUP($S24,#REF!,20,FALSE),VLOOKUP($S24,#REF!,20,FALSE),VLOOKUP($S24,#REF!,20,FALSE))</f>
        <v>#REF!</v>
      </c>
      <c r="Y24" s="61" t="e">
        <f>IF(VLOOKUP($S24,#REF!,20,FALSE)=X24,"Vodafone",IF(VLOOKUP($S24,#REF!,20,FALSE)=X24,"Movistar",IF(VLOOKUP($S24,#REF!,20,FALSE)=X24,"Orange","Yoigo")))</f>
        <v>#REF!</v>
      </c>
      <c r="Z24" s="60" t="e">
        <f>MAX(VLOOKUP($S24,'3G - SMALLER CITIES'!$E$2:$Y$25,20,FALSE),VLOOKUP($S24,'3G - SMALLER CITIES'!$E$26:$Y$49,20,FALSE),VLOOKUP($S24,'3G - SMALLER CITIES'!$E$50:$Y$73,20,FALSE),VLOOKUP($S24,'3G - SMALLER CITIES'!$E$74:$Y$97,20,FALSE))</f>
        <v>#N/A</v>
      </c>
      <c r="AA24" s="61" t="e">
        <f>IF(VLOOKUP($S24,'3G - SMALLER CITIES'!$E$2:$Y$25,20,FALSE)=Z24,"Vodafone",IF(VLOOKUP($S24,'3G - SMALLER CITIES'!$E$26:$Y$49,20,FALSE)=Z24,"Movistar",IF(VLOOKUP($S24,'3G - SMALLER CITIES'!$E$50:$Y$73,20,FALSE)=Z24,"Orange","Yoigo")))</f>
        <v>#N/A</v>
      </c>
      <c r="AB24" s="62" t="e">
        <f>MAX(VLOOKUP($S24,#REF!,7,FALSE),VLOOKUP($S24,#REF!,7,FALSE),VLOOKUP($S24,#REF!,7,FALSE),VLOOKUP($S24,#REF!,7,FALSE))</f>
        <v>#REF!</v>
      </c>
      <c r="AC24" s="59" t="e">
        <f>IF(VLOOKUP($S24,#REF!,7,FALSE)=AB24,"Vodafone",IF(VLOOKUP($S24,#REF!,7,FALSE)=AB24,"Movistar",IF(VLOOKUP($S24,#REF!,7,FALSE)=AB24,"Orange","Yoigo")))</f>
        <v>#REF!</v>
      </c>
      <c r="AD24" s="63" t="e">
        <f>MAX(VLOOKUP($S24,'3G - SMALLER CITIES'!$E$2:$Y$25,7,FALSE),VLOOKUP($S24,'3G - SMALLER CITIES'!$E$26:$Y$49,7,FALSE),VLOOKUP($S24,'3G - SMALLER CITIES'!$E$50:$Y$73,7,FALSE),VLOOKUP($S24,'3G - SMALLER CITIES'!$E$74:$Y$97,7,FALSE))</f>
        <v>#N/A</v>
      </c>
      <c r="AE24" s="61" t="e">
        <f>IF(VLOOKUP($S24,'3G - SMALLER CITIES'!$E$2:$Y$25,7,FALSE)=AD24,"Vodafone",IF(VLOOKUP($S24,'3G - SMALLER CITIES'!$E$26:$Y$49,7,FALSE)=AD24,"Movistar",IF(VLOOKUP($S24,'3G - SMALLER CITIES'!$E$50:$Y$73,7,FALSE)=AD24,"Orange","Yoigo")))</f>
        <v>#N/A</v>
      </c>
      <c r="AF24" s="58" t="e">
        <f>MIN(VLOOKUP($S24,#REF!,56,FALSE),VLOOKUP($S24,#REF!,56,FALSE),VLOOKUP($S24,#REF!,56,FALSE),VLOOKUP($S24,#REF!,56,FALSE))</f>
        <v>#REF!</v>
      </c>
      <c r="AG24" s="59" t="e">
        <f>IF(VLOOKUP($S24,#REF!,56,FALSE)=AF24,"Vodafone",IF(VLOOKUP($S24,#REF!,56,FALSE)=AF24,"Movistar",IF(VLOOKUP($S24,#REF!,56,FALSE)=AF24,"Orange","Yoigo")))</f>
        <v>#REF!</v>
      </c>
      <c r="AH24" s="60" t="e">
        <f>MIN(VLOOKUP($S24,'3G - SMALLER CITIES'!$E$2:$CA$25,56,FALSE),VLOOKUP($S24,'3G - SMALLER CITIES'!$E$26:$CA$49,56,FALSE),VLOOKUP($S24,'3G - SMALLER CITIES'!$E$50:$CA$73,56,FALSE),VLOOKUP($S24,'3G - SMALLER CITIES'!$E$74:$CA$97,56,FALSE))</f>
        <v>#N/A</v>
      </c>
      <c r="AI24" s="61" t="e">
        <f>IF(VLOOKUP($S24,'3G - SMALLER CITIES'!$E$2:$CA$25,56,FALSE)=AH24,"Vodafone",IF(VLOOKUP($S24,'3G - SMALLER CITIES'!$E$26:$CA$49,56,FALSE)=AH24,"Movistar",IF(VLOOKUP($S24,'3G - SMALLER CITIES'!$E$50:$CA$73,56,FALSE)=AH24,"Orange","Yoigo")))</f>
        <v>#N/A</v>
      </c>
      <c r="AJ24" s="64" t="e">
        <f>MIN(VLOOKUP($S24,#REF!,64,FALSE),VLOOKUP($S24,#REF!,64,FALSE),VLOOKUP($S24,#REF!,64,FALSE),VLOOKUP($S24,#REF!,64,FALSE))</f>
        <v>#REF!</v>
      </c>
      <c r="AK24" s="59" t="e">
        <f>IF(VLOOKUP($S24,#REF!,64,FALSE)=AJ24,"Vodafone",IF(VLOOKUP($S24,#REF!,64,FALSE)=AJ24,"Movistar",IF(VLOOKUP($S24,#REF!,64,FALSE)=AJ24,"Orange","Yoigo")))</f>
        <v>#REF!</v>
      </c>
      <c r="AL24" s="65" t="e">
        <f>MIN(VLOOKUP($S24,'3G - SMALLER CITIES'!$E$2:$CA$25,64,FALSE),VLOOKUP($S24,'3G - SMALLER CITIES'!$E$26:$CA$49,64,FALSE),VLOOKUP($S24,'3G - SMALLER CITIES'!$E$50:$CA$73,64,FALSE),VLOOKUP($S24,'3G - SMALLER CITIES'!$E$74:$CA$97,64,FALSE))</f>
        <v>#N/A</v>
      </c>
      <c r="AM24" s="61" t="e">
        <f>IF(VLOOKUP($S24,'3G - SMALLER CITIES'!$E$2:$CA$25,64,FALSE)=AL24,"Vodafone",IF(VLOOKUP($S24,'3G - SMALLER CITIES'!$E$26:$CA$49,64,FALSE)=AL24,"Movistar",IF(VLOOKUP($S24,'3G - SMALLER CITIES'!$E$50:$CA$73,64,FALSE)=AL24,"Orange","Yoigo")))</f>
        <v>#N/A</v>
      </c>
      <c r="AN24" s="66" t="e">
        <f>VLOOKUP($S24,#REF!,93,FALSE)</f>
        <v>#REF!</v>
      </c>
      <c r="AO24" s="67" t="e">
        <f>VLOOKUP($S24,'3G - SMALLER CITIES'!$E$2:$CW$25,93,FALSE)</f>
        <v>#N/A</v>
      </c>
    </row>
    <row r="25" spans="19:41">
      <c r="S25" s="57" t="s">
        <v>81</v>
      </c>
      <c r="T25" s="60" t="e">
        <f>MAX(VLOOKUP($S25,#REF!,5,FALSE),VLOOKUP($S25,#REF!,5,FALSE),VLOOKUP($S25,#REF!,5,FALSE),VLOOKUP($S25,#REF!,5,FALSE))</f>
        <v>#REF!</v>
      </c>
      <c r="U25" s="61" t="e">
        <f>IF(VLOOKUP($S25,#REF!,5,FALSE)=T25,"Vodafone",IF(VLOOKUP($S25,#REF!,5,FALSE)=T25,"Movistar",IF(VLOOKUP($S25,#REF!,5,FALSE)=T25,"Orange","Yoigo")))</f>
        <v>#REF!</v>
      </c>
      <c r="V25" s="60" t="e">
        <f>MAX(VLOOKUP($S25,'3G - SMALLER CITIES'!$E$2:$I$25,5,FALSE),VLOOKUP($S25,'3G - SMALLER CITIES'!$E$26:$I$49,5,FALSE),VLOOKUP($S25,'3G - SMALLER CITIES'!$E$50:$I$73,5,FALSE),VLOOKUP($S25,'3G - SMALLER CITIES'!$E$74:$I$97,5,FALSE))</f>
        <v>#N/A</v>
      </c>
      <c r="W25" s="61" t="e">
        <f>IF(VLOOKUP($S25,'3G - SMALLER CITIES'!$E$2:$I$25,5,FALSE)=V25,"Vodafone",IF(VLOOKUP($S25,'3G - SMALLER CITIES'!$E$26:$I$49,5,FALSE)=V25,"Movistar",IF(VLOOKUP($S25,'3G - SMALLER CITIES'!$E$50:$I$73,5,FALSE)=V25,"Orange","Yoigo")))</f>
        <v>#N/A</v>
      </c>
      <c r="X25" s="60" t="e">
        <f>MAX(VLOOKUP($S25,#REF!,20,FALSE),VLOOKUP($S25,#REF!,20,FALSE),VLOOKUP($S25,#REF!,20,FALSE),VLOOKUP($S25,#REF!,20,FALSE))</f>
        <v>#REF!</v>
      </c>
      <c r="Y25" s="61" t="e">
        <f>IF(VLOOKUP($S25,#REF!,20,FALSE)=X25,"Vodafone",IF(VLOOKUP($S25,#REF!,20,FALSE)=X25,"Movistar",IF(VLOOKUP($S25,#REF!,20,FALSE)=X25,"Orange","Yoigo")))</f>
        <v>#REF!</v>
      </c>
      <c r="Z25" s="60" t="e">
        <f>MAX(VLOOKUP($S25,'3G - SMALLER CITIES'!$E$2:$Y$25,20,FALSE),VLOOKUP($S25,'3G - SMALLER CITIES'!$E$26:$Y$49,20,FALSE),VLOOKUP($S25,'3G - SMALLER CITIES'!$E$50:$Y$73,20,FALSE),VLOOKUP($S25,'3G - SMALLER CITIES'!$E$74:$Y$97,20,FALSE))</f>
        <v>#N/A</v>
      </c>
      <c r="AA25" s="61" t="e">
        <f>IF(VLOOKUP($S25,'3G - SMALLER CITIES'!$E$2:$Y$25,20,FALSE)=Z25,"Vodafone",IF(VLOOKUP($S25,'3G - SMALLER CITIES'!$E$26:$Y$49,20,FALSE)=Z25,"Movistar",IF(VLOOKUP($S25,'3G - SMALLER CITIES'!$E$50:$Y$73,20,FALSE)=Z25,"Orange","Yoigo")))</f>
        <v>#N/A</v>
      </c>
      <c r="AB25" s="62" t="e">
        <f>MAX(VLOOKUP($S25,#REF!,7,FALSE),VLOOKUP($S25,#REF!,7,FALSE),VLOOKUP($S25,#REF!,7,FALSE),VLOOKUP($S25,#REF!,7,FALSE))</f>
        <v>#REF!</v>
      </c>
      <c r="AC25" s="59" t="e">
        <f>IF(VLOOKUP($S25,#REF!,7,FALSE)=AB25,"Vodafone",IF(VLOOKUP($S25,#REF!,7,FALSE)=AB25,"Movistar",IF(VLOOKUP($S25,#REF!,7,FALSE)=AB25,"Orange","Yoigo")))</f>
        <v>#REF!</v>
      </c>
      <c r="AD25" s="63" t="e">
        <f>MAX(VLOOKUP($S25,'3G - SMALLER CITIES'!$E$2:$Y$25,7,FALSE),VLOOKUP($S25,'3G - SMALLER CITIES'!$E$26:$Y$49,7,FALSE),VLOOKUP($S25,'3G - SMALLER CITIES'!$E$50:$Y$73,7,FALSE),VLOOKUP($S25,'3G - SMALLER CITIES'!$E$74:$Y$97,7,FALSE))</f>
        <v>#N/A</v>
      </c>
      <c r="AE25" s="61" t="e">
        <f>IF(VLOOKUP($S25,'3G - SMALLER CITIES'!$E$2:$Y$25,7,FALSE)=AD25,"Vodafone",IF(VLOOKUP($S25,'3G - SMALLER CITIES'!$E$26:$Y$49,7,FALSE)=AD25,"Movistar",IF(VLOOKUP($S25,'3G - SMALLER CITIES'!$E$50:$Y$73,7,FALSE)=AD25,"Orange","Yoigo")))</f>
        <v>#N/A</v>
      </c>
      <c r="AF25" s="58" t="e">
        <f>MIN(VLOOKUP($S25,#REF!,56,FALSE),VLOOKUP($S25,#REF!,56,FALSE),VLOOKUP($S25,#REF!,56,FALSE),VLOOKUP($S25,#REF!,56,FALSE))</f>
        <v>#REF!</v>
      </c>
      <c r="AG25" s="59" t="e">
        <f>IF(VLOOKUP($S25,#REF!,56,FALSE)=AF25,"Vodafone",IF(VLOOKUP($S25,#REF!,56,FALSE)=AF25,"Movistar",IF(VLOOKUP($S25,#REF!,56,FALSE)=AF25,"Orange","Yoigo")))</f>
        <v>#REF!</v>
      </c>
      <c r="AH25" s="60" t="e">
        <f>MIN(VLOOKUP($S25,'3G - SMALLER CITIES'!$E$2:$CA$25,56,FALSE),VLOOKUP($S25,'3G - SMALLER CITIES'!$E$26:$CA$49,56,FALSE),VLOOKUP($S25,'3G - SMALLER CITIES'!$E$50:$CA$73,56,FALSE),VLOOKUP($S25,'3G - SMALLER CITIES'!$E$74:$CA$97,56,FALSE))</f>
        <v>#N/A</v>
      </c>
      <c r="AI25" s="61" t="e">
        <f>IF(VLOOKUP($S25,'3G - SMALLER CITIES'!$E$2:$CA$25,56,FALSE)=AH25,"Vodafone",IF(VLOOKUP($S25,'3G - SMALLER CITIES'!$E$26:$CA$49,56,FALSE)=AH25,"Movistar",IF(VLOOKUP($S25,'3G - SMALLER CITIES'!$E$50:$CA$73,56,FALSE)=AH25,"Orange","Yoigo")))</f>
        <v>#N/A</v>
      </c>
      <c r="AJ25" s="64" t="e">
        <f>MIN(VLOOKUP($S25,#REF!,64,FALSE),VLOOKUP($S25,#REF!,64,FALSE),VLOOKUP($S25,#REF!,64,FALSE),VLOOKUP($S25,#REF!,64,FALSE))</f>
        <v>#REF!</v>
      </c>
      <c r="AK25" s="59" t="e">
        <f>IF(VLOOKUP($S25,#REF!,64,FALSE)=AJ25,"Vodafone",IF(VLOOKUP($S25,#REF!,64,FALSE)=AJ25,"Movistar",IF(VLOOKUP($S25,#REF!,64,FALSE)=AJ25,"Orange","Yoigo")))</f>
        <v>#REF!</v>
      </c>
      <c r="AL25" s="65" t="e">
        <f>MIN(VLOOKUP($S25,'3G - SMALLER CITIES'!$E$2:$CA$25,64,FALSE),VLOOKUP($S25,'3G - SMALLER CITIES'!$E$26:$CA$49,64,FALSE),VLOOKUP($S25,'3G - SMALLER CITIES'!$E$50:$CA$73,64,FALSE),VLOOKUP($S25,'3G - SMALLER CITIES'!$E$74:$CA$97,64,FALSE))</f>
        <v>#N/A</v>
      </c>
      <c r="AM25" s="61" t="e">
        <f>IF(VLOOKUP($S25,'3G - SMALLER CITIES'!$E$2:$CA$25,64,FALSE)=AL25,"Vodafone",IF(VLOOKUP($S25,'3G - SMALLER CITIES'!$E$26:$CA$49,64,FALSE)=AL25,"Movistar",IF(VLOOKUP($S25,'3G - SMALLER CITIES'!$E$50:$CA$73,64,FALSE)=AL25,"Orange","Yoigo")))</f>
        <v>#N/A</v>
      </c>
      <c r="AN25" s="66" t="e">
        <f>VLOOKUP($S25,#REF!,93,FALSE)</f>
        <v>#REF!</v>
      </c>
      <c r="AO25" s="67" t="e">
        <f>VLOOKUP($S25,'3G - SMALLER CITIES'!$E$2:$CW$25,93,FALSE)</f>
        <v>#N/A</v>
      </c>
    </row>
    <row r="26" spans="19:41">
      <c r="S26" s="57" t="s">
        <v>82</v>
      </c>
      <c r="T26" s="60" t="e">
        <f>MAX(VLOOKUP($S26,#REF!,5,FALSE),VLOOKUP($S26,#REF!,5,FALSE),VLOOKUP($S26,#REF!,5,FALSE),VLOOKUP($S26,#REF!,5,FALSE))</f>
        <v>#REF!</v>
      </c>
      <c r="U26" s="61" t="e">
        <f>IF(VLOOKUP($S26,#REF!,5,FALSE)=T26,"Vodafone",IF(VLOOKUP($S26,#REF!,5,FALSE)=T26,"Movistar",IF(VLOOKUP($S26,#REF!,5,FALSE)=T26,"Orange","Yoigo")))</f>
        <v>#REF!</v>
      </c>
      <c r="V26" s="60" t="e">
        <f>MAX(VLOOKUP($S26,'3G - SMALLER CITIES'!$E$2:$I$25,5,FALSE),VLOOKUP($S26,'3G - SMALLER CITIES'!$E$26:$I$49,5,FALSE),VLOOKUP($S26,'3G - SMALLER CITIES'!$E$50:$I$73,5,FALSE),VLOOKUP($S26,'3G - SMALLER CITIES'!$E$74:$I$97,5,FALSE))</f>
        <v>#N/A</v>
      </c>
      <c r="W26" s="61" t="e">
        <f>IF(VLOOKUP($S26,'3G - SMALLER CITIES'!$E$2:$I$25,5,FALSE)=V26,"Vodafone",IF(VLOOKUP($S26,'3G - SMALLER CITIES'!$E$26:$I$49,5,FALSE)=V26,"Movistar",IF(VLOOKUP($S26,'3G - SMALLER CITIES'!$E$50:$I$73,5,FALSE)=V26,"Orange","Yoigo")))</f>
        <v>#N/A</v>
      </c>
      <c r="X26" s="60" t="e">
        <f>MAX(VLOOKUP($S26,#REF!,20,FALSE),VLOOKUP($S26,#REF!,20,FALSE),VLOOKUP($S26,#REF!,20,FALSE),VLOOKUP($S26,#REF!,20,FALSE))</f>
        <v>#REF!</v>
      </c>
      <c r="Y26" s="61" t="e">
        <f>IF(VLOOKUP($S26,#REF!,20,FALSE)=X26,"Vodafone",IF(VLOOKUP($S26,#REF!,20,FALSE)=X26,"Movistar",IF(VLOOKUP($S26,#REF!,20,FALSE)=X26,"Orange","Yoigo")))</f>
        <v>#REF!</v>
      </c>
      <c r="Z26" s="60" t="e">
        <f>MAX(VLOOKUP($S26,'3G - SMALLER CITIES'!$E$2:$Y$25,20,FALSE),VLOOKUP($S26,'3G - SMALLER CITIES'!$E$26:$Y$49,20,FALSE),VLOOKUP($S26,'3G - SMALLER CITIES'!$E$50:$Y$73,20,FALSE),VLOOKUP($S26,'3G - SMALLER CITIES'!$E$74:$Y$97,20,FALSE))</f>
        <v>#N/A</v>
      </c>
      <c r="AA26" s="61" t="e">
        <f>IF(VLOOKUP($S26,'3G - SMALLER CITIES'!$E$2:$Y$25,20,FALSE)=Z26,"Vodafone",IF(VLOOKUP($S26,'3G - SMALLER CITIES'!$E$26:$Y$49,20,FALSE)=Z26,"Movistar",IF(VLOOKUP($S26,'3G - SMALLER CITIES'!$E$50:$Y$73,20,FALSE)=Z26,"Orange","Yoigo")))</f>
        <v>#N/A</v>
      </c>
      <c r="AB26" s="62" t="e">
        <f>MAX(VLOOKUP($S26,#REF!,7,FALSE),VLOOKUP($S26,#REF!,7,FALSE),VLOOKUP($S26,#REF!,7,FALSE),VLOOKUP($S26,#REF!,7,FALSE))</f>
        <v>#REF!</v>
      </c>
      <c r="AC26" s="59" t="e">
        <f>IF(VLOOKUP($S26,#REF!,7,FALSE)=AB26,"Vodafone",IF(VLOOKUP($S26,#REF!,7,FALSE)=AB26,"Movistar",IF(VLOOKUP($S26,#REF!,7,FALSE)=AB26,"Orange","Yoigo")))</f>
        <v>#REF!</v>
      </c>
      <c r="AD26" s="63" t="e">
        <f>MAX(VLOOKUP($S26,'3G - SMALLER CITIES'!$E$2:$Y$25,7,FALSE),VLOOKUP($S26,'3G - SMALLER CITIES'!$E$26:$Y$49,7,FALSE),VLOOKUP($S26,'3G - SMALLER CITIES'!$E$50:$Y$73,7,FALSE),VLOOKUP($S26,'3G - SMALLER CITIES'!$E$74:$Y$97,7,FALSE))</f>
        <v>#N/A</v>
      </c>
      <c r="AE26" s="61" t="e">
        <f>IF(VLOOKUP($S26,'3G - SMALLER CITIES'!$E$2:$Y$25,7,FALSE)=AD26,"Vodafone",IF(VLOOKUP($S26,'3G - SMALLER CITIES'!$E$26:$Y$49,7,FALSE)=AD26,"Movistar",IF(VLOOKUP($S26,'3G - SMALLER CITIES'!$E$50:$Y$73,7,FALSE)=AD26,"Orange","Yoigo")))</f>
        <v>#N/A</v>
      </c>
      <c r="AF26" s="58" t="e">
        <f>MIN(VLOOKUP($S26,#REF!,56,FALSE),VLOOKUP($S26,#REF!,56,FALSE),VLOOKUP($S26,#REF!,56,FALSE),VLOOKUP($S26,#REF!,56,FALSE))</f>
        <v>#REF!</v>
      </c>
      <c r="AG26" s="59" t="e">
        <f>IF(VLOOKUP($S26,#REF!,56,FALSE)=AF26,"Vodafone",IF(VLOOKUP($S26,#REF!,56,FALSE)=AF26,"Movistar",IF(VLOOKUP($S26,#REF!,56,FALSE)=AF26,"Orange","Yoigo")))</f>
        <v>#REF!</v>
      </c>
      <c r="AH26" s="60" t="e">
        <f>MIN(VLOOKUP($S26,'3G - SMALLER CITIES'!$E$2:$CA$25,56,FALSE),VLOOKUP($S26,'3G - SMALLER CITIES'!$E$26:$CA$49,56,FALSE),VLOOKUP($S26,'3G - SMALLER CITIES'!$E$50:$CA$73,56,FALSE),VLOOKUP($S26,'3G - SMALLER CITIES'!$E$74:$CA$97,56,FALSE))</f>
        <v>#N/A</v>
      </c>
      <c r="AI26" s="61" t="e">
        <f>IF(VLOOKUP($S26,'3G - SMALLER CITIES'!$E$2:$CA$25,56,FALSE)=AH26,"Vodafone",IF(VLOOKUP($S26,'3G - SMALLER CITIES'!$E$26:$CA$49,56,FALSE)=AH26,"Movistar",IF(VLOOKUP($S26,'3G - SMALLER CITIES'!$E$50:$CA$73,56,FALSE)=AH26,"Orange","Yoigo")))</f>
        <v>#N/A</v>
      </c>
      <c r="AJ26" s="64" t="e">
        <f>MIN(VLOOKUP($S26,#REF!,64,FALSE),VLOOKUP($S26,#REF!,64,FALSE),VLOOKUP($S26,#REF!,64,FALSE),VLOOKUP($S26,#REF!,64,FALSE))</f>
        <v>#REF!</v>
      </c>
      <c r="AK26" s="59" t="e">
        <f>IF(VLOOKUP($S26,#REF!,64,FALSE)=AJ26,"Vodafone",IF(VLOOKUP($S26,#REF!,64,FALSE)=AJ26,"Movistar",IF(VLOOKUP($S26,#REF!,64,FALSE)=AJ26,"Orange","Yoigo")))</f>
        <v>#REF!</v>
      </c>
      <c r="AL26" s="65" t="e">
        <f>MIN(VLOOKUP($S26,'3G - SMALLER CITIES'!$E$2:$CA$25,64,FALSE),VLOOKUP($S26,'3G - SMALLER CITIES'!$E$26:$CA$49,64,FALSE),VLOOKUP($S26,'3G - SMALLER CITIES'!$E$50:$CA$73,64,FALSE),VLOOKUP($S26,'3G - SMALLER CITIES'!$E$74:$CA$97,64,FALSE))</f>
        <v>#N/A</v>
      </c>
      <c r="AM26" s="61" t="e">
        <f>IF(VLOOKUP($S26,'3G - SMALLER CITIES'!$E$2:$CA$25,64,FALSE)=AL26,"Vodafone",IF(VLOOKUP($S26,'3G - SMALLER CITIES'!$E$26:$CA$49,64,FALSE)=AL26,"Movistar",IF(VLOOKUP($S26,'3G - SMALLER CITIES'!$E$50:$CA$73,64,FALSE)=AL26,"Orange","Yoigo")))</f>
        <v>#N/A</v>
      </c>
      <c r="AN26" s="66" t="e">
        <f>VLOOKUP($S26,#REF!,93,FALSE)</f>
        <v>#REF!</v>
      </c>
      <c r="AO26" s="67" t="e">
        <f>VLOOKUP($S26,'3G - SMALLER CITIES'!$E$2:$CW$25,93,FALSE)</f>
        <v>#N/A</v>
      </c>
    </row>
    <row r="27" spans="19:41">
      <c r="S27" s="57" t="s">
        <v>83</v>
      </c>
      <c r="T27" s="60" t="e">
        <f>MAX(VLOOKUP($S27,#REF!,5,FALSE),VLOOKUP($S27,#REF!,5,FALSE),VLOOKUP($S27,#REF!,5,FALSE),VLOOKUP($S27,#REF!,5,FALSE))</f>
        <v>#REF!</v>
      </c>
      <c r="U27" s="61" t="e">
        <f>IF(VLOOKUP($S27,#REF!,5,FALSE)=T27,"Vodafone",IF(VLOOKUP($S27,#REF!,5,FALSE)=T27,"Movistar",IF(VLOOKUP($S27,#REF!,5,FALSE)=T27,"Orange","Yoigo")))</f>
        <v>#REF!</v>
      </c>
      <c r="V27" s="60" t="e">
        <f>MAX(VLOOKUP($S27,'3G - SMALLER CITIES'!$E$2:$I$25,5,FALSE),VLOOKUP($S27,'3G - SMALLER CITIES'!$E$26:$I$49,5,FALSE),VLOOKUP($S27,'3G - SMALLER CITIES'!$E$50:$I$73,5,FALSE),VLOOKUP($S27,'3G - SMALLER CITIES'!$E$74:$I$97,5,FALSE))</f>
        <v>#N/A</v>
      </c>
      <c r="W27" s="61" t="e">
        <f>IF(VLOOKUP($S27,'3G - SMALLER CITIES'!$E$2:$I$25,5,FALSE)=V27,"Vodafone",IF(VLOOKUP($S27,'3G - SMALLER CITIES'!$E$26:$I$49,5,FALSE)=V27,"Movistar",IF(VLOOKUP($S27,'3G - SMALLER CITIES'!$E$50:$I$73,5,FALSE)=V27,"Orange","Yoigo")))</f>
        <v>#N/A</v>
      </c>
      <c r="X27" s="60" t="e">
        <f>MAX(VLOOKUP($S27,#REF!,20,FALSE),VLOOKUP($S27,#REF!,20,FALSE),VLOOKUP($S27,#REF!,20,FALSE),VLOOKUP($S27,#REF!,20,FALSE))</f>
        <v>#REF!</v>
      </c>
      <c r="Y27" s="61" t="e">
        <f>IF(VLOOKUP($S27,#REF!,20,FALSE)=X27,"Vodafone",IF(VLOOKUP($S27,#REF!,20,FALSE)=X27,"Movistar",IF(VLOOKUP($S27,#REF!,20,FALSE)=X27,"Orange","Yoigo")))</f>
        <v>#REF!</v>
      </c>
      <c r="Z27" s="60" t="e">
        <f>MAX(VLOOKUP($S27,'3G - SMALLER CITIES'!$E$2:$Y$25,20,FALSE),VLOOKUP($S27,'3G - SMALLER CITIES'!$E$26:$Y$49,20,FALSE),VLOOKUP($S27,'3G - SMALLER CITIES'!$E$50:$Y$73,20,FALSE),VLOOKUP($S27,'3G - SMALLER CITIES'!$E$74:$Y$97,20,FALSE))</f>
        <v>#N/A</v>
      </c>
      <c r="AA27" s="61" t="e">
        <f>IF(VLOOKUP($S27,'3G - SMALLER CITIES'!$E$2:$Y$25,20,FALSE)=Z27,"Vodafone",IF(VLOOKUP($S27,'3G - SMALLER CITIES'!$E$26:$Y$49,20,FALSE)=Z27,"Movistar",IF(VLOOKUP($S27,'3G - SMALLER CITIES'!$E$50:$Y$73,20,FALSE)=Z27,"Orange","Yoigo")))</f>
        <v>#N/A</v>
      </c>
      <c r="AB27" s="62" t="e">
        <f>MAX(VLOOKUP($S27,#REF!,7,FALSE),VLOOKUP($S27,#REF!,7,FALSE),VLOOKUP($S27,#REF!,7,FALSE),VLOOKUP($S27,#REF!,7,FALSE))</f>
        <v>#REF!</v>
      </c>
      <c r="AC27" s="59" t="e">
        <f>IF(VLOOKUP($S27,#REF!,7,FALSE)=AB27,"Vodafone",IF(VLOOKUP($S27,#REF!,7,FALSE)=AB27,"Movistar",IF(VLOOKUP($S27,#REF!,7,FALSE)=AB27,"Orange","Yoigo")))</f>
        <v>#REF!</v>
      </c>
      <c r="AD27" s="63" t="e">
        <f>MAX(VLOOKUP($S27,'3G - SMALLER CITIES'!$E$2:$Y$25,7,FALSE),VLOOKUP($S27,'3G - SMALLER CITIES'!$E$26:$Y$49,7,FALSE),VLOOKUP($S27,'3G - SMALLER CITIES'!$E$50:$Y$73,7,FALSE),VLOOKUP($S27,'3G - SMALLER CITIES'!$E$74:$Y$97,7,FALSE))</f>
        <v>#N/A</v>
      </c>
      <c r="AE27" s="61" t="e">
        <f>IF(VLOOKUP($S27,'3G - SMALLER CITIES'!$E$2:$Y$25,7,FALSE)=AD27,"Vodafone",IF(VLOOKUP($S27,'3G - SMALLER CITIES'!$E$26:$Y$49,7,FALSE)=AD27,"Movistar",IF(VLOOKUP($S27,'3G - SMALLER CITIES'!$E$50:$Y$73,7,FALSE)=AD27,"Orange","Yoigo")))</f>
        <v>#N/A</v>
      </c>
      <c r="AF27" s="58" t="e">
        <f>MIN(VLOOKUP($S27,#REF!,56,FALSE),VLOOKUP($S27,#REF!,56,FALSE),VLOOKUP($S27,#REF!,56,FALSE),VLOOKUP($S27,#REF!,56,FALSE))</f>
        <v>#REF!</v>
      </c>
      <c r="AG27" s="59" t="e">
        <f>IF(VLOOKUP($S27,#REF!,56,FALSE)=AF27,"Vodafone",IF(VLOOKUP($S27,#REF!,56,FALSE)=AF27,"Movistar",IF(VLOOKUP($S27,#REF!,56,FALSE)=AF27,"Orange","Yoigo")))</f>
        <v>#REF!</v>
      </c>
      <c r="AH27" s="60" t="e">
        <f>MIN(VLOOKUP($S27,'3G - SMALLER CITIES'!$E$2:$CA$25,56,FALSE),VLOOKUP($S27,'3G - SMALLER CITIES'!$E$26:$CA$49,56,FALSE),VLOOKUP($S27,'3G - SMALLER CITIES'!$E$50:$CA$73,56,FALSE),VLOOKUP($S27,'3G - SMALLER CITIES'!$E$74:$CA$97,56,FALSE))</f>
        <v>#N/A</v>
      </c>
      <c r="AI27" s="61" t="e">
        <f>IF(VLOOKUP($S27,'3G - SMALLER CITIES'!$E$2:$CA$25,56,FALSE)=AH27,"Vodafone",IF(VLOOKUP($S27,'3G - SMALLER CITIES'!$E$26:$CA$49,56,FALSE)=AH27,"Movistar",IF(VLOOKUP($S27,'3G - SMALLER CITIES'!$E$50:$CA$73,56,FALSE)=AH27,"Orange","Yoigo")))</f>
        <v>#N/A</v>
      </c>
      <c r="AJ27" s="64" t="e">
        <f>MIN(VLOOKUP($S27,#REF!,64,FALSE),VLOOKUP($S27,#REF!,64,FALSE),VLOOKUP($S27,#REF!,64,FALSE),VLOOKUP($S27,#REF!,64,FALSE))</f>
        <v>#REF!</v>
      </c>
      <c r="AK27" s="59" t="e">
        <f>IF(VLOOKUP($S27,#REF!,64,FALSE)=AJ27,"Vodafone",IF(VLOOKUP($S27,#REF!,64,FALSE)=AJ27,"Movistar",IF(VLOOKUP($S27,#REF!,64,FALSE)=AJ27,"Orange","Yoigo")))</f>
        <v>#REF!</v>
      </c>
      <c r="AL27" s="65" t="e">
        <f>MIN(VLOOKUP($S27,'3G - SMALLER CITIES'!$E$2:$CA$25,64,FALSE),VLOOKUP($S27,'3G - SMALLER CITIES'!$E$26:$CA$49,64,FALSE),VLOOKUP($S27,'3G - SMALLER CITIES'!$E$50:$CA$73,64,FALSE),VLOOKUP($S27,'3G - SMALLER CITIES'!$E$74:$CA$97,64,FALSE))</f>
        <v>#N/A</v>
      </c>
      <c r="AM27" s="61" t="e">
        <f>IF(VLOOKUP($S27,'3G - SMALLER CITIES'!$E$2:$CA$25,64,FALSE)=AL27,"Vodafone",IF(VLOOKUP($S27,'3G - SMALLER CITIES'!$E$26:$CA$49,64,FALSE)=AL27,"Movistar",IF(VLOOKUP($S27,'3G - SMALLER CITIES'!$E$50:$CA$73,64,FALSE)=AL27,"Orange","Yoigo")))</f>
        <v>#N/A</v>
      </c>
      <c r="AN27" s="66" t="e">
        <f>VLOOKUP($S27,#REF!,93,FALSE)</f>
        <v>#REF!</v>
      </c>
      <c r="AO27" s="67" t="e">
        <f>VLOOKUP($S27,'3G - SMALLER CITIES'!$E$2:$CW$25,93,FALSE)</f>
        <v>#N/A</v>
      </c>
    </row>
    <row r="28" spans="19:41">
      <c r="S28" s="57" t="s">
        <v>84</v>
      </c>
      <c r="T28" s="60" t="e">
        <f>MAX(VLOOKUP($S28,#REF!,5,FALSE),VLOOKUP($S28,#REF!,5,FALSE),VLOOKUP($S28,#REF!,5,FALSE),VLOOKUP($S28,#REF!,5,FALSE))</f>
        <v>#REF!</v>
      </c>
      <c r="U28" s="61" t="e">
        <f>IF(VLOOKUP($S28,#REF!,5,FALSE)=T28,"Vodafone",IF(VLOOKUP($S28,#REF!,5,FALSE)=T28,"Movistar",IF(VLOOKUP($S28,#REF!,5,FALSE)=T28,"Orange","Yoigo")))</f>
        <v>#REF!</v>
      </c>
      <c r="V28" s="60" t="e">
        <f>MAX(VLOOKUP($S28,'3G - SMALLER CITIES'!$E$2:$I$25,5,FALSE),VLOOKUP($S28,'3G - SMALLER CITIES'!$E$26:$I$49,5,FALSE),VLOOKUP($S28,'3G - SMALLER CITIES'!$E$50:$I$73,5,FALSE),VLOOKUP($S28,'3G - SMALLER CITIES'!$E$74:$I$97,5,FALSE))</f>
        <v>#N/A</v>
      </c>
      <c r="W28" s="61" t="e">
        <f>IF(VLOOKUP($S28,'3G - SMALLER CITIES'!$E$2:$I$25,5,FALSE)=V28,"Vodafone",IF(VLOOKUP($S28,'3G - SMALLER CITIES'!$E$26:$I$49,5,FALSE)=V28,"Movistar",IF(VLOOKUP($S28,'3G - SMALLER CITIES'!$E$50:$I$73,5,FALSE)=V28,"Orange","Yoigo")))</f>
        <v>#N/A</v>
      </c>
      <c r="X28" s="60" t="e">
        <f>MAX(VLOOKUP($S28,#REF!,20,FALSE),VLOOKUP($S28,#REF!,20,FALSE),VLOOKUP($S28,#REF!,20,FALSE),VLOOKUP($S28,#REF!,20,FALSE))</f>
        <v>#REF!</v>
      </c>
      <c r="Y28" s="61" t="e">
        <f>IF(VLOOKUP($S28,#REF!,20,FALSE)=X28,"Vodafone",IF(VLOOKUP($S28,#REF!,20,FALSE)=X28,"Movistar",IF(VLOOKUP($S28,#REF!,20,FALSE)=X28,"Orange","Yoigo")))</f>
        <v>#REF!</v>
      </c>
      <c r="Z28" s="60" t="e">
        <f>MAX(VLOOKUP($S28,'3G - SMALLER CITIES'!$E$2:$Y$25,20,FALSE),VLOOKUP($S28,'3G - SMALLER CITIES'!$E$26:$Y$49,20,FALSE),VLOOKUP($S28,'3G - SMALLER CITIES'!$E$50:$Y$73,20,FALSE),VLOOKUP($S28,'3G - SMALLER CITIES'!$E$74:$Y$97,20,FALSE))</f>
        <v>#N/A</v>
      </c>
      <c r="AA28" s="61" t="e">
        <f>IF(VLOOKUP($S28,'3G - SMALLER CITIES'!$E$2:$Y$25,20,FALSE)=Z28,"Vodafone",IF(VLOOKUP($S28,'3G - SMALLER CITIES'!$E$26:$Y$49,20,FALSE)=Z28,"Movistar",IF(VLOOKUP($S28,'3G - SMALLER CITIES'!$E$50:$Y$73,20,FALSE)=Z28,"Orange","Yoigo")))</f>
        <v>#N/A</v>
      </c>
      <c r="AB28" s="62" t="e">
        <f>MAX(VLOOKUP($S28,#REF!,7,FALSE),VLOOKUP($S28,#REF!,7,FALSE),VLOOKUP($S28,#REF!,7,FALSE),VLOOKUP($S28,#REF!,7,FALSE))</f>
        <v>#REF!</v>
      </c>
      <c r="AC28" s="59" t="e">
        <f>IF(VLOOKUP($S28,#REF!,7,FALSE)=AB28,"Vodafone",IF(VLOOKUP($S28,#REF!,7,FALSE)=AB28,"Movistar",IF(VLOOKUP($S28,#REF!,7,FALSE)=AB28,"Orange","Yoigo")))</f>
        <v>#REF!</v>
      </c>
      <c r="AD28" s="63" t="e">
        <f>MAX(VLOOKUP($S28,'3G - SMALLER CITIES'!$E$2:$Y$25,7,FALSE),VLOOKUP($S28,'3G - SMALLER CITIES'!$E$26:$Y$49,7,FALSE),VLOOKUP($S28,'3G - SMALLER CITIES'!$E$50:$Y$73,7,FALSE),VLOOKUP($S28,'3G - SMALLER CITIES'!$E$74:$Y$97,7,FALSE))</f>
        <v>#N/A</v>
      </c>
      <c r="AE28" s="61" t="e">
        <f>IF(VLOOKUP($S28,'3G - SMALLER CITIES'!$E$2:$Y$25,7,FALSE)=AD28,"Vodafone",IF(VLOOKUP($S28,'3G - SMALLER CITIES'!$E$26:$Y$49,7,FALSE)=AD28,"Movistar",IF(VLOOKUP($S28,'3G - SMALLER CITIES'!$E$50:$Y$73,7,FALSE)=AD28,"Orange","Yoigo")))</f>
        <v>#N/A</v>
      </c>
      <c r="AF28" s="58" t="e">
        <f>MIN(VLOOKUP($S28,#REF!,56,FALSE),VLOOKUP($S28,#REF!,56,FALSE),VLOOKUP($S28,#REF!,56,FALSE),VLOOKUP($S28,#REF!,56,FALSE))</f>
        <v>#REF!</v>
      </c>
      <c r="AG28" s="59" t="e">
        <f>IF(VLOOKUP($S28,#REF!,56,FALSE)=AF28,"Vodafone",IF(VLOOKUP($S28,#REF!,56,FALSE)=AF28,"Movistar",IF(VLOOKUP($S28,#REF!,56,FALSE)=AF28,"Orange","Yoigo")))</f>
        <v>#REF!</v>
      </c>
      <c r="AH28" s="60" t="e">
        <f>MIN(VLOOKUP($S28,'3G - SMALLER CITIES'!$E$2:$CA$25,56,FALSE),VLOOKUP($S28,'3G - SMALLER CITIES'!$E$26:$CA$49,56,FALSE),VLOOKUP($S28,'3G - SMALLER CITIES'!$E$50:$CA$73,56,FALSE),VLOOKUP($S28,'3G - SMALLER CITIES'!$E$74:$CA$97,56,FALSE))</f>
        <v>#N/A</v>
      </c>
      <c r="AI28" s="61" t="e">
        <f>IF(VLOOKUP($S28,'3G - SMALLER CITIES'!$E$2:$CA$25,56,FALSE)=AH28,"Vodafone",IF(VLOOKUP($S28,'3G - SMALLER CITIES'!$E$26:$CA$49,56,FALSE)=AH28,"Movistar",IF(VLOOKUP($S28,'3G - SMALLER CITIES'!$E$50:$CA$73,56,FALSE)=AH28,"Orange","Yoigo")))</f>
        <v>#N/A</v>
      </c>
      <c r="AJ28" s="64" t="e">
        <f>MIN(VLOOKUP($S28,#REF!,64,FALSE),VLOOKUP($S28,#REF!,64,FALSE),VLOOKUP($S28,#REF!,64,FALSE),VLOOKUP($S28,#REF!,64,FALSE))</f>
        <v>#REF!</v>
      </c>
      <c r="AK28" s="59" t="e">
        <f>IF(VLOOKUP($S28,#REF!,64,FALSE)=AJ28,"Vodafone",IF(VLOOKUP($S28,#REF!,64,FALSE)=AJ28,"Movistar",IF(VLOOKUP($S28,#REF!,64,FALSE)=AJ28,"Orange","Yoigo")))</f>
        <v>#REF!</v>
      </c>
      <c r="AL28" s="65" t="e">
        <f>MIN(VLOOKUP($S28,'3G - SMALLER CITIES'!$E$2:$CA$25,64,FALSE),VLOOKUP($S28,'3G - SMALLER CITIES'!$E$26:$CA$49,64,FALSE),VLOOKUP($S28,'3G - SMALLER CITIES'!$E$50:$CA$73,64,FALSE),VLOOKUP($S28,'3G - SMALLER CITIES'!$E$74:$CA$97,64,FALSE))</f>
        <v>#N/A</v>
      </c>
      <c r="AM28" s="61" t="e">
        <f>IF(VLOOKUP($S28,'3G - SMALLER CITIES'!$E$2:$CA$25,64,FALSE)=AL28,"Vodafone",IF(VLOOKUP($S28,'3G - SMALLER CITIES'!$E$26:$CA$49,64,FALSE)=AL28,"Movistar",IF(VLOOKUP($S28,'3G - SMALLER CITIES'!$E$50:$CA$73,64,FALSE)=AL28,"Orange","Yoigo")))</f>
        <v>#N/A</v>
      </c>
      <c r="AN28" s="66" t="e">
        <f>VLOOKUP($S28,#REF!,93,FALSE)</f>
        <v>#REF!</v>
      </c>
      <c r="AO28" s="67" t="e">
        <f>VLOOKUP($S28,'3G - SMALLER CITIES'!$E$2:$CW$25,93,FALSE)</f>
        <v>#N/A</v>
      </c>
    </row>
    <row r="29" spans="19:41">
      <c r="S29" s="57" t="s">
        <v>85</v>
      </c>
      <c r="T29" s="60" t="e">
        <f>MAX(VLOOKUP($S29,#REF!,5,FALSE),VLOOKUP($S29,#REF!,5,FALSE),VLOOKUP($S29,#REF!,5,FALSE),VLOOKUP($S29,#REF!,5,FALSE))</f>
        <v>#REF!</v>
      </c>
      <c r="U29" s="61" t="e">
        <f>IF(VLOOKUP($S29,#REF!,5,FALSE)=T29,"Vodafone",IF(VLOOKUP($S29,#REF!,5,FALSE)=T29,"Movistar",IF(VLOOKUP($S29,#REF!,5,FALSE)=T29,"Orange","Yoigo")))</f>
        <v>#REF!</v>
      </c>
      <c r="V29" s="60" t="e">
        <f>MAX(VLOOKUP($S29,'3G - SMALLER CITIES'!$E$2:$I$25,5,FALSE),VLOOKUP($S29,'3G - SMALLER CITIES'!$E$26:$I$49,5,FALSE),VLOOKUP($S29,'3G - SMALLER CITIES'!$E$50:$I$73,5,FALSE),VLOOKUP($S29,'3G - SMALLER CITIES'!$E$74:$I$97,5,FALSE))</f>
        <v>#N/A</v>
      </c>
      <c r="W29" s="61" t="e">
        <f>IF(VLOOKUP($S29,'3G - SMALLER CITIES'!$E$2:$I$25,5,FALSE)=V29,"Vodafone",IF(VLOOKUP($S29,'3G - SMALLER CITIES'!$E$26:$I$49,5,FALSE)=V29,"Movistar",IF(VLOOKUP($S29,'3G - SMALLER CITIES'!$E$50:$I$73,5,FALSE)=V29,"Orange","Yoigo")))</f>
        <v>#N/A</v>
      </c>
      <c r="X29" s="60" t="e">
        <f>MAX(VLOOKUP($S29,#REF!,20,FALSE),VLOOKUP($S29,#REF!,20,FALSE),VLOOKUP($S29,#REF!,20,FALSE),VLOOKUP($S29,#REF!,20,FALSE))</f>
        <v>#REF!</v>
      </c>
      <c r="Y29" s="61" t="e">
        <f>IF(VLOOKUP($S29,#REF!,20,FALSE)=X29,"Vodafone",IF(VLOOKUP($S29,#REF!,20,FALSE)=X29,"Movistar",IF(VLOOKUP($S29,#REF!,20,FALSE)=X29,"Orange","Yoigo")))</f>
        <v>#REF!</v>
      </c>
      <c r="Z29" s="60" t="e">
        <f>MAX(VLOOKUP($S29,'3G - SMALLER CITIES'!$E$2:$Y$25,20,FALSE),VLOOKUP($S29,'3G - SMALLER CITIES'!$E$26:$Y$49,20,FALSE),VLOOKUP($S29,'3G - SMALLER CITIES'!$E$50:$Y$73,20,FALSE),VLOOKUP($S29,'3G - SMALLER CITIES'!$E$74:$Y$97,20,FALSE))</f>
        <v>#N/A</v>
      </c>
      <c r="AA29" s="61" t="e">
        <f>IF(VLOOKUP($S29,'3G - SMALLER CITIES'!$E$2:$Y$25,20,FALSE)=Z29,"Vodafone",IF(VLOOKUP($S29,'3G - SMALLER CITIES'!$E$26:$Y$49,20,FALSE)=Z29,"Movistar",IF(VLOOKUP($S29,'3G - SMALLER CITIES'!$E$50:$Y$73,20,FALSE)=Z29,"Orange","Yoigo")))</f>
        <v>#N/A</v>
      </c>
      <c r="AB29" s="62" t="e">
        <f>MAX(VLOOKUP($S29,#REF!,7,FALSE),VLOOKUP($S29,#REF!,7,FALSE),VLOOKUP($S29,#REF!,7,FALSE),VLOOKUP($S29,#REF!,7,FALSE))</f>
        <v>#REF!</v>
      </c>
      <c r="AC29" s="59" t="e">
        <f>IF(VLOOKUP($S29,#REF!,7,FALSE)=AB29,"Vodafone",IF(VLOOKUP($S29,#REF!,7,FALSE)=AB29,"Movistar",IF(VLOOKUP($S29,#REF!,7,FALSE)=AB29,"Orange","Yoigo")))</f>
        <v>#REF!</v>
      </c>
      <c r="AD29" s="63" t="e">
        <f>MAX(VLOOKUP($S29,'3G - SMALLER CITIES'!$E$2:$Y$25,7,FALSE),VLOOKUP($S29,'3G - SMALLER CITIES'!$E$26:$Y$49,7,FALSE),VLOOKUP($S29,'3G - SMALLER CITIES'!$E$50:$Y$73,7,FALSE),VLOOKUP($S29,'3G - SMALLER CITIES'!$E$74:$Y$97,7,FALSE))</f>
        <v>#N/A</v>
      </c>
      <c r="AE29" s="61" t="e">
        <f>IF(VLOOKUP($S29,'3G - SMALLER CITIES'!$E$2:$Y$25,7,FALSE)=AD29,"Vodafone",IF(VLOOKUP($S29,'3G - SMALLER CITIES'!$E$26:$Y$49,7,FALSE)=AD29,"Movistar",IF(VLOOKUP($S29,'3G - SMALLER CITIES'!$E$50:$Y$73,7,FALSE)=AD29,"Orange","Yoigo")))</f>
        <v>#N/A</v>
      </c>
      <c r="AF29" s="58" t="e">
        <f>MIN(VLOOKUP($S29,#REF!,56,FALSE),VLOOKUP($S29,#REF!,56,FALSE),VLOOKUP($S29,#REF!,56,FALSE),VLOOKUP($S29,#REF!,56,FALSE))</f>
        <v>#REF!</v>
      </c>
      <c r="AG29" s="59" t="e">
        <f>IF(VLOOKUP($S29,#REF!,56,FALSE)=AF29,"Vodafone",IF(VLOOKUP($S29,#REF!,56,FALSE)=AF29,"Movistar",IF(VLOOKUP($S29,#REF!,56,FALSE)=AF29,"Orange","Yoigo")))</f>
        <v>#REF!</v>
      </c>
      <c r="AH29" s="60" t="e">
        <f>MIN(VLOOKUP($S29,'3G - SMALLER CITIES'!$E$2:$CA$25,56,FALSE),VLOOKUP($S29,'3G - SMALLER CITIES'!$E$26:$CA$49,56,FALSE),VLOOKUP($S29,'3G - SMALLER CITIES'!$E$50:$CA$73,56,FALSE),VLOOKUP($S29,'3G - SMALLER CITIES'!$E$74:$CA$97,56,FALSE))</f>
        <v>#N/A</v>
      </c>
      <c r="AI29" s="61" t="e">
        <f>IF(VLOOKUP($S29,'3G - SMALLER CITIES'!$E$2:$CA$25,56,FALSE)=AH29,"Vodafone",IF(VLOOKUP($S29,'3G - SMALLER CITIES'!$E$26:$CA$49,56,FALSE)=AH29,"Movistar",IF(VLOOKUP($S29,'3G - SMALLER CITIES'!$E$50:$CA$73,56,FALSE)=AH29,"Orange","Yoigo")))</f>
        <v>#N/A</v>
      </c>
      <c r="AJ29" s="64" t="e">
        <f>MIN(VLOOKUP($S29,#REF!,64,FALSE),VLOOKUP($S29,#REF!,64,FALSE),VLOOKUP($S29,#REF!,64,FALSE),VLOOKUP($S29,#REF!,64,FALSE))</f>
        <v>#REF!</v>
      </c>
      <c r="AK29" s="59" t="e">
        <f>IF(VLOOKUP($S29,#REF!,64,FALSE)=AJ29,"Vodafone",IF(VLOOKUP($S29,#REF!,64,FALSE)=AJ29,"Movistar",IF(VLOOKUP($S29,#REF!,64,FALSE)=AJ29,"Orange","Yoigo")))</f>
        <v>#REF!</v>
      </c>
      <c r="AL29" s="65" t="e">
        <f>MIN(VLOOKUP($S29,'3G - SMALLER CITIES'!$E$2:$CA$25,64,FALSE),VLOOKUP($S29,'3G - SMALLER CITIES'!$E$26:$CA$49,64,FALSE),VLOOKUP($S29,'3G - SMALLER CITIES'!$E$50:$CA$73,64,FALSE),VLOOKUP($S29,'3G - SMALLER CITIES'!$E$74:$CA$97,64,FALSE))</f>
        <v>#N/A</v>
      </c>
      <c r="AM29" s="61" t="e">
        <f>IF(VLOOKUP($S29,'3G - SMALLER CITIES'!$E$2:$CA$25,64,FALSE)=AL29,"Vodafone",IF(VLOOKUP($S29,'3G - SMALLER CITIES'!$E$26:$CA$49,64,FALSE)=AL29,"Movistar",IF(VLOOKUP($S29,'3G - SMALLER CITIES'!$E$50:$CA$73,64,FALSE)=AL29,"Orange","Yoigo")))</f>
        <v>#N/A</v>
      </c>
      <c r="AN29" s="66" t="e">
        <f>VLOOKUP($S29,#REF!,93,FALSE)</f>
        <v>#REF!</v>
      </c>
      <c r="AO29" s="67" t="e">
        <f>VLOOKUP($S29,'3G - SMALLER CITIES'!$E$2:$CW$25,93,FALSE)</f>
        <v>#N/A</v>
      </c>
    </row>
    <row r="30" spans="19:41">
      <c r="S30" s="57" t="s">
        <v>86</v>
      </c>
      <c r="T30" s="60" t="e">
        <f>MAX(VLOOKUP($S30,#REF!,5,FALSE),VLOOKUP($S30,#REF!,5,FALSE),VLOOKUP($S30,#REF!,5,FALSE),VLOOKUP($S30,#REF!,5,FALSE))</f>
        <v>#REF!</v>
      </c>
      <c r="U30" s="61" t="e">
        <f>IF(VLOOKUP($S30,#REF!,5,FALSE)=T30,"Vodafone",IF(VLOOKUP($S30,#REF!,5,FALSE)=T30,"Movistar",IF(VLOOKUP($S30,#REF!,5,FALSE)=T30,"Orange","Yoigo")))</f>
        <v>#REF!</v>
      </c>
      <c r="V30" s="60" t="e">
        <f>MAX(VLOOKUP($S30,'3G - SMALLER CITIES'!$E$2:$I$25,5,FALSE),VLOOKUP($S30,'3G - SMALLER CITIES'!$E$26:$I$49,5,FALSE),VLOOKUP($S30,'3G - SMALLER CITIES'!$E$50:$I$73,5,FALSE),VLOOKUP($S30,'3G - SMALLER CITIES'!$E$74:$I$97,5,FALSE))</f>
        <v>#N/A</v>
      </c>
      <c r="W30" s="61" t="e">
        <f>IF(VLOOKUP($S30,'3G - SMALLER CITIES'!$E$2:$I$25,5,FALSE)=V30,"Vodafone",IF(VLOOKUP($S30,'3G - SMALLER CITIES'!$E$26:$I$49,5,FALSE)=V30,"Movistar",IF(VLOOKUP($S30,'3G - SMALLER CITIES'!$E$50:$I$73,5,FALSE)=V30,"Orange","Yoigo")))</f>
        <v>#N/A</v>
      </c>
      <c r="X30" s="60" t="e">
        <f>MAX(VLOOKUP($S30,#REF!,20,FALSE),VLOOKUP($S30,#REF!,20,FALSE),VLOOKUP($S30,#REF!,20,FALSE),VLOOKUP($S30,#REF!,20,FALSE))</f>
        <v>#REF!</v>
      </c>
      <c r="Y30" s="61" t="e">
        <f>IF(VLOOKUP($S30,#REF!,20,FALSE)=X30,"Vodafone",IF(VLOOKUP($S30,#REF!,20,FALSE)=X30,"Movistar",IF(VLOOKUP($S30,#REF!,20,FALSE)=X30,"Orange","Yoigo")))</f>
        <v>#REF!</v>
      </c>
      <c r="Z30" s="60" t="e">
        <f>MAX(VLOOKUP($S30,'3G - SMALLER CITIES'!$E$2:$Y$25,20,FALSE),VLOOKUP($S30,'3G - SMALLER CITIES'!$E$26:$Y$49,20,FALSE),VLOOKUP($S30,'3G - SMALLER CITIES'!$E$50:$Y$73,20,FALSE),VLOOKUP($S30,'3G - SMALLER CITIES'!$E$74:$Y$97,20,FALSE))</f>
        <v>#N/A</v>
      </c>
      <c r="AA30" s="61" t="e">
        <f>IF(VLOOKUP($S30,'3G - SMALLER CITIES'!$E$2:$Y$25,20,FALSE)=Z30,"Vodafone",IF(VLOOKUP($S30,'3G - SMALLER CITIES'!$E$26:$Y$49,20,FALSE)=Z30,"Movistar",IF(VLOOKUP($S30,'3G - SMALLER CITIES'!$E$50:$Y$73,20,FALSE)=Z30,"Orange","Yoigo")))</f>
        <v>#N/A</v>
      </c>
      <c r="AB30" s="62" t="e">
        <f>MAX(VLOOKUP($S30,#REF!,7,FALSE),VLOOKUP($S30,#REF!,7,FALSE),VLOOKUP($S30,#REF!,7,FALSE),VLOOKUP($S30,#REF!,7,FALSE))</f>
        <v>#REF!</v>
      </c>
      <c r="AC30" s="59" t="e">
        <f>IF(VLOOKUP($S30,#REF!,7,FALSE)=AB30,"Vodafone",IF(VLOOKUP($S30,#REF!,7,FALSE)=AB30,"Movistar",IF(VLOOKUP($S30,#REF!,7,FALSE)=AB30,"Orange","Yoigo")))</f>
        <v>#REF!</v>
      </c>
      <c r="AD30" s="63" t="e">
        <f>MAX(VLOOKUP($S30,'3G - SMALLER CITIES'!$E$2:$Y$25,7,FALSE),VLOOKUP($S30,'3G - SMALLER CITIES'!$E$26:$Y$49,7,FALSE),VLOOKUP($S30,'3G - SMALLER CITIES'!$E$50:$Y$73,7,FALSE),VLOOKUP($S30,'3G - SMALLER CITIES'!$E$74:$Y$97,7,FALSE))</f>
        <v>#N/A</v>
      </c>
      <c r="AE30" s="61" t="e">
        <f>IF(VLOOKUP($S30,'3G - SMALLER CITIES'!$E$2:$Y$25,7,FALSE)=AD30,"Vodafone",IF(VLOOKUP($S30,'3G - SMALLER CITIES'!$E$26:$Y$49,7,FALSE)=AD30,"Movistar",IF(VLOOKUP($S30,'3G - SMALLER CITIES'!$E$50:$Y$73,7,FALSE)=AD30,"Orange","Yoigo")))</f>
        <v>#N/A</v>
      </c>
      <c r="AF30" s="58" t="e">
        <f>MIN(VLOOKUP($S30,#REF!,56,FALSE),VLOOKUP($S30,#REF!,56,FALSE),VLOOKUP($S30,#REF!,56,FALSE),VLOOKUP($S30,#REF!,56,FALSE))</f>
        <v>#REF!</v>
      </c>
      <c r="AG30" s="59" t="e">
        <f>IF(VLOOKUP($S30,#REF!,56,FALSE)=AF30,"Vodafone",IF(VLOOKUP($S30,#REF!,56,FALSE)=AF30,"Movistar",IF(VLOOKUP($S30,#REF!,56,FALSE)=AF30,"Orange","Yoigo")))</f>
        <v>#REF!</v>
      </c>
      <c r="AH30" s="60" t="e">
        <f>MIN(VLOOKUP($S30,'3G - SMALLER CITIES'!$E$2:$CA$25,56,FALSE),VLOOKUP($S30,'3G - SMALLER CITIES'!$E$26:$CA$49,56,FALSE),VLOOKUP($S30,'3G - SMALLER CITIES'!$E$50:$CA$73,56,FALSE),VLOOKUP($S30,'3G - SMALLER CITIES'!$E$74:$CA$97,56,FALSE))</f>
        <v>#N/A</v>
      </c>
      <c r="AI30" s="61" t="e">
        <f>IF(VLOOKUP($S30,'3G - SMALLER CITIES'!$E$2:$CA$25,56,FALSE)=AH30,"Vodafone",IF(VLOOKUP($S30,'3G - SMALLER CITIES'!$E$26:$CA$49,56,FALSE)=AH30,"Movistar",IF(VLOOKUP($S30,'3G - SMALLER CITIES'!$E$50:$CA$73,56,FALSE)=AH30,"Orange","Yoigo")))</f>
        <v>#N/A</v>
      </c>
      <c r="AJ30" s="64" t="e">
        <f>MIN(VLOOKUP($S30,#REF!,64,FALSE),VLOOKUP($S30,#REF!,64,FALSE),VLOOKUP($S30,#REF!,64,FALSE),VLOOKUP($S30,#REF!,64,FALSE))</f>
        <v>#REF!</v>
      </c>
      <c r="AK30" s="59" t="e">
        <f>IF(VLOOKUP($S30,#REF!,64,FALSE)=AJ30,"Vodafone",IF(VLOOKUP($S30,#REF!,64,FALSE)=AJ30,"Movistar",IF(VLOOKUP($S30,#REF!,64,FALSE)=AJ30,"Orange","Yoigo")))</f>
        <v>#REF!</v>
      </c>
      <c r="AL30" s="65" t="e">
        <f>MIN(VLOOKUP($S30,'3G - SMALLER CITIES'!$E$2:$CA$25,64,FALSE),VLOOKUP($S30,'3G - SMALLER CITIES'!$E$26:$CA$49,64,FALSE),VLOOKUP($S30,'3G - SMALLER CITIES'!$E$50:$CA$73,64,FALSE),VLOOKUP($S30,'3G - SMALLER CITIES'!$E$74:$CA$97,64,FALSE))</f>
        <v>#N/A</v>
      </c>
      <c r="AM30" s="61" t="e">
        <f>IF(VLOOKUP($S30,'3G - SMALLER CITIES'!$E$2:$CA$25,64,FALSE)=AL30,"Vodafone",IF(VLOOKUP($S30,'3G - SMALLER CITIES'!$E$26:$CA$49,64,FALSE)=AL30,"Movistar",IF(VLOOKUP($S30,'3G - SMALLER CITIES'!$E$50:$CA$73,64,FALSE)=AL30,"Orange","Yoigo")))</f>
        <v>#N/A</v>
      </c>
      <c r="AN30" s="66" t="e">
        <f>VLOOKUP($S30,#REF!,93,FALSE)</f>
        <v>#REF!</v>
      </c>
      <c r="AO30" s="67" t="e">
        <f>VLOOKUP($S30,'3G - SMALLER CITIES'!$E$2:$CW$25,93,FALSE)</f>
        <v>#N/A</v>
      </c>
    </row>
    <row r="31" spans="19:41">
      <c r="S31" s="57" t="s">
        <v>87</v>
      </c>
      <c r="T31" s="60" t="e">
        <f>MAX(VLOOKUP($S31,#REF!,5,FALSE),VLOOKUP($S31,#REF!,5,FALSE),VLOOKUP($S31,#REF!,5,FALSE),VLOOKUP($S31,#REF!,5,FALSE))</f>
        <v>#REF!</v>
      </c>
      <c r="U31" s="61" t="e">
        <f>IF(VLOOKUP($S31,#REF!,5,FALSE)=T31,"Vodafone",IF(VLOOKUP($S31,#REF!,5,FALSE)=T31,"Movistar",IF(VLOOKUP($S31,#REF!,5,FALSE)=T31,"Orange","Yoigo")))</f>
        <v>#REF!</v>
      </c>
      <c r="V31" s="60" t="e">
        <f>MAX(VLOOKUP($S31,'3G - SMALLER CITIES'!$E$2:$I$25,5,FALSE),VLOOKUP($S31,'3G - SMALLER CITIES'!$E$26:$I$49,5,FALSE),VLOOKUP($S31,'3G - SMALLER CITIES'!$E$50:$I$73,5,FALSE),VLOOKUP($S31,'3G - SMALLER CITIES'!$E$74:$I$97,5,FALSE))</f>
        <v>#N/A</v>
      </c>
      <c r="W31" s="61" t="e">
        <f>IF(VLOOKUP($S31,'3G - SMALLER CITIES'!$E$2:$I$25,5,FALSE)=V31,"Vodafone",IF(VLOOKUP($S31,'3G - SMALLER CITIES'!$E$26:$I$49,5,FALSE)=V31,"Movistar",IF(VLOOKUP($S31,'3G - SMALLER CITIES'!$E$50:$I$73,5,FALSE)=V31,"Orange","Yoigo")))</f>
        <v>#N/A</v>
      </c>
      <c r="X31" s="60" t="e">
        <f>MAX(VLOOKUP($S31,#REF!,20,FALSE),VLOOKUP($S31,#REF!,20,FALSE),VLOOKUP($S31,#REF!,20,FALSE),VLOOKUP($S31,#REF!,20,FALSE))</f>
        <v>#REF!</v>
      </c>
      <c r="Y31" s="61" t="e">
        <f>IF(VLOOKUP($S31,#REF!,20,FALSE)=X31,"Vodafone",IF(VLOOKUP($S31,#REF!,20,FALSE)=X31,"Movistar",IF(VLOOKUP($S31,#REF!,20,FALSE)=X31,"Orange","Yoigo")))</f>
        <v>#REF!</v>
      </c>
      <c r="Z31" s="60" t="e">
        <f>MAX(VLOOKUP($S31,'3G - SMALLER CITIES'!$E$2:$Y$25,20,FALSE),VLOOKUP($S31,'3G - SMALLER CITIES'!$E$26:$Y$49,20,FALSE),VLOOKUP($S31,'3G - SMALLER CITIES'!$E$50:$Y$73,20,FALSE),VLOOKUP($S31,'3G - SMALLER CITIES'!$E$74:$Y$97,20,FALSE))</f>
        <v>#N/A</v>
      </c>
      <c r="AA31" s="61" t="e">
        <f>IF(VLOOKUP($S31,'3G - SMALLER CITIES'!$E$2:$Y$25,20,FALSE)=Z31,"Vodafone",IF(VLOOKUP($S31,'3G - SMALLER CITIES'!$E$26:$Y$49,20,FALSE)=Z31,"Movistar",IF(VLOOKUP($S31,'3G - SMALLER CITIES'!$E$50:$Y$73,20,FALSE)=Z31,"Orange","Yoigo")))</f>
        <v>#N/A</v>
      </c>
      <c r="AB31" s="62" t="e">
        <f>MAX(VLOOKUP($S31,#REF!,7,FALSE),VLOOKUP($S31,#REF!,7,FALSE),VLOOKUP($S31,#REF!,7,FALSE),VLOOKUP($S31,#REF!,7,FALSE))</f>
        <v>#REF!</v>
      </c>
      <c r="AC31" s="59" t="e">
        <f>IF(VLOOKUP($S31,#REF!,7,FALSE)=AB31,"Vodafone",IF(VLOOKUP($S31,#REF!,7,FALSE)=AB31,"Movistar",IF(VLOOKUP($S31,#REF!,7,FALSE)=AB31,"Orange","Yoigo")))</f>
        <v>#REF!</v>
      </c>
      <c r="AD31" s="63" t="e">
        <f>MAX(VLOOKUP($S31,'3G - SMALLER CITIES'!$E$2:$Y$25,7,FALSE),VLOOKUP($S31,'3G - SMALLER CITIES'!$E$26:$Y$49,7,FALSE),VLOOKUP($S31,'3G - SMALLER CITIES'!$E$50:$Y$73,7,FALSE),VLOOKUP($S31,'3G - SMALLER CITIES'!$E$74:$Y$97,7,FALSE))</f>
        <v>#N/A</v>
      </c>
      <c r="AE31" s="61" t="e">
        <f>IF(VLOOKUP($S31,'3G - SMALLER CITIES'!$E$2:$Y$25,7,FALSE)=AD31,"Vodafone",IF(VLOOKUP($S31,'3G - SMALLER CITIES'!$E$26:$Y$49,7,FALSE)=AD31,"Movistar",IF(VLOOKUP($S31,'3G - SMALLER CITIES'!$E$50:$Y$73,7,FALSE)=AD31,"Orange","Yoigo")))</f>
        <v>#N/A</v>
      </c>
      <c r="AF31" s="58" t="e">
        <f>MIN(VLOOKUP($S31,#REF!,56,FALSE),VLOOKUP($S31,#REF!,56,FALSE),VLOOKUP($S31,#REF!,56,FALSE),VLOOKUP($S31,#REF!,56,FALSE))</f>
        <v>#REF!</v>
      </c>
      <c r="AG31" s="59" t="e">
        <f>IF(VLOOKUP($S31,#REF!,56,FALSE)=AF31,"Vodafone",IF(VLOOKUP($S31,#REF!,56,FALSE)=AF31,"Movistar",IF(VLOOKUP($S31,#REF!,56,FALSE)=AF31,"Orange","Yoigo")))</f>
        <v>#REF!</v>
      </c>
      <c r="AH31" s="60" t="e">
        <f>MIN(VLOOKUP($S31,'3G - SMALLER CITIES'!$E$2:$CA$25,56,FALSE),VLOOKUP($S31,'3G - SMALLER CITIES'!$E$26:$CA$49,56,FALSE),VLOOKUP($S31,'3G - SMALLER CITIES'!$E$50:$CA$73,56,FALSE),VLOOKUP($S31,'3G - SMALLER CITIES'!$E$74:$CA$97,56,FALSE))</f>
        <v>#N/A</v>
      </c>
      <c r="AI31" s="61" t="e">
        <f>IF(VLOOKUP($S31,'3G - SMALLER CITIES'!$E$2:$CA$25,56,FALSE)=AH31,"Vodafone",IF(VLOOKUP($S31,'3G - SMALLER CITIES'!$E$26:$CA$49,56,FALSE)=AH31,"Movistar",IF(VLOOKUP($S31,'3G - SMALLER CITIES'!$E$50:$CA$73,56,FALSE)=AH31,"Orange","Yoigo")))</f>
        <v>#N/A</v>
      </c>
      <c r="AJ31" s="64" t="e">
        <f>MIN(VLOOKUP($S31,#REF!,64,FALSE),VLOOKUP($S31,#REF!,64,FALSE),VLOOKUP($S31,#REF!,64,FALSE),VLOOKUP($S31,#REF!,64,FALSE))</f>
        <v>#REF!</v>
      </c>
      <c r="AK31" s="59" t="e">
        <f>IF(VLOOKUP($S31,#REF!,64,FALSE)=AJ31,"Vodafone",IF(VLOOKUP($S31,#REF!,64,FALSE)=AJ31,"Movistar",IF(VLOOKUP($S31,#REF!,64,FALSE)=AJ31,"Orange","Yoigo")))</f>
        <v>#REF!</v>
      </c>
      <c r="AL31" s="65" t="e">
        <f>MIN(VLOOKUP($S31,'3G - SMALLER CITIES'!$E$2:$CA$25,64,FALSE),VLOOKUP($S31,'3G - SMALLER CITIES'!$E$26:$CA$49,64,FALSE),VLOOKUP($S31,'3G - SMALLER CITIES'!$E$50:$CA$73,64,FALSE),VLOOKUP($S31,'3G - SMALLER CITIES'!$E$74:$CA$97,64,FALSE))</f>
        <v>#N/A</v>
      </c>
      <c r="AM31" s="61" t="e">
        <f>IF(VLOOKUP($S31,'3G - SMALLER CITIES'!$E$2:$CA$25,64,FALSE)=AL31,"Vodafone",IF(VLOOKUP($S31,'3G - SMALLER CITIES'!$E$26:$CA$49,64,FALSE)=AL31,"Movistar",IF(VLOOKUP($S31,'3G - SMALLER CITIES'!$E$50:$CA$73,64,FALSE)=AL31,"Orange","Yoigo")))</f>
        <v>#N/A</v>
      </c>
      <c r="AN31" s="66" t="e">
        <f>VLOOKUP($S31,#REF!,93,FALSE)</f>
        <v>#REF!</v>
      </c>
      <c r="AO31" s="67" t="e">
        <f>VLOOKUP($S31,'3G - SMALLER CITIES'!$E$2:$CW$25,93,FALSE)</f>
        <v>#N/A</v>
      </c>
    </row>
    <row r="32" spans="19:41">
      <c r="S32" s="57" t="s">
        <v>88</v>
      </c>
      <c r="T32" s="60" t="e">
        <f>MAX(VLOOKUP($S32,#REF!,5,FALSE),VLOOKUP($S32,#REF!,5,FALSE),VLOOKUP($S32,#REF!,5,FALSE),VLOOKUP($S32,#REF!,5,FALSE))</f>
        <v>#REF!</v>
      </c>
      <c r="U32" s="61" t="e">
        <f>IF(VLOOKUP($S32,#REF!,5,FALSE)=T32,"Vodafone",IF(VLOOKUP($S32,#REF!,5,FALSE)=T32,"Movistar",IF(VLOOKUP($S32,#REF!,5,FALSE)=T32,"Orange","Yoigo")))</f>
        <v>#REF!</v>
      </c>
      <c r="V32" s="60" t="e">
        <f>MAX(VLOOKUP($S32,'3G - SMALLER CITIES'!$E$2:$I$25,5,FALSE),VLOOKUP($S32,'3G - SMALLER CITIES'!$E$26:$I$49,5,FALSE),VLOOKUP($S32,'3G - SMALLER CITIES'!$E$50:$I$73,5,FALSE),VLOOKUP($S32,'3G - SMALLER CITIES'!$E$74:$I$97,5,FALSE))</f>
        <v>#N/A</v>
      </c>
      <c r="W32" s="61" t="e">
        <f>IF(VLOOKUP($S32,'3G - SMALLER CITIES'!$E$2:$I$25,5,FALSE)=V32,"Vodafone",IF(VLOOKUP($S32,'3G - SMALLER CITIES'!$E$26:$I$49,5,FALSE)=V32,"Movistar",IF(VLOOKUP($S32,'3G - SMALLER CITIES'!$E$50:$I$73,5,FALSE)=V32,"Orange","Yoigo")))</f>
        <v>#N/A</v>
      </c>
      <c r="X32" s="60" t="e">
        <f>MAX(VLOOKUP($S32,#REF!,20,FALSE),VLOOKUP($S32,#REF!,20,FALSE),VLOOKUP($S32,#REF!,20,FALSE),VLOOKUP($S32,#REF!,20,FALSE))</f>
        <v>#REF!</v>
      </c>
      <c r="Y32" s="61" t="e">
        <f>IF(VLOOKUP($S32,#REF!,20,FALSE)=X32,"Vodafone",IF(VLOOKUP($S32,#REF!,20,FALSE)=X32,"Movistar",IF(VLOOKUP($S32,#REF!,20,FALSE)=X32,"Orange","Yoigo")))</f>
        <v>#REF!</v>
      </c>
      <c r="Z32" s="60" t="e">
        <f>MAX(VLOOKUP($S32,'3G - SMALLER CITIES'!$E$2:$Y$25,20,FALSE),VLOOKUP($S32,'3G - SMALLER CITIES'!$E$26:$Y$49,20,FALSE),VLOOKUP($S32,'3G - SMALLER CITIES'!$E$50:$Y$73,20,FALSE),VLOOKUP($S32,'3G - SMALLER CITIES'!$E$74:$Y$97,20,FALSE))</f>
        <v>#N/A</v>
      </c>
      <c r="AA32" s="61" t="e">
        <f>IF(VLOOKUP($S32,'3G - SMALLER CITIES'!$E$2:$Y$25,20,FALSE)=Z32,"Vodafone",IF(VLOOKUP($S32,'3G - SMALLER CITIES'!$E$26:$Y$49,20,FALSE)=Z32,"Movistar",IF(VLOOKUP($S32,'3G - SMALLER CITIES'!$E$50:$Y$73,20,FALSE)=Z32,"Orange","Yoigo")))</f>
        <v>#N/A</v>
      </c>
      <c r="AB32" s="62" t="e">
        <f>MAX(VLOOKUP($S32,#REF!,7,FALSE),VLOOKUP($S32,#REF!,7,FALSE),VLOOKUP($S32,#REF!,7,FALSE),VLOOKUP($S32,#REF!,7,FALSE))</f>
        <v>#REF!</v>
      </c>
      <c r="AC32" s="59" t="e">
        <f>IF(VLOOKUP($S32,#REF!,7,FALSE)=AB32,"Vodafone",IF(VLOOKUP($S32,#REF!,7,FALSE)=AB32,"Movistar",IF(VLOOKUP($S32,#REF!,7,FALSE)=AB32,"Orange","Yoigo")))</f>
        <v>#REF!</v>
      </c>
      <c r="AD32" s="63" t="e">
        <f>MAX(VLOOKUP($S32,'3G - SMALLER CITIES'!$E$2:$Y$25,7,FALSE),VLOOKUP($S32,'3G - SMALLER CITIES'!$E$26:$Y$49,7,FALSE),VLOOKUP($S32,'3G - SMALLER CITIES'!$E$50:$Y$73,7,FALSE),VLOOKUP($S32,'3G - SMALLER CITIES'!$E$74:$Y$97,7,FALSE))</f>
        <v>#N/A</v>
      </c>
      <c r="AE32" s="61" t="e">
        <f>IF(VLOOKUP($S32,'3G - SMALLER CITIES'!$E$2:$Y$25,7,FALSE)=AD32,"Vodafone",IF(VLOOKUP($S32,'3G - SMALLER CITIES'!$E$26:$Y$49,7,FALSE)=AD32,"Movistar",IF(VLOOKUP($S32,'3G - SMALLER CITIES'!$E$50:$Y$73,7,FALSE)=AD32,"Orange","Yoigo")))</f>
        <v>#N/A</v>
      </c>
      <c r="AF32" s="58" t="e">
        <f>MIN(VLOOKUP($S32,#REF!,56,FALSE),VLOOKUP($S32,#REF!,56,FALSE),VLOOKUP($S32,#REF!,56,FALSE),VLOOKUP($S32,#REF!,56,FALSE))</f>
        <v>#REF!</v>
      </c>
      <c r="AG32" s="59" t="e">
        <f>IF(VLOOKUP($S32,#REF!,56,FALSE)=AF32,"Vodafone",IF(VLOOKUP($S32,#REF!,56,FALSE)=AF32,"Movistar",IF(VLOOKUP($S32,#REF!,56,FALSE)=AF32,"Orange","Yoigo")))</f>
        <v>#REF!</v>
      </c>
      <c r="AH32" s="60" t="e">
        <f>MIN(VLOOKUP($S32,'3G - SMALLER CITIES'!$E$2:$CA$25,56,FALSE),VLOOKUP($S32,'3G - SMALLER CITIES'!$E$26:$CA$49,56,FALSE),VLOOKUP($S32,'3G - SMALLER CITIES'!$E$50:$CA$73,56,FALSE),VLOOKUP($S32,'3G - SMALLER CITIES'!$E$74:$CA$97,56,FALSE))</f>
        <v>#N/A</v>
      </c>
      <c r="AI32" s="61" t="e">
        <f>IF(VLOOKUP($S32,'3G - SMALLER CITIES'!$E$2:$CA$25,56,FALSE)=AH32,"Vodafone",IF(VLOOKUP($S32,'3G - SMALLER CITIES'!$E$26:$CA$49,56,FALSE)=AH32,"Movistar",IF(VLOOKUP($S32,'3G - SMALLER CITIES'!$E$50:$CA$73,56,FALSE)=AH32,"Orange","Yoigo")))</f>
        <v>#N/A</v>
      </c>
      <c r="AJ32" s="64" t="e">
        <f>MIN(VLOOKUP($S32,#REF!,64,FALSE),VLOOKUP($S32,#REF!,64,FALSE),VLOOKUP($S32,#REF!,64,FALSE),VLOOKUP($S32,#REF!,64,FALSE))</f>
        <v>#REF!</v>
      </c>
      <c r="AK32" s="59" t="e">
        <f>IF(VLOOKUP($S32,#REF!,64,FALSE)=AJ32,"Vodafone",IF(VLOOKUP($S32,#REF!,64,FALSE)=AJ32,"Movistar",IF(VLOOKUP($S32,#REF!,64,FALSE)=AJ32,"Orange","Yoigo")))</f>
        <v>#REF!</v>
      </c>
      <c r="AL32" s="65" t="e">
        <f>MIN(VLOOKUP($S32,'3G - SMALLER CITIES'!$E$2:$CA$25,64,FALSE),VLOOKUP($S32,'3G - SMALLER CITIES'!$E$26:$CA$49,64,FALSE),VLOOKUP($S32,'3G - SMALLER CITIES'!$E$50:$CA$73,64,FALSE),VLOOKUP($S32,'3G - SMALLER CITIES'!$E$74:$CA$97,64,FALSE))</f>
        <v>#N/A</v>
      </c>
      <c r="AM32" s="61" t="e">
        <f>IF(VLOOKUP($S32,'3G - SMALLER CITIES'!$E$2:$CA$25,64,FALSE)=AL32,"Vodafone",IF(VLOOKUP($S32,'3G - SMALLER CITIES'!$E$26:$CA$49,64,FALSE)=AL32,"Movistar",IF(VLOOKUP($S32,'3G - SMALLER CITIES'!$E$50:$CA$73,64,FALSE)=AL32,"Orange","Yoigo")))</f>
        <v>#N/A</v>
      </c>
      <c r="AN32" s="66" t="e">
        <f>VLOOKUP($S32,#REF!,93,FALSE)</f>
        <v>#REF!</v>
      </c>
      <c r="AO32" s="67" t="e">
        <f>VLOOKUP($S32,'3G - SMALLER CITIES'!$E$2:$CW$25,93,FALSE)</f>
        <v>#N/A</v>
      </c>
    </row>
    <row r="33" spans="19:41">
      <c r="S33" s="57" t="s">
        <v>89</v>
      </c>
      <c r="T33" s="60" t="e">
        <f>MAX(VLOOKUP($S33,#REF!,5,FALSE),VLOOKUP($S33,#REF!,5,FALSE),VLOOKUP($S33,#REF!,5,FALSE),VLOOKUP($S33,#REF!,5,FALSE))</f>
        <v>#REF!</v>
      </c>
      <c r="U33" s="61" t="e">
        <f>IF(VLOOKUP($S33,#REF!,5,FALSE)=T33,"Vodafone",IF(VLOOKUP($S33,#REF!,5,FALSE)=T33,"Movistar",IF(VLOOKUP($S33,#REF!,5,FALSE)=T33,"Orange","Yoigo")))</f>
        <v>#REF!</v>
      </c>
      <c r="V33" s="60" t="e">
        <f>MAX(VLOOKUP($S33,'3G - SMALLER CITIES'!$E$2:$I$25,5,FALSE),VLOOKUP($S33,'3G - SMALLER CITIES'!$E$26:$I$49,5,FALSE),VLOOKUP($S33,'3G - SMALLER CITIES'!$E$50:$I$73,5,FALSE),VLOOKUP($S33,'3G - SMALLER CITIES'!$E$74:$I$97,5,FALSE))</f>
        <v>#N/A</v>
      </c>
      <c r="W33" s="61" t="e">
        <f>IF(VLOOKUP($S33,'3G - SMALLER CITIES'!$E$2:$I$25,5,FALSE)=V33,"Vodafone",IF(VLOOKUP($S33,'3G - SMALLER CITIES'!$E$26:$I$49,5,FALSE)=V33,"Movistar",IF(VLOOKUP($S33,'3G - SMALLER CITIES'!$E$50:$I$73,5,FALSE)=V33,"Orange","Yoigo")))</f>
        <v>#N/A</v>
      </c>
      <c r="X33" s="60" t="e">
        <f>MAX(VLOOKUP($S33,#REF!,20,FALSE),VLOOKUP($S33,#REF!,20,FALSE),VLOOKUP($S33,#REF!,20,FALSE),VLOOKUP($S33,#REF!,20,FALSE))</f>
        <v>#REF!</v>
      </c>
      <c r="Y33" s="61" t="e">
        <f>IF(VLOOKUP($S33,#REF!,20,FALSE)=X33,"Vodafone",IF(VLOOKUP($S33,#REF!,20,FALSE)=X33,"Movistar",IF(VLOOKUP($S33,#REF!,20,FALSE)=X33,"Orange","Yoigo")))</f>
        <v>#REF!</v>
      </c>
      <c r="Z33" s="60" t="e">
        <f>MAX(VLOOKUP($S33,'3G - SMALLER CITIES'!$E$2:$Y$25,20,FALSE),VLOOKUP($S33,'3G - SMALLER CITIES'!$E$26:$Y$49,20,FALSE),VLOOKUP($S33,'3G - SMALLER CITIES'!$E$50:$Y$73,20,FALSE),VLOOKUP($S33,'3G - SMALLER CITIES'!$E$74:$Y$97,20,FALSE))</f>
        <v>#N/A</v>
      </c>
      <c r="AA33" s="61" t="e">
        <f>IF(VLOOKUP($S33,'3G - SMALLER CITIES'!$E$2:$Y$25,20,FALSE)=Z33,"Vodafone",IF(VLOOKUP($S33,'3G - SMALLER CITIES'!$E$26:$Y$49,20,FALSE)=Z33,"Movistar",IF(VLOOKUP($S33,'3G - SMALLER CITIES'!$E$50:$Y$73,20,FALSE)=Z33,"Orange","Yoigo")))</f>
        <v>#N/A</v>
      </c>
      <c r="AB33" s="62" t="e">
        <f>MAX(VLOOKUP($S33,#REF!,7,FALSE),VLOOKUP($S33,#REF!,7,FALSE),VLOOKUP($S33,#REF!,7,FALSE),VLOOKUP($S33,#REF!,7,FALSE))</f>
        <v>#REF!</v>
      </c>
      <c r="AC33" s="59" t="e">
        <f>IF(VLOOKUP($S33,#REF!,7,FALSE)=AB33,"Vodafone",IF(VLOOKUP($S33,#REF!,7,FALSE)=AB33,"Movistar",IF(VLOOKUP($S33,#REF!,7,FALSE)=AB33,"Orange","Yoigo")))</f>
        <v>#REF!</v>
      </c>
      <c r="AD33" s="63" t="e">
        <f>MAX(VLOOKUP($S33,'3G - SMALLER CITIES'!$E$2:$Y$25,7,FALSE),VLOOKUP($S33,'3G - SMALLER CITIES'!$E$26:$Y$49,7,FALSE),VLOOKUP($S33,'3G - SMALLER CITIES'!$E$50:$Y$73,7,FALSE),VLOOKUP($S33,'3G - SMALLER CITIES'!$E$74:$Y$97,7,FALSE))</f>
        <v>#N/A</v>
      </c>
      <c r="AE33" s="61" t="e">
        <f>IF(VLOOKUP($S33,'3G - SMALLER CITIES'!$E$2:$Y$25,7,FALSE)=AD33,"Vodafone",IF(VLOOKUP($S33,'3G - SMALLER CITIES'!$E$26:$Y$49,7,FALSE)=AD33,"Movistar",IF(VLOOKUP($S33,'3G - SMALLER CITIES'!$E$50:$Y$73,7,FALSE)=AD33,"Orange","Yoigo")))</f>
        <v>#N/A</v>
      </c>
      <c r="AF33" s="58" t="e">
        <f>MIN(VLOOKUP($S33,#REF!,56,FALSE),VLOOKUP($S33,#REF!,56,FALSE),VLOOKUP($S33,#REF!,56,FALSE),VLOOKUP($S33,#REF!,56,FALSE))</f>
        <v>#REF!</v>
      </c>
      <c r="AG33" s="59" t="e">
        <f>IF(VLOOKUP($S33,#REF!,56,FALSE)=AF33,"Vodafone",IF(VLOOKUP($S33,#REF!,56,FALSE)=AF33,"Movistar",IF(VLOOKUP($S33,#REF!,56,FALSE)=AF33,"Orange","Yoigo")))</f>
        <v>#REF!</v>
      </c>
      <c r="AH33" s="60" t="e">
        <f>MIN(VLOOKUP($S33,'3G - SMALLER CITIES'!$E$2:$CA$25,56,FALSE),VLOOKUP($S33,'3G - SMALLER CITIES'!$E$26:$CA$49,56,FALSE),VLOOKUP($S33,'3G - SMALLER CITIES'!$E$50:$CA$73,56,FALSE),VLOOKUP($S33,'3G - SMALLER CITIES'!$E$74:$CA$97,56,FALSE))</f>
        <v>#N/A</v>
      </c>
      <c r="AI33" s="61" t="e">
        <f>IF(VLOOKUP($S33,'3G - SMALLER CITIES'!$E$2:$CA$25,56,FALSE)=AH33,"Vodafone",IF(VLOOKUP($S33,'3G - SMALLER CITIES'!$E$26:$CA$49,56,FALSE)=AH33,"Movistar",IF(VLOOKUP($S33,'3G - SMALLER CITIES'!$E$50:$CA$73,56,FALSE)=AH33,"Orange","Yoigo")))</f>
        <v>#N/A</v>
      </c>
      <c r="AJ33" s="64" t="e">
        <f>MIN(VLOOKUP($S33,#REF!,64,FALSE),VLOOKUP($S33,#REF!,64,FALSE),VLOOKUP($S33,#REF!,64,FALSE),VLOOKUP($S33,#REF!,64,FALSE))</f>
        <v>#REF!</v>
      </c>
      <c r="AK33" s="59" t="e">
        <f>IF(VLOOKUP($S33,#REF!,64,FALSE)=AJ33,"Vodafone",IF(VLOOKUP($S33,#REF!,64,FALSE)=AJ33,"Movistar",IF(VLOOKUP($S33,#REF!,64,FALSE)=AJ33,"Orange","Yoigo")))</f>
        <v>#REF!</v>
      </c>
      <c r="AL33" s="65" t="e">
        <f>MIN(VLOOKUP($S33,'3G - SMALLER CITIES'!$E$2:$CA$25,64,FALSE),VLOOKUP($S33,'3G - SMALLER CITIES'!$E$26:$CA$49,64,FALSE),VLOOKUP($S33,'3G - SMALLER CITIES'!$E$50:$CA$73,64,FALSE),VLOOKUP($S33,'3G - SMALLER CITIES'!$E$74:$CA$97,64,FALSE))</f>
        <v>#N/A</v>
      </c>
      <c r="AM33" s="61" t="e">
        <f>IF(VLOOKUP($S33,'3G - SMALLER CITIES'!$E$2:$CA$25,64,FALSE)=AL33,"Vodafone",IF(VLOOKUP($S33,'3G - SMALLER CITIES'!$E$26:$CA$49,64,FALSE)=AL33,"Movistar",IF(VLOOKUP($S33,'3G - SMALLER CITIES'!$E$50:$CA$73,64,FALSE)=AL33,"Orange","Yoigo")))</f>
        <v>#N/A</v>
      </c>
      <c r="AN33" s="66" t="e">
        <f>VLOOKUP($S33,#REF!,93,FALSE)</f>
        <v>#REF!</v>
      </c>
      <c r="AO33" s="67" t="e">
        <f>VLOOKUP($S33,'3G - SMALLER CITIES'!$E$2:$CW$25,93,FALSE)</f>
        <v>#N/A</v>
      </c>
    </row>
    <row r="34" spans="19:41" ht="15.75" thickBot="1">
      <c r="S34" s="77" t="s">
        <v>90</v>
      </c>
      <c r="T34" s="80" t="e">
        <f>MAX(VLOOKUP($S34,#REF!,5,FALSE),VLOOKUP($S34,#REF!,5,FALSE),VLOOKUP($S34,#REF!,5,FALSE),VLOOKUP($S34,#REF!,5,FALSE))</f>
        <v>#REF!</v>
      </c>
      <c r="U34" s="81" t="e">
        <f>IF(VLOOKUP($S34,#REF!,5,FALSE)=T34,"Vodafone",IF(VLOOKUP($S34,#REF!,5,FALSE)=T34,"Movistar",IF(VLOOKUP($S34,#REF!,5,FALSE)=T34,"Orange","Yoigo")))</f>
        <v>#REF!</v>
      </c>
      <c r="V34" s="80" t="e">
        <f>MAX(VLOOKUP($S34,'3G - SMALLER CITIES'!$E$2:$I$25,5,FALSE),VLOOKUP($S34,'3G - SMALLER CITIES'!$E$26:$I$49,5,FALSE),VLOOKUP($S34,'3G - SMALLER CITIES'!$E$50:$I$73,5,FALSE),VLOOKUP($S34,'3G - SMALLER CITIES'!$E$74:$I$97,5,FALSE))</f>
        <v>#N/A</v>
      </c>
      <c r="W34" s="81" t="e">
        <f>IF(VLOOKUP($S34,'3G - SMALLER CITIES'!$E$2:$I$25,5,FALSE)=V34,"Vodafone",IF(VLOOKUP($S34,'3G - SMALLER CITIES'!$E$26:$I$49,5,FALSE)=V34,"Movistar",IF(VLOOKUP($S34,'3G - SMALLER CITIES'!$E$50:$I$73,5,FALSE)=V34,"Orange","Yoigo")))</f>
        <v>#N/A</v>
      </c>
      <c r="X34" s="80" t="e">
        <f>MAX(VLOOKUP($S34,#REF!,20,FALSE),VLOOKUP($S34,#REF!,20,FALSE),VLOOKUP($S34,#REF!,20,FALSE),VLOOKUP($S34,#REF!,20,FALSE))</f>
        <v>#REF!</v>
      </c>
      <c r="Y34" s="81" t="e">
        <f>IF(VLOOKUP($S34,#REF!,20,FALSE)=X34,"Vodafone",IF(VLOOKUP($S34,#REF!,20,FALSE)=X34,"Movistar",IF(VLOOKUP($S34,#REF!,20,FALSE)=X34,"Orange","Yoigo")))</f>
        <v>#REF!</v>
      </c>
      <c r="Z34" s="80" t="e">
        <f>MAX(VLOOKUP($S34,'3G - SMALLER CITIES'!$E$2:$Y$25,20,FALSE),VLOOKUP($S34,'3G - SMALLER CITIES'!$E$26:$Y$49,20,FALSE),VLOOKUP($S34,'3G - SMALLER CITIES'!$E$50:$Y$73,20,FALSE),VLOOKUP($S34,'3G - SMALLER CITIES'!$E$74:$Y$97,20,FALSE))</f>
        <v>#N/A</v>
      </c>
      <c r="AA34" s="81" t="e">
        <f>IF(VLOOKUP($S34,'3G - SMALLER CITIES'!$E$2:$Y$25,20,FALSE)=Z34,"Vodafone",IF(VLOOKUP($S34,'3G - SMALLER CITIES'!$E$26:$Y$49,20,FALSE)=Z34,"Movistar",IF(VLOOKUP($S34,'3G - SMALLER CITIES'!$E$50:$Y$73,20,FALSE)=Z34,"Orange","Yoigo")))</f>
        <v>#N/A</v>
      </c>
      <c r="AB34" s="82" t="e">
        <f>MAX(VLOOKUP($S34,#REF!,7,FALSE),VLOOKUP($S34,#REF!,7,FALSE),VLOOKUP($S34,#REF!,7,FALSE),VLOOKUP($S34,#REF!,7,FALSE))</f>
        <v>#REF!</v>
      </c>
      <c r="AC34" s="79" t="e">
        <f>IF(VLOOKUP($S34,#REF!,7,FALSE)=AB34,"Vodafone",IF(VLOOKUP($S34,#REF!,7,FALSE)=AB34,"Movistar",IF(VLOOKUP($S34,#REF!,7,FALSE)=AB34,"Orange","Yoigo")))</f>
        <v>#REF!</v>
      </c>
      <c r="AD34" s="83" t="e">
        <f>MAX(VLOOKUP($S34,'3G - SMALLER CITIES'!$E$2:$Y$25,7,FALSE),VLOOKUP($S34,'3G - SMALLER CITIES'!$E$26:$Y$49,7,FALSE),VLOOKUP($S34,'3G - SMALLER CITIES'!$E$50:$Y$73,7,FALSE),VLOOKUP($S34,'3G - SMALLER CITIES'!$E$74:$Y$97,7,FALSE))</f>
        <v>#N/A</v>
      </c>
      <c r="AE34" s="81" t="e">
        <f>IF(VLOOKUP($S34,'3G - SMALLER CITIES'!$E$2:$Y$25,7,FALSE)=AD34,"Vodafone",IF(VLOOKUP($S34,'3G - SMALLER CITIES'!$E$26:$Y$49,7,FALSE)=AD34,"Movistar",IF(VLOOKUP($S34,'3G - SMALLER CITIES'!$E$50:$Y$73,7,FALSE)=AD34,"Orange","Yoigo")))</f>
        <v>#N/A</v>
      </c>
      <c r="AF34" s="78" t="e">
        <f>MIN(VLOOKUP($S34,#REF!,56,FALSE),VLOOKUP($S34,#REF!,56,FALSE),VLOOKUP($S34,#REF!,56,FALSE),VLOOKUP($S34,#REF!,56,FALSE))</f>
        <v>#REF!</v>
      </c>
      <c r="AG34" s="79" t="e">
        <f>IF(VLOOKUP($S34,#REF!,56,FALSE)=AF34,"Vodafone",IF(VLOOKUP($S34,#REF!,56,FALSE)=AF34,"Movistar",IF(VLOOKUP($S34,#REF!,56,FALSE)=AF34,"Orange","Yoigo")))</f>
        <v>#REF!</v>
      </c>
      <c r="AH34" s="80" t="e">
        <f>MIN(VLOOKUP($S34,'3G - SMALLER CITIES'!$E$2:$CA$25,56,FALSE),VLOOKUP($S34,'3G - SMALLER CITIES'!$E$26:$CA$49,56,FALSE),VLOOKUP($S34,'3G - SMALLER CITIES'!$E$50:$CA$73,56,FALSE),VLOOKUP($S34,'3G - SMALLER CITIES'!$E$74:$CA$97,56,FALSE))</f>
        <v>#N/A</v>
      </c>
      <c r="AI34" s="81" t="e">
        <f>IF(VLOOKUP($S34,'3G - SMALLER CITIES'!$E$2:$CA$25,56,FALSE)=AH34,"Vodafone",IF(VLOOKUP($S34,'3G - SMALLER CITIES'!$E$26:$CA$49,56,FALSE)=AH34,"Movistar",IF(VLOOKUP($S34,'3G - SMALLER CITIES'!$E$50:$CA$73,56,FALSE)=AH34,"Orange","Yoigo")))</f>
        <v>#N/A</v>
      </c>
      <c r="AJ34" s="84" t="e">
        <f>MIN(VLOOKUP($S34,#REF!,64,FALSE),VLOOKUP($S34,#REF!,64,FALSE),VLOOKUP($S34,#REF!,64,FALSE),VLOOKUP($S34,#REF!,64,FALSE))</f>
        <v>#REF!</v>
      </c>
      <c r="AK34" s="79" t="e">
        <f>IF(VLOOKUP($S34,#REF!,64,FALSE)=AJ34,"Vodafone",IF(VLOOKUP($S34,#REF!,64,FALSE)=AJ34,"Movistar",IF(VLOOKUP($S34,#REF!,64,FALSE)=AJ34,"Orange","Yoigo")))</f>
        <v>#REF!</v>
      </c>
      <c r="AL34" s="85" t="e">
        <f>MIN(VLOOKUP($S34,'3G - SMALLER CITIES'!$E$2:$CA$25,64,FALSE),VLOOKUP($S34,'3G - SMALLER CITIES'!$E$26:$CA$49,64,FALSE),VLOOKUP($S34,'3G - SMALLER CITIES'!$E$50:$CA$73,64,FALSE),VLOOKUP($S34,'3G - SMALLER CITIES'!$E$74:$CA$97,64,FALSE))</f>
        <v>#N/A</v>
      </c>
      <c r="AM34" s="81" t="e">
        <f>IF(VLOOKUP($S34,'3G - SMALLER CITIES'!$E$2:$CA$25,64,FALSE)=AL34,"Vodafone",IF(VLOOKUP($S34,'3G - SMALLER CITIES'!$E$26:$CA$49,64,FALSE)=AL34,"Movistar",IF(VLOOKUP($S34,'3G - SMALLER CITIES'!$E$50:$CA$73,64,FALSE)=AL34,"Orange","Yoigo")))</f>
        <v>#N/A</v>
      </c>
      <c r="AN34" s="86" t="e">
        <f>VLOOKUP($S34,#REF!,93,FALSE)</f>
        <v>#REF!</v>
      </c>
      <c r="AO34" s="87" t="e">
        <f>VLOOKUP($S34,'3G - SMALLER CITIES'!$E$2:$CW$25,93,FALSE)</f>
        <v>#N/A</v>
      </c>
    </row>
  </sheetData>
  <mergeCells count="4">
    <mergeCell ref="B2:B3"/>
    <mergeCell ref="C2:G2"/>
    <mergeCell ref="B9:B10"/>
    <mergeCell ref="C9:G9"/>
  </mergeCells>
  <conditionalFormatting sqref="U1:U1048576">
    <cfRule type="cellIs" dxfId="51" priority="49" operator="equal">
      <formula>"Yoigo"</formula>
    </cfRule>
    <cfRule type="cellIs" dxfId="50" priority="50" operator="equal">
      <formula>"Orange"</formula>
    </cfRule>
    <cfRule type="cellIs" dxfId="49" priority="51" operator="equal">
      <formula>"Movistar"</formula>
    </cfRule>
    <cfRule type="cellIs" dxfId="48" priority="52" operator="equal">
      <formula>"Vodafone"</formula>
    </cfRule>
  </conditionalFormatting>
  <conditionalFormatting sqref="W1:W2 W35:W1048576">
    <cfRule type="cellIs" dxfId="47" priority="45" operator="equal">
      <formula>"Yoigo"</formula>
    </cfRule>
    <cfRule type="cellIs" dxfId="46" priority="46" operator="equal">
      <formula>"Orange"</formula>
    </cfRule>
    <cfRule type="cellIs" dxfId="45" priority="47" operator="equal">
      <formula>"Movistar"</formula>
    </cfRule>
    <cfRule type="cellIs" dxfId="44" priority="48" operator="equal">
      <formula>"Vodafone"</formula>
    </cfRule>
  </conditionalFormatting>
  <conditionalFormatting sqref="Y1:Y2 Y35:Y1048576">
    <cfRule type="cellIs" dxfId="43" priority="41" operator="equal">
      <formula>"Yoigo"</formula>
    </cfRule>
    <cfRule type="cellIs" dxfId="42" priority="42" operator="equal">
      <formula>"Orange"</formula>
    </cfRule>
    <cfRule type="cellIs" dxfId="41" priority="43" operator="equal">
      <formula>"Movistar"</formula>
    </cfRule>
    <cfRule type="cellIs" dxfId="40" priority="44" operator="equal">
      <formula>"Vodafone"</formula>
    </cfRule>
  </conditionalFormatting>
  <conditionalFormatting sqref="AA1:AA2 AA35:AA1048576">
    <cfRule type="cellIs" dxfId="39" priority="37" operator="equal">
      <formula>"Yoigo"</formula>
    </cfRule>
    <cfRule type="cellIs" dxfId="38" priority="38" operator="equal">
      <formula>"Orange"</formula>
    </cfRule>
    <cfRule type="cellIs" dxfId="37" priority="39" operator="equal">
      <formula>"Movistar"</formula>
    </cfRule>
    <cfRule type="cellIs" dxfId="36" priority="40" operator="equal">
      <formula>"Vodafone"</formula>
    </cfRule>
  </conditionalFormatting>
  <conditionalFormatting sqref="AC3:AC34">
    <cfRule type="cellIs" dxfId="35" priority="33" operator="equal">
      <formula>"Yoigo"</formula>
    </cfRule>
    <cfRule type="cellIs" dxfId="34" priority="34" operator="equal">
      <formula>"Orange"</formula>
    </cfRule>
    <cfRule type="cellIs" dxfId="33" priority="35" operator="equal">
      <formula>"Movistar"</formula>
    </cfRule>
    <cfRule type="cellIs" dxfId="32" priority="36" operator="equal">
      <formula>"Vodafone"</formula>
    </cfRule>
  </conditionalFormatting>
  <conditionalFormatting sqref="AE3:AE34">
    <cfRule type="cellIs" dxfId="31" priority="29" operator="equal">
      <formula>"Yoigo"</formula>
    </cfRule>
    <cfRule type="cellIs" dxfId="30" priority="30" operator="equal">
      <formula>"Orange"</formula>
    </cfRule>
    <cfRule type="cellIs" dxfId="29" priority="31" operator="equal">
      <formula>"Movistar"</formula>
    </cfRule>
    <cfRule type="cellIs" dxfId="28" priority="32" operator="equal">
      <formula>"Vodafone"</formula>
    </cfRule>
  </conditionalFormatting>
  <conditionalFormatting sqref="AG2:AG34">
    <cfRule type="cellIs" dxfId="27" priority="25" operator="equal">
      <formula>"Yoigo"</formula>
    </cfRule>
    <cfRule type="cellIs" dxfId="26" priority="26" operator="equal">
      <formula>"Orange"</formula>
    </cfRule>
    <cfRule type="cellIs" dxfId="25" priority="27" operator="equal">
      <formula>"Movistar"</formula>
    </cfRule>
    <cfRule type="cellIs" dxfId="24" priority="28" operator="equal">
      <formula>"Vodafone"</formula>
    </cfRule>
  </conditionalFormatting>
  <conditionalFormatting sqref="AI2:AI34">
    <cfRule type="cellIs" dxfId="23" priority="21" operator="equal">
      <formula>"Yoigo"</formula>
    </cfRule>
    <cfRule type="cellIs" dxfId="22" priority="22" operator="equal">
      <formula>"Orange"</formula>
    </cfRule>
    <cfRule type="cellIs" dxfId="21" priority="23" operator="equal">
      <formula>"Movistar"</formula>
    </cfRule>
    <cfRule type="cellIs" dxfId="20" priority="24" operator="equal">
      <formula>"Vodafone"</formula>
    </cfRule>
  </conditionalFormatting>
  <conditionalFormatting sqref="AK2:AK34">
    <cfRule type="cellIs" dxfId="19" priority="17" operator="equal">
      <formula>"Yoigo"</formula>
    </cfRule>
    <cfRule type="cellIs" dxfId="18" priority="18" operator="equal">
      <formula>"Orange"</formula>
    </cfRule>
    <cfRule type="cellIs" dxfId="17" priority="19" operator="equal">
      <formula>"Movistar"</formula>
    </cfRule>
    <cfRule type="cellIs" dxfId="16" priority="20" operator="equal">
      <formula>"Vodafone"</formula>
    </cfRule>
  </conditionalFormatting>
  <conditionalFormatting sqref="AM2:AM34">
    <cfRule type="cellIs" dxfId="15" priority="13" operator="equal">
      <formula>"Yoigo"</formula>
    </cfRule>
    <cfRule type="cellIs" dxfId="14" priority="14" operator="equal">
      <formula>"Orange"</formula>
    </cfRule>
    <cfRule type="cellIs" dxfId="13" priority="15" operator="equal">
      <formula>"Movistar"</formula>
    </cfRule>
    <cfRule type="cellIs" dxfId="12" priority="16" operator="equal">
      <formula>"Vodafone"</formula>
    </cfRule>
  </conditionalFormatting>
  <conditionalFormatting sqref="W3:W34">
    <cfRule type="cellIs" dxfId="11" priority="9" operator="equal">
      <formula>"Yoigo"</formula>
    </cfRule>
    <cfRule type="cellIs" dxfId="10" priority="10" operator="equal">
      <formula>"Orange"</formula>
    </cfRule>
    <cfRule type="cellIs" dxfId="9" priority="11" operator="equal">
      <formula>"Movistar"</formula>
    </cfRule>
    <cfRule type="cellIs" dxfId="8" priority="12" operator="equal">
      <formula>"Vodafone"</formula>
    </cfRule>
  </conditionalFormatting>
  <conditionalFormatting sqref="Y3:Y34">
    <cfRule type="cellIs" dxfId="7" priority="5" operator="equal">
      <formula>"Yoigo"</formula>
    </cfRule>
    <cfRule type="cellIs" dxfId="6" priority="6" operator="equal">
      <formula>"Orange"</formula>
    </cfRule>
    <cfRule type="cellIs" dxfId="5" priority="7" operator="equal">
      <formula>"Movistar"</formula>
    </cfRule>
    <cfRule type="cellIs" dxfId="4" priority="8" operator="equal">
      <formula>"Vodafone"</formula>
    </cfRule>
  </conditionalFormatting>
  <conditionalFormatting sqref="AA3:AA34">
    <cfRule type="cellIs" dxfId="3" priority="1" operator="equal">
      <formula>"Yoigo"</formula>
    </cfRule>
    <cfRule type="cellIs" dxfId="2" priority="2" operator="equal">
      <formula>"Orange"</formula>
    </cfRule>
    <cfRule type="cellIs" dxfId="1" priority="3" operator="equal">
      <formula>"Movistar"</formula>
    </cfRule>
    <cfRule type="cellIs" dxfId="0" priority="4" operator="equal">
      <formula>"Vodafone"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13624D1221F58942B6799F5829DAFF7900FE8A38F1429B794E821244C70BBCA82800B5368846AD47AE4191CD84A607422DE0" ma:contentTypeVersion="5" ma:contentTypeDescription="General Document Inherits base Document" ma:contentTypeScope="" ma:versionID="c596f9ec79c87fb3b7af29ba8ffb9e5d">
  <xsd:schema xmlns:xsd="http://www.w3.org/2001/XMLSchema" xmlns:xs="http://www.w3.org/2001/XMLSchema" xmlns:p="http://schemas.microsoft.com/office/2006/metadata/properties" xmlns:ns1="http://schemas.microsoft.com/sharepoint/v3" xmlns:ns2="50dad0ab-8f5b-4967-863a-c7559a0fa748" xmlns:ns3="1dae82a4-a20b-40f7-a678-e3b156153190" xmlns:ns4="8e7602b5-e6da-4c51-a9c3-5953e729b93a" targetNamespace="http://schemas.microsoft.com/office/2006/metadata/properties" ma:root="true" ma:fieldsID="8e3848ec6eee27fd272843bb60730808" ns1:_="" ns2:_="" ns3:_="" ns4:_="">
    <xsd:import namespace="http://schemas.microsoft.com/sharepoint/v3"/>
    <xsd:import namespace="50dad0ab-8f5b-4967-863a-c7559a0fa748"/>
    <xsd:import namespace="1dae82a4-a20b-40f7-a678-e3b156153190"/>
    <xsd:import namespace="8e7602b5-e6da-4c51-a9c3-5953e729b9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VGSP_EWA_CTYPE_DocumentOwner" minOccurs="0"/>
                <xsd:element ref="ns2:k8c673b27f4b41fc856b1e1a2e254ceb" minOccurs="0"/>
                <xsd:element ref="ns2:TaxCatchAll" minOccurs="0"/>
                <xsd:element ref="ns2:TaxCatchAllLabel" minOccurs="0"/>
                <xsd:element ref="ns2:f990c7c4177444ce8e3ad7776403abd5" minOccurs="0"/>
                <xsd:element ref="ns3:VGSP_MCS_Templates_Important" minOccurs="0"/>
                <xsd:element ref="ns3:VGSP_MCS_Templates_MustView" minOccurs="0"/>
                <xsd:element ref="ns3:VGSP_MCS_Templates_Recommended" minOccurs="0"/>
                <xsd:element ref="ns1:AverageRating" minOccurs="0"/>
                <xsd:element ref="ns1:RatingCount" minOccurs="0"/>
                <xsd:element ref="ns3:VGSP_MCS_Templates_DocumentStatus" minOccurs="0"/>
                <xsd:element ref="ns3:VGSP_MCS_Templates_DocumentExpired" minOccurs="0"/>
                <xsd:element ref="ns4:LastModifiedEm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1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ad0ab-8f5b-4967-863a-c7559a0fa74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VGSP_EWA_CTYPE_DocumentOwner" ma:index="11" nillable="true" ma:displayName="Document Owner" ma:list="UserInfo" ma:internalName="VGSP_EWA_CTYPE_Documen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c673b27f4b41fc856b1e1a2e254ceb" ma:index="12" ma:taxonomy="true" ma:internalName="k8c673b27f4b41fc856b1e1a2e254ceb" ma:taxonomyFieldName="VGSP_EWA_CTYPE_Confidentiality" ma:displayName="Confidentiality" ma:readOnly="false" ma:default="1;#C2|40b4359c-cd73-4445-95f6-43cbb3ffd46d" ma:fieldId="{48c673b2-7f4b-41fc-856b-1e1a2e254ceb}" ma:sspId="21df69b5-0b61-45fd-94f1-b2728a6b291c" ma:termSetId="49578e65-4e62-4709-898a-85b141f84f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a106f880-0524-426f-b262-fa1ee698dfa2}" ma:internalName="TaxCatchAll" ma:showField="CatchAllData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106f880-0524-426f-b262-fa1ee698dfa2}" ma:internalName="TaxCatchAllLabel" ma:readOnly="true" ma:showField="CatchAllDataLabel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990c7c4177444ce8e3ad7776403abd5" ma:index="16" ma:taxonomy="true" ma:internalName="f990c7c4177444ce8e3ad7776403abd5" ma:taxonomyFieldName="VGSP_EWA_CTYPE_ContentSource" ma:displayName="Content Source" ma:readOnly="true" ma:default="2;#SharePoint2010|fcaeeae2-9af0-487f-9880-4740ddb5402c" ma:fieldId="{f990c7c4-1774-44ce-8e3a-d7776403abd5}" ma:sspId="21df69b5-0b61-45fd-94f1-b2728a6b291c" ma:termSetId="f34a0f2c-f684-4a72-90ba-a03ee61df81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82a4-a20b-40f7-a678-e3b156153190" elementFormDefault="qualified">
    <xsd:import namespace="http://schemas.microsoft.com/office/2006/documentManagement/types"/>
    <xsd:import namespace="http://schemas.microsoft.com/office/infopath/2007/PartnerControls"/>
    <xsd:element name="VGSP_MCS_Templates_Important" ma:index="18" nillable="true" ma:displayName="Important" ma:default="0" ma:internalName="VGSP_MCS_Templates_Important">
      <xsd:simpleType>
        <xsd:restriction base="dms:Boolean"/>
      </xsd:simpleType>
    </xsd:element>
    <xsd:element name="VGSP_MCS_Templates_MustView" ma:index="19" nillable="true" ma:displayName="Must View" ma:default="0" ma:internalName="VGSP_MCS_Templates_MustView" ma:readOnly="false">
      <xsd:simpleType>
        <xsd:restriction base="dms:Boolean"/>
      </xsd:simpleType>
    </xsd:element>
    <xsd:element name="VGSP_MCS_Templates_Recommended" ma:index="20" nillable="true" ma:displayName="Recommended" ma:default="0" ma:internalName="VGSP_MCS_Templates_Recommended" ma:readOnly="false">
      <xsd:simpleType>
        <xsd:restriction base="dms:Boolean"/>
      </xsd:simpleType>
    </xsd:element>
    <xsd:element name="VGSP_MCS_Templates_DocumentStatus" ma:index="23" nillable="true" ma:displayName="Document Status" ma:default="Draft" ma:format="RadioButtons" ma:internalName="VGSP_MCS_Templates_DocumentStatus">
      <xsd:simpleType>
        <xsd:restriction base="dms:Choice">
          <xsd:enumeration value="Final"/>
          <xsd:enumeration value="Draft"/>
        </xsd:restriction>
      </xsd:simpleType>
    </xsd:element>
    <xsd:element name="VGSP_MCS_Templates_DocumentExpired" ma:index="24" nillable="true" ma:displayName="Document Expired" ma:default="0" ma:internalName="VGSP_MCS_Templates_Document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602b5-e6da-4c51-a9c3-5953e729b93a" elementFormDefault="qualified">
    <xsd:import namespace="http://schemas.microsoft.com/office/2006/documentManagement/types"/>
    <xsd:import namespace="http://schemas.microsoft.com/office/infopath/2007/PartnerControls"/>
    <xsd:element name="LastModifiedEmail" ma:index="25" nillable="true" ma:displayName="LastModifiedEmail" ma:hidden="true" ma:internalName="LastModifiedEmai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de3a2f1e-3209-4d79-847d-ec47205181df" ContentTypeId="0x01010013624D1221F58942B6799F5829DAFF79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GSP_EWA_CTYPE_DocumentOwner xmlns="50dad0ab-8f5b-4967-863a-c7559a0fa748">
      <UserInfo>
        <DisplayName/>
        <AccountId xsi:nil="true"/>
        <AccountType/>
      </UserInfo>
    </VGSP_EWA_CTYPE_DocumentOwner>
    <k8c673b27f4b41fc856b1e1a2e254ceb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</TermName>
          <TermId xmlns="http://schemas.microsoft.com/office/infopath/2007/PartnerControls">40b4359c-cd73-4445-95f6-43cbb3ffd46d</TermId>
        </TermInfo>
      </Terms>
    </k8c673b27f4b41fc856b1e1a2e254ceb>
    <VGSP_MCS_Templates_Recommended xmlns="1dae82a4-a20b-40f7-a678-e3b156153190">false</VGSP_MCS_Templates_Recommended>
    <VGSP_MCS_Templates_DocumentStatus xmlns="1dae82a4-a20b-40f7-a678-e3b156153190">Draft</VGSP_MCS_Templates_DocumentStatus>
    <VGSP_MCS_Templates_DocumentExpired xmlns="1dae82a4-a20b-40f7-a678-e3b156153190">false</VGSP_MCS_Templates_DocumentExpired>
    <LastModifiedEmail xmlns="8e7602b5-e6da-4c51-a9c3-5953e729b93a">davide.lombardi@vodafone.com</LastModifiedEmail>
    <TaxCatchAll xmlns="50dad0ab-8f5b-4967-863a-c7559a0fa748">
      <Value>2</Value>
      <Value>1</Value>
    </TaxCatchAll>
    <VGSP_MCS_Templates_MustView xmlns="1dae82a4-a20b-40f7-a678-e3b156153190">false</VGSP_MCS_Templates_MustView>
    <VGSP_MCS_Templates_Important xmlns="1dae82a4-a20b-40f7-a678-e3b156153190">false</VGSP_MCS_Templates_Important>
    <f990c7c4177444ce8e3ad7776403abd5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SharePoint2010</TermName>
          <TermId xmlns="http://schemas.microsoft.com/office/infopath/2007/PartnerControls">fcaeeae2-9af0-487f-9880-4740ddb5402c</TermId>
        </TermInfo>
      </Terms>
    </f990c7c4177444ce8e3ad7776403abd5>
    <_dlc_DocId xmlns="50dad0ab-8f5b-4967-863a-c7559a0fa748">R5ZCUEUYKTZT-7-854</_dlc_DocId>
    <_dlc_DocIdUrl xmlns="50dad0ab-8f5b-4967-863a-c7559a0fa748">
      <Url>https://workspace.vodafone.com/Group/NW_Experience_Dashboard/_layouts/DocIdRedir.aspx?ID=R5ZCUEUYKTZT-7-854</Url>
      <Description>R5ZCUEUYKTZT-7-854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8421FD-7897-4CC0-9D46-BF39D8808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dad0ab-8f5b-4967-863a-c7559a0fa748"/>
    <ds:schemaRef ds:uri="1dae82a4-a20b-40f7-a678-e3b156153190"/>
    <ds:schemaRef ds:uri="8e7602b5-e6da-4c51-a9c3-5953e729b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E20ED4-D642-4ADA-BE22-3BAC96F5B305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CE215821-A9EA-48C9-8844-2A51B07AA0D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92052AB-AF2B-4D59-BCB6-04BCD0A4EF63}">
  <ds:schemaRefs>
    <ds:schemaRef ds:uri="http://www.w3.org/XML/1998/namespace"/>
    <ds:schemaRef ds:uri="50dad0ab-8f5b-4967-863a-c7559a0fa748"/>
    <ds:schemaRef ds:uri="http://schemas.openxmlformats.org/package/2006/metadata/core-properties"/>
    <ds:schemaRef ds:uri="8e7602b5-e6da-4c51-a9c3-5953e729b93a"/>
    <ds:schemaRef ds:uri="http://schemas.microsoft.com/office/2006/documentManagement/types"/>
    <ds:schemaRef ds:uri="1dae82a4-a20b-40f7-a678-e3b156153190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5.xml><?xml version="1.0" encoding="utf-8"?>
<ds:datastoreItem xmlns:ds="http://schemas.openxmlformats.org/officeDocument/2006/customXml" ds:itemID="{AC508875-2EB7-45E7-9EA4-F4B37E093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9</vt:i4>
      </vt:variant>
    </vt:vector>
  </HeadingPairs>
  <TitlesOfParts>
    <vt:vector size="16" baseType="lpstr">
      <vt:lpstr>4G CA - MAIN CITIES</vt:lpstr>
      <vt:lpstr>4G CA - SMALLER CITIES</vt:lpstr>
      <vt:lpstr>C&amp;T_4G_CA_ONLY_MAIN_CITIES</vt:lpstr>
      <vt:lpstr>C&amp;T_4G_CA_ONLY_SMALLER_CITIES</vt:lpstr>
      <vt:lpstr>3G - MAIN CITIES</vt:lpstr>
      <vt:lpstr>3G - SMALLER CITIES</vt:lpstr>
      <vt:lpstr>LEADERSHIP ALL CITIES</vt:lpstr>
      <vt:lpstr>'3G - MAIN CITIES'!CallEnd</vt:lpstr>
      <vt:lpstr>'3G - SMALLER CITIES'!CallEnd</vt:lpstr>
      <vt:lpstr>'4G CA - MAIN CITIES'!CallEnd</vt:lpstr>
      <vt:lpstr>'4G CA - SMALLER CITIES'!CallEnd</vt:lpstr>
      <vt:lpstr>'C&amp;T_4G_CA_ONLY_MAIN_CITIES'!CallEnd</vt:lpstr>
      <vt:lpstr>'C&amp;T_4G_CA_ONLY_SMALLER_CITIES'!CallEnd</vt:lpstr>
      <vt:lpstr>'3G - MAIN CITIES'!CallEnd_1</vt:lpstr>
      <vt:lpstr>'4G CA - MAIN CITIES'!CallEnd_1</vt:lpstr>
      <vt:lpstr>'C&amp;T_4G_CA_ONLY_MAIN_CITIES'!CallEnd_1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MANCINO, Luigi, VF-IT</dc:creator>
  <cp:lastModifiedBy>Melisa Duro Maneiro</cp:lastModifiedBy>
  <dcterms:created xsi:type="dcterms:W3CDTF">2013-11-26T14:15:09Z</dcterms:created>
  <dcterms:modified xsi:type="dcterms:W3CDTF">2017-12-04T16:12:02Z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0x01010013624D1221F58942B6799F5829DAFF7900FE8A38F1429B794E821244C70BBCA82800B5368846AD47AE4191CD84A607422DE0</vt:lpwstr>
  </property>
  <property fmtid="{D5CDD505-2E9C-101B-9397-08002B2CF9AE}" pid="3" name="_dlc_DocIdItemGuid">
    <vt:lpwstr>ae46640b-2299-4ce5-aff9-bdb83122bd80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VGSP_EWA_CTYPE_Confidentiality">
    <vt:lpwstr>1;#C2|40b4359c-cd73-4445-95f6-43cbb3ffd46d</vt:lpwstr>
  </property>
  <property fmtid="{D5CDD505-2E9C-101B-9397-08002B2CF9AE}" pid="6" name="VGSP_EWA_CTYPE_ContentSource">
    <vt:lpwstr>2;#SharePoint2010|fcaeeae2-9af0-487f-9880-4740ddb5402c</vt:lpwstr>
  </property>
  <property fmtid="{D5CDD505-2E9C-101B-9397-08002B2CF9AE}" pid="7" name="_NewReviewCycle">
    <vt:lpwstr/>
  </property>
</Properties>
</file>