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/>
  </bookViews>
  <sheets>
    <sheet name="AUX" sheetId="116" r:id="rId1"/>
    <sheet name="4G CA - MAIN CITIES" sheetId="66" r:id="rId2"/>
    <sheet name="4G CA - SMALLER CITIES" sheetId="67" r:id="rId3"/>
    <sheet name="C&amp;T_4G_CA_ONLY_MAIN_CITIES" sheetId="129" r:id="rId4"/>
    <sheet name="C&amp;T_4G_CA_ONLY_SMALLER_CITIES" sheetId="130" r:id="rId5"/>
    <sheet name="3G - MAIN CITIES" sheetId="72" r:id="rId6"/>
    <sheet name="3G - SMALLER CITIES" sheetId="73" r:id="rId7"/>
    <sheet name="4G CA - ADD-ON CITIES_ALL" sheetId="92" r:id="rId8"/>
    <sheet name="4G_ONLY - ADD-ON_ALL" sheetId="118" r:id="rId9"/>
    <sheet name="3G - ADD-ON CITIES_ALL" sheetId="123" r:id="rId10"/>
    <sheet name="4G CA - HIGHWAYS" sheetId="76" r:id="rId11"/>
    <sheet name="4G_ONLY - HIGHWAYS" sheetId="119" r:id="rId12"/>
    <sheet name="4G CA - RAILWAYS" sheetId="77" r:id="rId13"/>
    <sheet name="4G_ONLY - RAILWAYS" sheetId="120" r:id="rId14"/>
    <sheet name="4G CA - PoC" sheetId="78" r:id="rId15"/>
    <sheet name="4G_ONLY - PoC" sheetId="121" r:id="rId16"/>
    <sheet name="4G CA - TOURISTIC AREAS" sheetId="91" r:id="rId17"/>
    <sheet name="4G_ONLY - TOURISTIC AREAS" sheetId="122" r:id="rId18"/>
    <sheet name="3G - TOURISTIC AREAS" sheetId="131" r:id="rId19"/>
    <sheet name="C&amp;T_4G_MAIN_CITIES_ExtraInfo" sheetId="112" r:id="rId20"/>
    <sheet name="C&amp;T_4G_SMALLER_CITIES_ExtraInfo" sheetId="113" r:id="rId21"/>
    <sheet name="C&amp;T_3G_MAIN_CITIES_ExtraInfo" sheetId="114" r:id="rId22"/>
    <sheet name="C&amp;T_3G_SMALLER_CITIES_ExtraInfo" sheetId="115" r:id="rId23"/>
    <sheet name="LEADERSHIP ALL CITIES" sheetId="93" r:id="rId24"/>
    <sheet name="4G - ADD-ON_Extra" sheetId="124" r:id="rId25"/>
    <sheet name="4G_ONLY- ADD-ON_Extra" sheetId="125" r:id="rId26"/>
    <sheet name="3G - ADD-ON_Extra" sheetId="128" r:id="rId27"/>
    <sheet name="4G CA - RAILWAYS_Extra" sheetId="126" r:id="rId28"/>
    <sheet name="4G_ONLY - RAILWAYS Extra" sheetId="127" r:id="rId29"/>
    <sheet name="4G CA - PoC Extra" sheetId="132" r:id="rId30"/>
    <sheet name="4G_ONLY - PoC Extra" sheetId="133" r:id="rId31"/>
  </sheets>
  <definedNames>
    <definedName name="_xlnm._FilterDatabase" localSheetId="9" hidden="1">'3G - ADD-ON CITIES_ALL'!$A$1:$CW$378</definedName>
    <definedName name="_xlnm._FilterDatabase" localSheetId="26" hidden="1">'3G - ADD-ON_Extra'!$A$1:$CW$378</definedName>
    <definedName name="_xlnm._FilterDatabase" localSheetId="5" hidden="1">'3G - MAIN CITIES'!$A$1:$CW$33</definedName>
    <definedName name="_xlnm._FilterDatabase" localSheetId="6" hidden="1">'3G - SMALLER CITIES'!$A$1:$CW$97</definedName>
    <definedName name="_xlnm._FilterDatabase" localSheetId="18" hidden="1">'3G - TOURISTIC AREAS'!$A$1:$CW$1</definedName>
    <definedName name="_xlnm._FilterDatabase" localSheetId="24" hidden="1">'4G - ADD-ON_Extra'!$A$1:$CW$378</definedName>
    <definedName name="_xlnm._FilterDatabase" localSheetId="7" hidden="1">'4G CA - ADD-ON CITIES_ALL'!$A$1:$CW$378</definedName>
    <definedName name="_xlnm._FilterDatabase" localSheetId="10" hidden="1">'4G CA - HIGHWAYS'!$A$1:$CW$29</definedName>
    <definedName name="_xlnm._FilterDatabase" localSheetId="1" hidden="1">'4G CA - MAIN CITIES'!$A$1:$CW$33</definedName>
    <definedName name="_xlnm._FilterDatabase" localSheetId="14" hidden="1">'4G CA - PoC'!$A$1:$CW$93</definedName>
    <definedName name="_xlnm._FilterDatabase" localSheetId="29" hidden="1">'4G CA - PoC Extra'!$A$1:$CW$9</definedName>
    <definedName name="_xlnm._FilterDatabase" localSheetId="12" hidden="1">'4G CA - RAILWAYS'!$A$1:$CW$13</definedName>
    <definedName name="_xlnm._FilterDatabase" localSheetId="27" hidden="1">'4G CA - RAILWAYS_Extra'!$A$1:$CW$13</definedName>
    <definedName name="_xlnm._FilterDatabase" localSheetId="2" hidden="1">'4G CA - SMALLER CITIES'!$A$1:$CW$89</definedName>
    <definedName name="_xlnm._FilterDatabase" localSheetId="16" hidden="1">'4G CA - TOURISTIC AREAS'!$A$1:$CW$1</definedName>
    <definedName name="_xlnm._FilterDatabase" localSheetId="8" hidden="1">'4G_ONLY - ADD-ON_ALL'!$A$1:$CW$376</definedName>
    <definedName name="_xlnm._FilterDatabase" localSheetId="11" hidden="1">'4G_ONLY - HIGHWAYS'!$A$1:$CW$29</definedName>
    <definedName name="_xlnm._FilterDatabase" localSheetId="15" hidden="1">'4G_ONLY - PoC'!$A$1:$CW$93</definedName>
    <definedName name="_xlnm._FilterDatabase" localSheetId="30" hidden="1">'4G_ONLY - PoC Extra'!$A$1:$CW$89</definedName>
    <definedName name="_xlnm._FilterDatabase" localSheetId="28" hidden="1">'4G_ONLY - RAILWAYS Extra'!$A$1:$CW$13</definedName>
    <definedName name="_xlnm._FilterDatabase" localSheetId="17" hidden="1">'4G_ONLY - TOURISTIC AREAS'!$A$1:$CW$197</definedName>
    <definedName name="_xlnm._FilterDatabase" localSheetId="25" hidden="1">'4G_ONLY- ADD-ON_Extra'!$A$1:$CW$378</definedName>
    <definedName name="_xlnm._FilterDatabase" localSheetId="21" hidden="1">'C&amp;T_3G_MAIN_CITIES_ExtraInfo'!$A$1:$BZ$33</definedName>
    <definedName name="_xlnm._FilterDatabase" localSheetId="22" hidden="1">'C&amp;T_3G_SMALLER_CITIES_ExtraInfo'!$A$1:$CA$1</definedName>
    <definedName name="_xlnm._FilterDatabase" localSheetId="3" hidden="1">'C&amp;T_4G_CA_ONLY_MAIN_CITIES'!$CS$1:$CS$81</definedName>
    <definedName name="_xlnm._FilterDatabase" localSheetId="4" hidden="1">'C&amp;T_4G_CA_ONLY_SMALLER_CITIES'!$A$1:$CX$89</definedName>
    <definedName name="_xlnm._FilterDatabase" localSheetId="19" hidden="1">'C&amp;T_4G_MAIN_CITIES_ExtraInfo'!$A$1:$CZ$33</definedName>
    <definedName name="_xlnm._FilterDatabase" localSheetId="20" hidden="1">'C&amp;T_4G_SMALLER_CITIES_ExtraInfo'!$A$1:$DM$97</definedName>
    <definedName name="_xlnm._FilterDatabase" localSheetId="23" hidden="1">'LEADERSHIP ALL CITIES'!$S$2:$AO$34</definedName>
    <definedName name="CallEnd" localSheetId="1">'4G CA - MAIN CITIES'!$A$2:$EI$2</definedName>
  </definedNames>
  <calcPr calcId="145621"/>
</workbook>
</file>

<file path=xl/calcChain.xml><?xml version="1.0" encoding="utf-8"?>
<calcChain xmlns="http://schemas.openxmlformats.org/spreadsheetml/2006/main"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data_final_dashboard where [target on scope]='MAIN CITIES' and technology='4G_x000a_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<sst xmlns="http://schemas.openxmlformats.org/spreadsheetml/2006/main" count="3377" uniqueCount="404">
  <si>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</si>
  <si>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</si>
  <si>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</si>
  <si>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</si>
  <si>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</si>
  <si>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</si>
  <si>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</si>
  <si>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</si>
  <si>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</si>
  <si>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</si>
  <si>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</si>
  <si>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</si>
  <si>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</si>
  <si>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</si>
  <si>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</si>
  <si>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</si>
  <si>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</si>
  <si>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</si>
  <si>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</si>
  <si>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</si>
  <si>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</si>
  <si>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</si>
  <si>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</si>
  <si>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</si>
  <si>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</si>
  <si>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</si>
  <si>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</si>
  <si>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</si>
  <si>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</si>
  <si>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</si>
  <si>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</si>
  <si>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</si>
  <si>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</si>
  <si>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</si>
  <si>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</si>
  <si>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</si>
  <si>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</si>
  <si>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</si>
  <si>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</si>
  <si>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</si>
  <si>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</si>
  <si>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</si>
  <si>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</si>
  <si>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</si>
  <si>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</si>
  <si>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</si>
  <si>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</si>
  <si>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</si>
  <si>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</si>
  <si>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</si>
  <si>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</si>
  <si>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</si>
  <si>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</si>
  <si>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</si>
  <si>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</si>
  <si>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</si>
  <si>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</si>
  <si>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</si>
  <si>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</si>
  <si>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</si>
  <si>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</si>
  <si>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</si>
  <si>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</si>
  <si>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</si>
  <si>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</si>
  <si>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</si>
  <si>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</si>
  <si>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</si>
  <si>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</si>
  <si>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</si>
  <si>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</si>
  <si>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</si>
  <si>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</si>
  <si>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</si>
  <si>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</si>
  <si>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</si>
  <si>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</si>
  <si>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</si>
  <si>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</si>
  <si>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</si>
  <si>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</si>
  <si>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</si>
  <si>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</si>
  <si>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</si>
  <si>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</si>
  <si>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</si>
  <si>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</si>
  <si>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</si>
  <si>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</si>
  <si>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</si>
  <si>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</si>
  <si>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</si>
  <si>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</si>
  <si>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</si>
  <si>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</si>
  <si>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DL</t>
  </si>
  <si>
    <t>UL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</si>
  <si>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</si>
  <si>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</si>
  <si>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</si>
  <si>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</si>
  <si>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</si>
  <si>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</si>
  <si>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</si>
  <si>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</si>
  <si>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</si>
  <si>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</si>
  <si>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</si>
  <si>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</si>
  <si>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</si>
  <si>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</si>
  <si>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</si>
  <si>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</si>
  <si>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</si>
  <si>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</si>
  <si>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</si>
  <si>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</si>
  <si>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</si>
  <si>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</si>
  <si>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</si>
  <si>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</si>
  <si>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</si>
  <si>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</si>
  <si>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</si>
  <si>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</si>
  <si>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</si>
  <si>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</si>
  <si>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</si>
  <si>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</si>
  <si>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</si>
  <si>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</si>
  <si>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</si>
  <si>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</si>
  <si>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</si>
  <si>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</si>
  <si>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</si>
  <si>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</si>
  <si>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</si>
  <si>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</si>
  <si>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</si>
  <si>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</si>
  <si>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</si>
  <si>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</si>
  <si>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</si>
  <si>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</si>
  <si>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</si>
  <si>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</si>
  <si>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</si>
  <si>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</si>
  <si>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</si>
  <si>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</si>
  <si>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</si>
  <si>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</si>
  <si>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</si>
  <si>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</si>
  <si>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</si>
  <si>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</si>
  <si>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</si>
  <si>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</si>
  <si>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</si>
  <si>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</si>
  <si>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</si>
  <si>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</si>
  <si>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</si>
  <si>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</si>
  <si>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</si>
  <si>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</si>
  <si>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</si>
  <si>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</si>
  <si>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</si>
  <si>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</si>
  <si>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</si>
  <si>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</si>
  <si>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</si>
  <si>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</si>
  <si>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</si>
  <si>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</si>
  <si>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</si>
  <si>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</si>
  <si>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</si>
  <si>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</si>
  <si>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</si>
  <si>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</si>
  <si>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</si>
  <si>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</si>
  <si>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</si>
  <si>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</si>
  <si>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</si>
  <si>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</si>
  <si>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</si>
  <si>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</si>
  <si>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</si>
  <si>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</si>
  <si>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</si>
  <si>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</si>
  <si>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</si>
  <si>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</si>
  <si>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</si>
  <si>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</si>
  <si>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</si>
  <si>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</si>
  <si>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</si>
  <si>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</si>
  <si>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</si>
  <si>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</si>
  <si>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</si>
  <si>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</si>
  <si>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</si>
  <si>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</si>
  <si>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</si>
  <si>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</si>
  <si>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</si>
  <si>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</si>
  <si>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</si>
  <si>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</si>
  <si>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</si>
  <si>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</si>
  <si>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</si>
  <si>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</si>
  <si>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</si>
  <si>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</si>
  <si>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</si>
  <si>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</si>
  <si>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</si>
  <si>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</si>
  <si>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</si>
  <si>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</si>
  <si>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</si>
  <si>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</si>
  <si>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</si>
  <si>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</si>
  <si>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</si>
  <si>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</si>
  <si>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</si>
  <si>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</si>
  <si>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</si>
  <si>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</si>
  <si>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</si>
  <si>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</si>
  <si>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</si>
  <si>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</si>
  <si>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</si>
  <si>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</si>
  <si>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</si>
  <si>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</si>
  <si>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</si>
  <si>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</si>
  <si>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</si>
  <si>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</si>
  <si>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</si>
  <si>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</si>
  <si>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</si>
  <si>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</si>
  <si>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</si>
  <si>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</si>
  <si>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</si>
  <si>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</si>
  <si>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</si>
  <si>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</si>
  <si>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</si>
  <si>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</si>
  <si>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</si>
  <si>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</si>
  <si>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</si>
  <si>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</si>
  <si>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</si>
  <si>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</si>
  <si>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</si>
  <si>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</si>
  <si>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</si>
  <si>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</si>
  <si>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</si>
  <si>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</si>
  <si>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</si>
  <si>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</si>
  <si>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</si>
  <si>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</si>
  <si>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</si>
  <si>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</si>
  <si>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</si>
  <si>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</si>
  <si>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</si>
  <si>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</si>
  <si>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</si>
  <si>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</si>
  <si>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</si>
  <si>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</si>
  <si>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</si>
  <si>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</si>
  <si>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</si>
  <si>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</si>
  <si>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</si>
  <si>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</si>
  <si>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</si>
  <si>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</si>
  <si>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</si>
  <si>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</si>
  <si>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</si>
  <si>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</si>
  <si>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</si>
  <si>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</si>
  <si>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</si>
  <si>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</si>
  <si>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</si>
  <si>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4G_TOURISTIC_AREA</t>
  </si>
  <si>
    <t>TOURISTIC AREA</t>
  </si>
  <si>
    <t>TOURISTIC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</si>
  <si>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</si>
  <si>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</si>
  <si>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</si>
  <si>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</si>
  <si>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</si>
  <si>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</si>
  <si>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</si>
  <si>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</si>
  <si>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</si>
  <si>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</si>
  <si>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</si>
  <si>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</si>
  <si>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</si>
  <si>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</si>
  <si>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</si>
  <si>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</si>
  <si>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</si>
  <si>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</si>
  <si>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</si>
  <si>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</si>
  <si>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</si>
  <si>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</si>
  <si>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</si>
  <si>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</si>
  <si>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</si>
  <si>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</si>
  <si>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</si>
  <si>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</si>
  <si>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</si>
  <si>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</si>
  <si>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</si>
  <si>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</si>
  <si>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</si>
  <si>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</si>
  <si>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</si>
  <si>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</si>
  <si>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</si>
  <si>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</si>
  <si>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</si>
  <si>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</si>
  <si>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</si>
  <si>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</si>
  <si>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</si>
  <si>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</si>
  <si>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</si>
  <si>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</si>
  <si>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OTH_2G3G_ADD_ON_ALL</t>
  </si>
  <si>
    <t>OTH_4G_ADD_ON_ALL_EXTRA</t>
  </si>
  <si>
    <t>ADD-ON CITIES EXTRA</t>
  </si>
  <si>
    <t>OTH_2G3G_ADD_ON_ALL_EXTRA</t>
  </si>
  <si>
    <t>TRANSP_4G_RAILWAYS_EXTRA</t>
  </si>
  <si>
    <t>RAILWAYS EXTRA</t>
  </si>
  <si>
    <t>OTH_4GONLY_ADD_ON_ALL_EXTRA</t>
  </si>
  <si>
    <t>TRANSP_4G_ONLY_RAILWAYS_EXTRA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</si>
  <si>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</si>
  <si>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</si>
  <si>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</si>
  <si>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</si>
  <si>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</si>
  <si>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C&amp;T_4G_CAONLY_MAIN_CITIES</t>
  </si>
  <si>
    <t>C&amp;T_4G_CAONLY_SMALLER_CITIES</t>
  </si>
  <si>
    <t>2G3G_TOURISTIC_AREA</t>
  </si>
  <si>
    <t>OTH_4G_PLACES_EXTRA</t>
  </si>
  <si>
    <t>PLACES OF CONCENTRATION EXTRA</t>
  </si>
  <si>
    <t>OTH_4G_ONLY_PLACES_EXTRA</t>
  </si>
  <si>
    <t>POCs EXTRA</t>
  </si>
  <si>
    <t>PROVINCIA</t>
  </si>
  <si>
    <t>CCAA</t>
  </si>
  <si>
    <t>ZONA</t>
  </si>
  <si>
    <t>4G_CA_ONLY</t>
  </si>
  <si>
    <t>Sheet_Seta</t>
  </si>
  <si>
    <t>4G CA - MAIN CITIES</t>
  </si>
  <si>
    <t>4G CA - SMALLER CITIES</t>
  </si>
  <si>
    <t>3G - MAIN CITIES</t>
  </si>
  <si>
    <t>3G - SMALLER CITIES</t>
  </si>
  <si>
    <t>4G CA - ADD-ON CITIES_ALL</t>
  </si>
  <si>
    <t>4G_ONLY - ADD-ON_ALL</t>
  </si>
  <si>
    <t>3G - ADD-ON CITIES_ALL</t>
  </si>
  <si>
    <t>4G - ADD-ON_Extra</t>
  </si>
  <si>
    <t>4G_ONLY- ADD-ON_Extra</t>
  </si>
  <si>
    <t>3G - ADD-ON_Extra</t>
  </si>
  <si>
    <t>4G CA - HIGHWAYS</t>
  </si>
  <si>
    <t>4G_ONLY - HIGHWAYS</t>
  </si>
  <si>
    <t>4G CA - RAILWAYS</t>
  </si>
  <si>
    <t>4G_ONLY - RAILWAYS</t>
  </si>
  <si>
    <t>4G CA - TOURISTIC AREAS</t>
  </si>
  <si>
    <t>4G_ONLY - TOURISTIC AREAS</t>
  </si>
  <si>
    <t>3G - TOURISTIC AREAS</t>
  </si>
  <si>
    <t>4G CA - PoC</t>
  </si>
  <si>
    <t>4G_ONLY - PoC</t>
  </si>
  <si>
    <t>4G CA - RAILWAYS_Extra</t>
  </si>
  <si>
    <t>4G_ONLY - RAILWAYS Extra</t>
  </si>
  <si>
    <t>4G CA - PoC Extra</t>
  </si>
  <si>
    <t>4G_ONLY - PoC Extra</t>
  </si>
  <si>
    <t>C&amp;T_4G_CA_ONLY_MAIN_CITIES</t>
  </si>
  <si>
    <t>C&amp;T_4G_CA_ONLY_SMALLER_CITIES</t>
  </si>
  <si>
    <t>4G_CA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</si>
</sst>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%"/>
    <numFmt numFmtId="167" formatCode="_-* #,##0.000\ _€_-;\-* #,##0.000\ _€_-;_-* &quot;-&quot;??\ _€_-;_-@_-"/>
    <numFmt numFmtId="168" formatCode="_-* #,##0.0000\ _€_-;\-* #,##0.0000\ _€_-;_-* &quot;-&quot;??\ _€_-;_-@_-"/>
    <numFmt numFmtId="169" formatCode="0.0E+00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Vodafone Rg"/>
      <family val="2"/>
    </font>
    <font>
      <b/>
      <sz val="14"/>
      <color theme="1"/>
      <name val="Vodafone Rg"/>
      <family val="2"/>
    </font>
  </fonts>
  <fills count="71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5" fillId="0" borderId="0">
      <alignment vertical="top"/>
      <protection locked="0"/>
    </xf>
    <xf numFmtId="0" fontId="2" fillId="0" borderId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5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8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40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56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5" fillId="66" borderId="53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44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48" fillId="0" borderId="55" applyNumberFormat="0" applyFill="0" applyAlignment="0" applyProtection="0"/>
    <xf numFmtId="0" fontId="49" fillId="0" borderId="56" applyNumberFormat="0" applyFill="0" applyAlignment="0" applyProtection="0"/>
    <xf numFmtId="0" fontId="50" fillId="0" borderId="57" applyNumberFormat="0" applyFill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39" fillId="49" borderId="52" applyNumberFormat="0" applyAlignment="0" applyProtection="0"/>
    <xf numFmtId="0" fontId="36" fillId="0" borderId="54" applyNumberFormat="0" applyFill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42" fillId="56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43" applyNumberFormat="0" applyFill="0" applyAlignment="0" applyProtection="0"/>
    <xf numFmtId="0" fontId="18" fillId="0" borderId="44" applyNumberFormat="0" applyFill="0" applyAlignment="0" applyProtection="0"/>
    <xf numFmtId="0" fontId="19" fillId="0" borderId="45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46" applyNumberFormat="0" applyAlignment="0" applyProtection="0"/>
    <xf numFmtId="0" fontId="24" fillId="17" borderId="47" applyNumberFormat="0" applyAlignment="0" applyProtection="0"/>
    <xf numFmtId="0" fontId="25" fillId="17" borderId="46" applyNumberFormat="0" applyAlignment="0" applyProtection="0"/>
    <xf numFmtId="0" fontId="26" fillId="0" borderId="48" applyNumberFormat="0" applyFill="0" applyAlignment="0" applyProtection="0"/>
    <xf numFmtId="0" fontId="12" fillId="18" borderId="49" applyNumberFormat="0" applyAlignment="0" applyProtection="0"/>
    <xf numFmtId="0" fontId="27" fillId="0" borderId="0" applyNumberFormat="0" applyFill="0" applyBorder="0" applyAlignment="0" applyProtection="0"/>
    <xf numFmtId="0" fontId="1" fillId="19" borderId="50" applyNumberFormat="0" applyFont="0" applyAlignment="0" applyProtection="0"/>
    <xf numFmtId="0" fontId="28" fillId="0" borderId="0" applyNumberFormat="0" applyFill="0" applyBorder="0" applyAlignment="0" applyProtection="0"/>
    <xf numFmtId="0" fontId="11" fillId="0" borderId="51" applyNumberFormat="0" applyFill="0" applyAlignment="0" applyProtection="0"/>
    <xf numFmtId="0" fontId="2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9" fillId="43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0"/>
    <xf numFmtId="43" fontId="2" fillId="0" borderId="0" applyBorder="0" applyAlignment="0" applyProtection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5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>
      <alignment vertical="top"/>
      <protection locked="0"/>
    </xf>
  </cellStyleXfs>
  <cellXfs count="509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4" fillId="0" borderId="11" xfId="0" applyFont="1" applyFill="1" applyBorder="1"/>
    <xf numFmtId="0" fontId="0" fillId="0" borderId="2" xfId="0" applyBorder="1"/>
    <xf numFmtId="0" fontId="4" fillId="8" borderId="2" xfId="0" applyFont="1" applyFill="1" applyBorder="1"/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8" borderId="10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14" fillId="0" borderId="22" xfId="0" applyFont="1" applyBorder="1"/>
    <xf numFmtId="0" fontId="14" fillId="0" borderId="23" xfId="0" applyFont="1" applyBorder="1"/>
    <xf numFmtId="9" fontId="14" fillId="0" borderId="23" xfId="25" applyFont="1" applyBorder="1"/>
    <xf numFmtId="164" fontId="14" fillId="0" borderId="23" xfId="24" applyNumberFormat="1" applyFont="1" applyBorder="1"/>
    <xf numFmtId="0" fontId="14" fillId="0" borderId="24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0" fillId="0" borderId="25" xfId="0" applyBorder="1"/>
    <xf numFmtId="1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1" xfId="25" applyFont="1" applyBorder="1" applyAlignment="1">
      <alignment horizontal="center"/>
    </xf>
    <xf numFmtId="9" fontId="0" fillId="0" borderId="26" xfId="25" applyFont="1" applyBorder="1" applyAlignment="1">
      <alignment horizontal="center"/>
    </xf>
    <xf numFmtId="164" fontId="0" fillId="0" borderId="21" xfId="24" applyNumberFormat="1" applyFont="1" applyBorder="1"/>
    <xf numFmtId="164" fontId="0" fillId="0" borderId="26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2" fillId="9" borderId="25" xfId="0" applyFont="1" applyFill="1" applyBorder="1"/>
    <xf numFmtId="165" fontId="0" fillId="0" borderId="28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29" xfId="24" applyNumberFormat="1" applyFont="1" applyBorder="1" applyAlignment="1">
      <alignment vertical="center"/>
    </xf>
    <xf numFmtId="0" fontId="0" fillId="0" borderId="30" xfId="0" applyBorder="1"/>
    <xf numFmtId="1" fontId="0" fillId="0" borderId="17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17" xfId="25" applyFont="1" applyBorder="1" applyAlignment="1">
      <alignment horizontal="center"/>
    </xf>
    <xf numFmtId="9" fontId="0" fillId="0" borderId="31" xfId="25" applyFont="1" applyBorder="1" applyAlignment="1">
      <alignment horizontal="center"/>
    </xf>
    <xf numFmtId="164" fontId="0" fillId="0" borderId="17" xfId="24" applyNumberFormat="1" applyFont="1" applyBorder="1"/>
    <xf numFmtId="164" fontId="0" fillId="0" borderId="31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2" fillId="11" borderId="30" xfId="0" applyFont="1" applyFill="1" applyBorder="1"/>
    <xf numFmtId="165" fontId="0" fillId="0" borderId="31" xfId="24" applyNumberFormat="1" applyFont="1" applyBorder="1" applyAlignment="1">
      <alignment vertical="center"/>
    </xf>
    <xf numFmtId="165" fontId="0" fillId="0" borderId="18" xfId="24" applyNumberFormat="1" applyFont="1" applyBorder="1" applyAlignment="1">
      <alignment vertical="center"/>
    </xf>
    <xf numFmtId="165" fontId="0" fillId="0" borderId="32" xfId="24" applyNumberFormat="1" applyFont="1" applyBorder="1" applyAlignment="1">
      <alignment vertical="center"/>
    </xf>
    <xf numFmtId="0" fontId="12" fillId="7" borderId="30" xfId="0" applyFont="1" applyFill="1" applyBorder="1"/>
    <xf numFmtId="0" fontId="12" fillId="12" borderId="33" xfId="0" applyFont="1" applyFill="1" applyBorder="1"/>
    <xf numFmtId="165" fontId="0" fillId="0" borderId="34" xfId="24" applyNumberFormat="1" applyFont="1" applyBorder="1" applyAlignment="1">
      <alignment vertical="center"/>
    </xf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0" fontId="0" fillId="0" borderId="33" xfId="0" applyBorder="1"/>
    <xf numFmtId="1" fontId="0" fillId="0" borderId="37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7" xfId="25" applyFont="1" applyBorder="1" applyAlignment="1">
      <alignment horizontal="center"/>
    </xf>
    <xf numFmtId="9" fontId="0" fillId="0" borderId="34" xfId="25" applyFont="1" applyBorder="1" applyAlignment="1">
      <alignment horizontal="center"/>
    </xf>
    <xf numFmtId="164" fontId="0" fillId="0" borderId="37" xfId="24" applyNumberFormat="1" applyFont="1" applyBorder="1"/>
    <xf numFmtId="164" fontId="0" fillId="0" borderId="34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2" fillId="9" borderId="39" xfId="0" applyFont="1" applyFill="1" applyBorder="1"/>
    <xf numFmtId="165" fontId="0" fillId="0" borderId="28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29" xfId="24" applyNumberFormat="1" applyFont="1" applyBorder="1" applyAlignment="1">
      <alignment horizontal="center" vertical="center"/>
    </xf>
    <xf numFmtId="0" fontId="0" fillId="0" borderId="40" xfId="0" applyBorder="1"/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8" xfId="24" applyNumberFormat="1" applyFont="1" applyBorder="1"/>
    <xf numFmtId="0" fontId="12" fillId="11" borderId="41" xfId="0" applyFont="1" applyFill="1" applyBorder="1"/>
    <xf numFmtId="165" fontId="0" fillId="0" borderId="31" xfId="24" applyNumberFormat="1" applyFont="1" applyBorder="1" applyAlignment="1">
      <alignment horizontal="center" vertical="center"/>
    </xf>
    <xf numFmtId="165" fontId="0" fillId="0" borderId="18" xfId="24" applyNumberFormat="1" applyFont="1" applyBorder="1" applyAlignment="1">
      <alignment horizontal="center" vertical="center"/>
    </xf>
    <xf numFmtId="165" fontId="0" fillId="0" borderId="32" xfId="24" applyNumberFormat="1" applyFont="1" applyBorder="1" applyAlignment="1">
      <alignment horizontal="center" vertical="center"/>
    </xf>
    <xf numFmtId="0" fontId="12" fillId="7" borderId="41" xfId="0" applyFont="1" applyFill="1" applyBorder="1"/>
    <xf numFmtId="0" fontId="12" fillId="12" borderId="42" xfId="0" applyFont="1" applyFill="1" applyBorder="1"/>
    <xf numFmtId="165" fontId="0" fillId="0" borderId="34" xfId="24" applyNumberFormat="1" applyFont="1" applyBorder="1" applyAlignment="1">
      <alignment horizontal="center" vertical="center"/>
    </xf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0" fontId="14" fillId="0" borderId="15" xfId="0" applyFont="1" applyBorder="1"/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4" fillId="0" borderId="0" xfId="24" applyFont="1"/>
    <xf numFmtId="0" fontId="0" fillId="0" borderId="0" xfId="0" applyBorder="1"/>
    <xf numFmtId="0" fontId="5" fillId="6" borderId="63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4" fillId="0" borderId="63" xfId="0" applyFont="1" applyBorder="1"/>
    <xf numFmtId="0" fontId="4" fillId="0" borderId="64" xfId="0" applyFont="1" applyBorder="1"/>
    <xf numFmtId="164" fontId="4" fillId="0" borderId="64" xfId="24" applyNumberFormat="1" applyFont="1" applyBorder="1"/>
    <xf numFmtId="165" fontId="4" fillId="0" borderId="64" xfId="24" applyNumberFormat="1" applyFont="1" applyBorder="1"/>
    <xf numFmtId="0" fontId="4" fillId="0" borderId="65" xfId="0" applyFont="1" applyBorder="1"/>
    <xf numFmtId="0" fontId="4" fillId="8" borderId="64" xfId="0" applyFont="1" applyFill="1" applyBorder="1"/>
    <xf numFmtId="0" fontId="7" fillId="0" borderId="63" xfId="0" applyFont="1" applyFill="1" applyBorder="1" applyAlignment="1">
      <alignment horizontal="center"/>
    </xf>
    <xf numFmtId="0" fontId="7" fillId="0" borderId="64" xfId="0" applyFont="1" applyFill="1" applyBorder="1"/>
    <xf numFmtId="0" fontId="7" fillId="0" borderId="65" xfId="0" applyFont="1" applyFill="1" applyBorder="1"/>
    <xf numFmtId="0" fontId="0" fillId="5" borderId="63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/>
    </xf>
    <xf numFmtId="0" fontId="0" fillId="5" borderId="65" xfId="0" applyFill="1" applyBorder="1" applyAlignment="1">
      <alignment horizontal="center"/>
    </xf>
    <xf numFmtId="43" fontId="4" fillId="0" borderId="64" xfId="24" applyFont="1" applyBorder="1"/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167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67" fontId="7" fillId="0" borderId="0" xfId="24" applyNumberFormat="1" applyFont="1" applyFill="1" applyBorder="1"/>
    <xf numFmtId="167" fontId="4" fillId="0" borderId="0" xfId="24" applyNumberFormat="1" applyFont="1" applyBorder="1"/>
    <xf numFmtId="167" fontId="4" fillId="0" borderId="0" xfId="24" applyNumberFormat="1" applyFont="1"/>
    <xf numFmtId="168" fontId="4" fillId="0" borderId="0" xfId="24" applyNumberFormat="1" applyFont="1" applyBorder="1"/>
    <xf numFmtId="168" fontId="4" fillId="5" borderId="0" xfId="24" applyNumberFormat="1" applyFont="1" applyFill="1" applyBorder="1"/>
    <xf numFmtId="168" fontId="4" fillId="0" borderId="0" xfId="24" applyNumberFormat="1" applyFont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11" xfId="24" applyNumberFormat="1" applyFont="1" applyBorder="1"/>
    <xf numFmtId="0" fontId="4" fillId="4" borderId="65" xfId="0" applyFont="1" applyFill="1" applyBorder="1"/>
    <xf numFmtId="0" fontId="0" fillId="0" borderId="66" xfId="0" applyFill="1" applyBorder="1" applyAlignment="1">
      <alignment horizontal="left"/>
    </xf>
    <xf numFmtId="0" fontId="7" fillId="0" borderId="63" xfId="0" applyFont="1" applyFill="1" applyBorder="1"/>
    <xf numFmtId="164" fontId="7" fillId="0" borderId="64" xfId="24" applyNumberFormat="1" applyFont="1" applyFill="1" applyBorder="1"/>
    <xf numFmtId="165" fontId="7" fillId="0" borderId="64" xfId="24" applyNumberFormat="1" applyFont="1" applyFill="1" applyBorder="1"/>
    <xf numFmtId="167" fontId="7" fillId="0" borderId="64" xfId="24" applyNumberFormat="1" applyFont="1" applyFill="1" applyBorder="1"/>
    <xf numFmtId="165" fontId="7" fillId="0" borderId="65" xfId="24" applyNumberFormat="1" applyFont="1" applyFill="1" applyBorder="1"/>
    <xf numFmtId="0" fontId="4" fillId="0" borderId="64" xfId="0" applyFont="1" applyFill="1" applyBorder="1" applyAlignment="1">
      <alignment horizontal="center"/>
    </xf>
    <xf numFmtId="0" fontId="0" fillId="0" borderId="64" xfId="0" applyBorder="1"/>
    <xf numFmtId="0" fontId="4" fillId="0" borderId="3" xfId="0" applyFont="1" applyFill="1" applyBorder="1"/>
    <xf numFmtId="0" fontId="4" fillId="0" borderId="66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3" xfId="0" applyFont="1" applyFill="1" applyBorder="1" applyAlignment="1">
      <alignment horizontal="center"/>
    </xf>
    <xf numFmtId="43" fontId="7" fillId="0" borderId="64" xfId="24" applyFont="1" applyFill="1" applyBorder="1"/>
    <xf numFmtId="0" fontId="4" fillId="0" borderId="65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69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69" fontId="6" fillId="2" borderId="67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69" fontId="4" fillId="0" borderId="1" xfId="24" applyNumberFormat="1" applyFont="1" applyBorder="1"/>
    <xf numFmtId="165" fontId="4" fillId="0" borderId="68" xfId="24" applyNumberFormat="1" applyFont="1" applyBorder="1"/>
    <xf numFmtId="169" fontId="4" fillId="0" borderId="69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69" fontId="4" fillId="0" borderId="10" xfId="24" applyNumberFormat="1" applyFont="1" applyBorder="1"/>
    <xf numFmtId="165" fontId="4" fillId="0" borderId="70" xfId="24" applyNumberFormat="1" applyFont="1" applyBorder="1"/>
    <xf numFmtId="169" fontId="4" fillId="0" borderId="71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6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4" fillId="4" borderId="66" xfId="0" applyFont="1" applyFill="1" applyBorder="1"/>
    <xf numFmtId="164" fontId="0" fillId="0" borderId="64" xfId="24" applyNumberFormat="1" applyFont="1" applyFill="1" applyBorder="1" applyAlignment="1">
      <alignment horizontal="left"/>
    </xf>
    <xf numFmtId="43" fontId="7" fillId="0" borderId="65" xfId="24" applyFont="1" applyFill="1" applyBorder="1"/>
    <xf numFmtId="0" fontId="0" fillId="0" borderId="63" xfId="0" applyBorder="1"/>
    <xf numFmtId="0" fontId="0" fillId="0" borderId="65" xfId="0" applyBorder="1"/>
    <xf numFmtId="169" fontId="4" fillId="0" borderId="63" xfId="24" applyNumberFormat="1" applyFont="1" applyBorder="1"/>
    <xf numFmtId="165" fontId="4" fillId="0" borderId="72" xfId="24" applyNumberFormat="1" applyFont="1" applyBorder="1"/>
    <xf numFmtId="169" fontId="4" fillId="0" borderId="73" xfId="24" applyNumberFormat="1" applyFont="1" applyBorder="1"/>
    <xf numFmtId="165" fontId="0" fillId="0" borderId="0" xfId="24" applyNumberFormat="1" applyFont="1"/>
    <xf numFmtId="169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69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57" fillId="0" borderId="2" xfId="24" applyNumberFormat="1" applyFont="1" applyFill="1" applyBorder="1"/>
    <xf numFmtId="43" fontId="57" fillId="0" borderId="2" xfId="24" applyFont="1" applyFill="1" applyBorder="1"/>
    <xf numFmtId="165" fontId="57" fillId="0" borderId="2" xfId="24" applyNumberFormat="1" applyFont="1" applyFill="1" applyBorder="1"/>
    <xf numFmtId="43" fontId="57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57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69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57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69" fontId="4" fillId="0" borderId="0" xfId="24" applyNumberFormat="1" applyFont="1" applyBorder="1"/>
    <xf numFmtId="164" fontId="57" fillId="0" borderId="0" xfId="24" applyNumberFormat="1" applyFont="1" applyFill="1" applyBorder="1"/>
    <xf numFmtId="43" fontId="57" fillId="0" borderId="0" xfId="24" applyFont="1" applyFill="1" applyBorder="1"/>
    <xf numFmtId="165" fontId="57" fillId="0" borderId="0" xfId="24" applyNumberFormat="1" applyFont="1" applyFill="1" applyBorder="1"/>
    <xf numFmtId="43" fontId="57" fillId="0" borderId="11" xfId="24" applyFont="1" applyFill="1" applyBorder="1"/>
    <xf numFmtId="0" fontId="0" fillId="5" borderId="65" xfId="0" applyFill="1" applyBorder="1" applyAlignment="1">
      <alignment horizontal="center" vertical="center"/>
    </xf>
    <xf numFmtId="169" fontId="4" fillId="0" borderId="64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57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57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4" fillId="4" borderId="64" xfId="0" applyFont="1" applyFill="1" applyBorder="1"/>
    <xf numFmtId="164" fontId="4" fillId="0" borderId="64" xfId="24" applyNumberFormat="1" applyFont="1" applyFill="1" applyBorder="1"/>
    <xf numFmtId="43" fontId="4" fillId="0" borderId="64" xfId="24" applyFont="1" applyFill="1" applyBorder="1"/>
    <xf numFmtId="165" fontId="4" fillId="0" borderId="64" xfId="24" applyNumberFormat="1" applyFont="1" applyFill="1" applyBorder="1"/>
    <xf numFmtId="43" fontId="4" fillId="0" borderId="65" xfId="24" applyFont="1" applyFill="1" applyBorder="1"/>
    <xf numFmtId="0" fontId="4" fillId="0" borderId="63" xfId="0" applyFont="1" applyFill="1" applyBorder="1"/>
    <xf numFmtId="0" fontId="4" fillId="0" borderId="64" xfId="0" applyFont="1" applyFill="1" applyBorder="1"/>
    <xf numFmtId="0" fontId="57" fillId="0" borderId="63" xfId="0" applyFont="1" applyFill="1" applyBorder="1" applyAlignment="1">
      <alignment horizontal="center" vertical="center"/>
    </xf>
    <xf numFmtId="0" fontId="57" fillId="0" borderId="64" xfId="0" applyFont="1" applyFill="1" applyBorder="1" applyAlignment="1">
      <alignment horizontal="center" vertical="center"/>
    </xf>
    <xf numFmtId="0" fontId="4" fillId="0" borderId="66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4" xfId="25" applyFont="1" applyFill="1" applyBorder="1"/>
    <xf numFmtId="9" fontId="0" fillId="0" borderId="64" xfId="25" applyFont="1" applyFill="1" applyBorder="1" applyAlignment="1">
      <alignment horizontal="center"/>
    </xf>
    <xf numFmtId="9" fontId="7" fillId="0" borderId="64" xfId="25" applyFont="1" applyFill="1" applyBorder="1" applyAlignment="1">
      <alignment horizontal="center"/>
    </xf>
    <xf numFmtId="164" fontId="0" fillId="0" borderId="63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6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57" fillId="0" borderId="1" xfId="24" applyNumberFormat="1" applyFont="1" applyFill="1" applyBorder="1"/>
    <xf numFmtId="9" fontId="57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57" fillId="0" borderId="10" xfId="24" applyNumberFormat="1" applyFont="1" applyFill="1" applyBorder="1"/>
    <xf numFmtId="9" fontId="57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3" xfId="24" applyNumberFormat="1" applyFont="1" applyFill="1" applyBorder="1"/>
    <xf numFmtId="9" fontId="4" fillId="0" borderId="64" xfId="25" applyFont="1" applyFill="1" applyBorder="1"/>
    <xf numFmtId="0" fontId="4" fillId="0" borderId="65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4" xfId="25" applyFont="1" applyBorder="1"/>
    <xf numFmtId="9" fontId="4" fillId="0" borderId="64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0" fontId="7" fillId="0" borderId="2" xfId="0" applyFont="1" applyFill="1" applyBorder="1" applyAlignment="1">
      <alignment horizontal="right"/>
    </xf>
    <xf numFmtId="43" fontId="4" fillId="0" borderId="65" xfId="24" applyFont="1" applyBorder="1"/>
    <xf numFmtId="0" fontId="4" fillId="0" borderId="63" xfId="0" applyFont="1" applyFill="1" applyBorder="1" applyAlignment="1">
      <alignment horizontal="center" vertical="center"/>
    </xf>
    <xf numFmtId="165" fontId="4" fillId="5" borderId="0" xfId="24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7" fillId="8" borderId="0" xfId="24" applyFont="1" applyFill="1" applyBorder="1"/>
    <xf numFmtId="43" fontId="7" fillId="8" borderId="64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4" xfId="24" applyFont="1" applyFill="1" applyBorder="1"/>
    <xf numFmtId="43" fontId="57" fillId="8" borderId="2" xfId="24" applyFont="1" applyFill="1" applyBorder="1"/>
    <xf numFmtId="43" fontId="57" fillId="8" borderId="0" xfId="24" applyFont="1" applyFill="1" applyBorder="1"/>
    <xf numFmtId="0" fontId="0" fillId="8" borderId="64" xfId="0" applyFill="1" applyBorder="1"/>
    <xf numFmtId="43" fontId="7" fillId="68" borderId="2" xfId="24" applyFont="1" applyFill="1" applyBorder="1"/>
    <xf numFmtId="43" fontId="7" fillId="68" borderId="0" xfId="24" applyFont="1" applyFill="1" applyBorder="1"/>
    <xf numFmtId="0" fontId="4" fillId="0" borderId="0" xfId="0" applyFont="1" applyBorder="1" applyAlignment="1">
      <alignment horizontal="right"/>
    </xf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3" xfId="24" applyNumberFormat="1" applyFont="1" applyFill="1" applyBorder="1"/>
    <xf numFmtId="43" fontId="7" fillId="0" borderId="65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3" xfId="24" applyNumberFormat="1" applyFont="1" applyBorder="1"/>
    <xf numFmtId="43" fontId="4" fillId="0" borderId="65" xfId="24" applyNumberFormat="1" applyFont="1" applyBorder="1"/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Fill="1" applyBorder="1"/>
    <xf numFmtId="0" fontId="0" fillId="0" borderId="0" xfId="0"/>
    <xf numFmtId="0" fontId="4" fillId="4" borderId="65" xfId="0" applyFont="1" applyFill="1" applyBorder="1" applyAlignment="1">
      <alignment horizontal="center"/>
    </xf>
    <xf numFmtId="0" fontId="0" fillId="8" borderId="63" xfId="0" applyFill="1" applyBorder="1"/>
    <xf numFmtId="0" fontId="4" fillId="8" borderId="63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9" borderId="1" xfId="0" applyFont="1" applyFill="1" applyBorder="1" applyAlignment="1">
      <alignment horizontal="center" textRotation="90"/>
    </xf>
    <xf numFmtId="0" fontId="6" fillId="69" borderId="2" xfId="0" applyFont="1" applyFill="1" applyBorder="1" applyAlignment="1">
      <alignment horizontal="center" textRotation="90"/>
    </xf>
    <xf numFmtId="0" fontId="6" fillId="69" borderId="3" xfId="0" applyFont="1" applyFill="1" applyBorder="1" applyAlignment="1">
      <alignment horizontal="center" textRotation="90"/>
    </xf>
    <xf numFmtId="0" fontId="6" fillId="70" borderId="4" xfId="0" applyFont="1" applyFill="1" applyBorder="1" applyAlignment="1">
      <alignment horizontal="center" textRotation="90"/>
    </xf>
    <xf numFmtId="0" fontId="6" fillId="70" borderId="5" xfId="0" applyFont="1" applyFill="1" applyBorder="1" applyAlignment="1">
      <alignment horizontal="center" textRotation="90"/>
    </xf>
    <xf numFmtId="0" fontId="6" fillId="70" borderId="6" xfId="0" applyFont="1" applyFill="1" applyBorder="1" applyAlignment="1">
      <alignment horizontal="center" textRotation="90"/>
    </xf>
    <xf numFmtId="0" fontId="6" fillId="70" borderId="1" xfId="0" applyFont="1" applyFill="1" applyBorder="1" applyAlignment="1">
      <alignment horizontal="center" textRotation="90"/>
    </xf>
    <xf numFmtId="0" fontId="6" fillId="70" borderId="2" xfId="0" applyFont="1" applyFill="1" applyBorder="1" applyAlignment="1">
      <alignment horizontal="center" textRotation="90"/>
    </xf>
    <xf numFmtId="0" fontId="6" fillId="70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8" fillId="2" borderId="4" xfId="0" applyFont="1" applyFill="1" applyBorder="1" applyAlignment="1">
      <alignment horizontal="center" textRotation="90"/>
    </xf>
    <xf numFmtId="0" fontId="58" fillId="2" borderId="5" xfId="0" applyFont="1" applyFill="1" applyBorder="1" applyAlignment="1">
      <alignment horizontal="center" textRotation="90"/>
    </xf>
    <xf numFmtId="0" fontId="58" fillId="2" borderId="6" xfId="0" applyFont="1" applyFill="1" applyBorder="1" applyAlignment="1">
      <alignment horizontal="center" textRotation="90"/>
    </xf>
    <xf numFmtId="0" fontId="6" fillId="2" borderId="74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9" borderId="4" xfId="0" applyFont="1" applyFill="1" applyBorder="1" applyAlignment="1">
      <alignment horizontal="center" textRotation="90"/>
    </xf>
    <xf numFmtId="0" fontId="6" fillId="69" borderId="5" xfId="0" applyFont="1" applyFill="1" applyBorder="1" applyAlignment="1">
      <alignment horizontal="center" textRotation="90"/>
    </xf>
    <xf numFmtId="0" fontId="6" fillId="69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7" fillId="0" borderId="64" xfId="0" applyFont="1" applyFill="1" applyBorder="1" applyAlignment="1">
      <alignment horizontal="right"/>
    </xf>
    <xf numFmtId="0" fontId="4" fillId="0" borderId="64" xfId="0" applyNumberFormat="1" applyFont="1" applyBorder="1" applyAlignment="1">
      <alignment horizontal="right"/>
    </xf>
    <xf numFmtId="0" fontId="4" fillId="8" borderId="64" xfId="0" applyFont="1" applyFill="1" applyBorder="1" applyAlignment="1">
      <alignment horizontal="center"/>
    </xf>
    <xf numFmtId="0" fontId="7" fillId="0" borderId="64" xfId="0" applyFont="1" applyFill="1" applyBorder="1" applyAlignment="1">
      <alignment horizontal="left"/>
    </xf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70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66" xfId="0" applyFont="1" applyFill="1" applyBorder="1" applyAlignment="1">
      <alignment horizontal="center"/>
    </xf>
    <xf numFmtId="3" fontId="4" fillId="0" borderId="64" xfId="0" applyNumberFormat="1" applyFont="1" applyBorder="1" applyAlignment="1">
      <alignment horizontal="right"/>
    </xf>
    <xf numFmtId="0" fontId="4" fillId="8" borderId="64" xfId="0" applyNumberFormat="1" applyFont="1" applyFill="1" applyBorder="1" applyAlignment="1">
      <alignment horizontal="center"/>
    </xf>
    <xf numFmtId="164" fontId="7" fillId="0" borderId="0" xfId="6038" applyNumberFormat="1" applyFont="1" applyFill="1" applyBorder="1"/>
    <xf numFmtId="165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64" fontId="7" fillId="0" borderId="2" xfId="6038" applyNumberFormat="1" applyFont="1" applyFill="1" applyBorder="1"/>
    <xf numFmtId="165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65" xfId="0" applyBorder="1" applyAlignment="1">
      <alignment horizontal="center"/>
    </xf>
    <xf numFmtId="164" fontId="7" fillId="0" borderId="64" xfId="6038" applyNumberFormat="1" applyFont="1" applyFill="1" applyBorder="1"/>
    <xf numFmtId="165" fontId="7" fillId="0" borderId="64" xfId="6038" applyNumberFormat="1" applyFont="1" applyFill="1" applyBorder="1"/>
    <xf numFmtId="0" fontId="4" fillId="0" borderId="64" xfId="0" applyFont="1" applyBorder="1" applyAlignment="1">
      <alignment horizontal="right"/>
    </xf>
    <xf numFmtId="0" fontId="0" fillId="5" borderId="64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4" fillId="8" borderId="11" xfId="0" applyFont="1" applyFill="1" applyBorder="1"/>
    <xf numFmtId="0" fontId="4" fillId="8" borderId="65" xfId="0" applyFont="1" applyFill="1" applyBorder="1"/>
    <xf numFmtId="165" fontId="7" fillId="0" borderId="10" xfId="24" applyNumberFormat="1" applyFont="1" applyFill="1" applyBorder="1"/>
    <xf numFmtId="0" fontId="0" fillId="8" borderId="0" xfId="0" applyFill="1" applyBorder="1" applyAlignment="1">
      <alignment horizontal="right"/>
    </xf>
    <xf numFmtId="0" fontId="7" fillId="8" borderId="11" xfId="0" applyFont="1" applyFill="1" applyBorder="1"/>
    <xf numFmtId="0" fontId="58" fillId="2" borderId="2" xfId="0" applyFont="1" applyFill="1" applyBorder="1" applyAlignment="1">
      <alignment horizontal="center" textRotation="90"/>
    </xf>
    <xf numFmtId="0" fontId="58" fillId="2" borderId="3" xfId="0" applyFont="1" applyFill="1" applyBorder="1" applyAlignment="1">
      <alignment horizontal="center" textRotation="90"/>
    </xf>
    <xf numFmtId="165" fontId="7" fillId="0" borderId="1" xfId="24" applyNumberFormat="1" applyFont="1" applyFill="1" applyBorder="1"/>
    <xf numFmtId="0" fontId="0" fillId="8" borderId="2" xfId="0" applyFill="1" applyBorder="1" applyAlignment="1">
      <alignment horizontal="right"/>
    </xf>
    <xf numFmtId="0" fontId="7" fillId="8" borderId="3" xfId="0" applyFont="1" applyFill="1" applyBorder="1"/>
    <xf numFmtId="165" fontId="7" fillId="0" borderId="63" xfId="24" applyNumberFormat="1" applyFont="1" applyFill="1" applyBorder="1"/>
    <xf numFmtId="0" fontId="0" fillId="8" borderId="64" xfId="0" applyFill="1" applyBorder="1" applyAlignment="1">
      <alignment horizontal="right"/>
    </xf>
    <xf numFmtId="0" fontId="7" fillId="8" borderId="65" xfId="0" applyFont="1" applyFill="1" applyBorder="1"/>
    <xf numFmtId="0" fontId="7" fillId="8" borderId="0" xfId="0" applyFont="1" applyFill="1" applyBorder="1"/>
    <xf numFmtId="0" fontId="7" fillId="0" borderId="8" xfId="0" applyFont="1" applyFill="1" applyBorder="1" applyAlignment="1">
      <alignment horizontal="center"/>
    </xf>
    <xf numFmtId="166" fontId="4" fillId="0" borderId="10" xfId="25" applyNumberFormat="1" applyFont="1" applyBorder="1"/>
    <xf numFmtId="0" fontId="0" fillId="5" borderId="64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8" borderId="2" xfId="0" applyFont="1" applyFill="1" applyBorder="1"/>
    <xf numFmtId="0" fontId="7" fillId="0" borderId="7" xfId="0" applyFont="1" applyFill="1" applyBorder="1" applyAlignment="1">
      <alignment horizontal="center"/>
    </xf>
    <xf numFmtId="166" fontId="4" fillId="0" borderId="1" xfId="25" applyNumberFormat="1" applyFont="1" applyBorder="1"/>
    <xf numFmtId="0" fontId="7" fillId="8" borderId="64" xfId="0" applyFont="1" applyFill="1" applyBorder="1"/>
    <xf numFmtId="0" fontId="7" fillId="0" borderId="66" xfId="0" applyFont="1" applyFill="1" applyBorder="1" applyAlignment="1">
      <alignment horizontal="center"/>
    </xf>
    <xf numFmtId="166" fontId="4" fillId="0" borderId="63" xfId="25" applyNumberFormat="1" applyFont="1" applyBorder="1"/>
    <xf numFmtId="0" fontId="0" fillId="8" borderId="11" xfId="0" applyFill="1" applyBorder="1"/>
    <xf numFmtId="0" fontId="58" fillId="2" borderId="1" xfId="0" applyFont="1" applyFill="1" applyBorder="1" applyAlignment="1">
      <alignment horizontal="center" textRotation="90"/>
    </xf>
    <xf numFmtId="0" fontId="0" fillId="8" borderId="3" xfId="0" applyFill="1" applyBorder="1"/>
    <xf numFmtId="0" fontId="0" fillId="8" borderId="65" xfId="0" applyFill="1" applyBorder="1"/>
    <xf numFmtId="0" fontId="0" fillId="0" borderId="0" xfId="0" applyAlignment="1">
      <alignment wrapText="1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52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140">
    <queryTableFields count="139">
      <queryTableField id="1" name="SCOPE"/>
      <queryTableField id="2" name="TECHNOLOGY"/>
      <queryTableField id="3" name="TARGET ON SCOPE"/>
      <queryTableField id="4" name="CITIES_ROUTE_LINES_PLACE"/>
      <queryTableField id="5" name="DL_CE NUMBER OF ATTEMPTS"/>
      <queryTableField id="6" name="DL_CE ERRORS IN ACCESIBILITY"/>
      <queryTableField id="7" name="DL_CE ERRORS IN RETAINABILITY"/>
      <queryTableField id="8" name="DL_CE D1.DOWNLOAD SPEED"/>
      <queryTableField id="9" name="DL_CE DESV"/>
      <queryTableField id="10" name="DL_CE D2"/>
      <queryTableField id="11" name="DL_CE NUMBER OF DL &gt; 3 MBPS"/>
      <queryTableField id="12" name="DL_CE NUMBER OF DL &gt; 1 MBPS"/>
      <queryTableField id="13" name="DL_CE PEAK DATA USER RATE"/>
      <queryTableField id="14" name="DL_CE 10TH PERCENTILE THR."/>
      <queryTableField id="15" name="DL_CE 10TH PERCENTILE SCOPE"/>
      <queryTableField id="16" name="DL_CE 10TH PERCENTILE SCOPE_M_S"/>
      <queryTableField id="17" name="DL_CE 90TH PERCENTILE THR."/>
      <queryTableField id="18" name="DL_CE 90TH PERCENTILE SCOPE"/>
      <queryTableField id="19" name="DL_CE 90TH PERCENTILE SCOPE_M_S"/>
      <queryTableField id="20" name="UL_CE NUMBER OF ATTEMPTS"/>
      <queryTableField id="21" name="UL_CE ERRORS IN ACCESIBILITY"/>
      <queryTableField id="22" name="UL_CE ERRORS IN RETAINABILITY"/>
      <queryTableField id="23" name="UL_CE D3.UPLOAD SPEED"/>
      <queryTableField id="24" name="UL_CE THROUGHPUT DESV"/>
      <queryTableField id="25" name="UL_CE PEAK DATA USER RATE"/>
      <queryTableField id="26" name="UL_CE 10TH PERCENTILE THR."/>
      <queryTableField id="27" name="UL_CE 10TH PERCENTILE SCOPE"/>
      <queryTableField id="28" name="UL_CE 10TH PERCENTILE SCOPE_M_S"/>
      <queryTableField id="29" name="UL_CE 90TH PERCENTILE THR."/>
      <queryTableField id="30" name="UL_CE 90TH PERCENTILE SCOPE"/>
      <queryTableField id="31" name="UL_CE 90TH PERCENTILE SCOPE_M_S"/>
      <queryTableField id="32" name="DL_NC NUMBER OF ATTEMPTS"/>
      <queryTableField id="33" name="DL_NC ERRORS IN ACCESIBILITY"/>
      <queryTableField id="34" name="DL_NC ERRORS IN RETAINABILITY"/>
      <queryTableField id="35" name="DL_NC SESSIONS THPUT EXCEDEED 384KBPS"/>
      <queryTableField id="36" name="DL_NC MEAN DATA USER RATE"/>
      <queryTableField id="37" name="DL_NC DESV"/>
      <queryTableField id="38" name="DL_NC PEAK DATA USER RATE"/>
      <queryTableField id="39" name="DL_NC 10TH PERCENTILE THR."/>
      <queryTableField id="40" name="DL_NC 10TH PERCENTILE SCOPE"/>
      <queryTableField id="41" name="DL_NC 10TH PERCENTILE SCOPE_M_S"/>
      <queryTableField id="42" name="DL_NC 90TH PERCENTILE THR."/>
      <queryTableField id="43" name="DL_NC 90TH PERCENTILE SCOPE"/>
      <queryTableField id="44" name="DL_NC 90TH PERCENTILE SCOPE_M_S"/>
      <queryTableField id="45" name="UL_NC NUMBER OF ATTEMPTS"/>
      <queryTableField id="46" name="UL_NC ERRORS IN ACCESIBILITY"/>
      <queryTableField id="47" name="UL_NC ERRORS IN RETAINABILITY"/>
      <queryTableField id="48" name="UL_NC SESSIONS THPUT EXCEDEED 384KBPS"/>
      <queryTableField id="49" name="UL_NC MEAN DATA USER RATE"/>
      <queryTableField id="50" name="UL_NC DESV"/>
      <queryTableField id="51" name="UL_NC PEAK DATA USER RATE"/>
      <queryTableField id="52" name="UL_NC 10TH PERCENTILE THR."/>
      <queryTableField id="53" name="UL_NC 10TH PERCENTILE SCOPE"/>
      <queryTableField id="54" name="UL_NC 10TH PERCENTILE SCOPE_M_S"/>
      <queryTableField id="55" name="UL_NC 90TH PERCENTILE THR."/>
      <queryTableField id="56" name="UL_NC 90TH PERCENTILE SCOPE"/>
      <queryTableField id="57" name="UL_NC 90TH PERCENTILE SCOPE_M_S"/>
      <queryTableField id="58" name="PING NUMBER OF ATTEMPTS"/>
      <queryTableField id="59" name="PING MEDIAN"/>
      <queryTableField id="60" name="PING AVG"/>
      <queryTableField id="61" name="PING MEDIAN SCOPE"/>
      <queryTableField id="62" name="PING MEDIAN SCOPE_M_S"/>
      <queryTableField id="63" name="WEB_HTTP ATTEMPTS"/>
      <queryTableField id="64" name="WEB_HTTP ACCESIBILITY"/>
      <queryTableField id="65" name="WEB_HTTP RETAINABILITY"/>
      <queryTableField id="66" name="WEB_HTTP SESS"/>
      <queryTableField id="67" name="WEB_HTTP IP ACC"/>
      <queryTableField id="68" name="WEB_HTTP TRANS"/>
      <queryTableField id="69" name="WEB_HTTPS ATTEMPTS"/>
      <queryTableField id="70" name="WEB_HTTPS ACCESIBILITY"/>
      <queryTableField id="71" name="WEB_HTTPS RETAINABILITY"/>
      <queryTableField id="72" name="WEB_HTTPS SESS"/>
      <queryTableField id="73" name="WEB_HTTPS IP ACC"/>
      <queryTableField id="74" name="WEB_HTTPS TRANS"/>
      <queryTableField id="75" name="YTB B5"/>
      <queryTableField id="76" name="YTB B4"/>
      <queryTableField id="77" name="YTB B6"/>
      <queryTableField id="78" name="YTB NUMBER OF VIDEO ACCESS ATTEMPTS"/>
      <queryTableField id="79" name="YTB VIDEO START TIME"/>
      <queryTableField id="80" name="YTB NUMBER OF VIDEO FAILURES"/>
      <queryTableField id="81" name="YTB B1"/>
      <queryTableField id="82" name="YTB B2"/>
      <queryTableField id="83" name="YTB VIDEOS START_TERM IN HD"/>
      <queryTableField id="84" name="YTB B2 %"/>
      <queryTableField id="85" name="YTB B3"/>
      <queryTableField id="86" name="YTB_V2 B5"/>
      <queryTableField id="87" name="YTB_V2 B4"/>
      <queryTableField id="88" name="YTB_V2 B6"/>
      <queryTableField id="89" name="YTB_V2 NUMBER OF VIDEO ACCESS ATTEMPTS"/>
      <queryTableField id="90" name="YTB_V2 VIDEO START TIME"/>
      <queryTableField id="91" name="YTB_V2 NUMBER OF VIDEO FAILURES"/>
      <queryTableField id="92" name="YTB_V2 B1"/>
      <queryTableField id="93" name="YTB_V2 B2"/>
      <queryTableField id="94" name="YTB_V2 VIDEOS START_TERM IN HD"/>
      <queryTableField id="95" name="YTB_V2 B2 %"/>
      <queryTableField id="96" name="YTB_V2 B3"/>
      <queryTableField id="97" name="YTB_V3 B5"/>
      <queryTableField id="98" name="YTB_V3 B4"/>
      <queryTableField id="99" name="YTB_V3 B6"/>
      <queryTableField id="100" name="YTB_V3 NUMBER OF VIDEO ACCESS ATTEMPTS"/>
      <queryTableField id="101" name="YTB_V3 VIDEO START TIME"/>
      <queryTableField id="102" name="YTB_V3 NUMBER OF VIDEO FAILURES"/>
      <queryTableField id="103" name="YTB_V3 B1"/>
      <queryTableField id="104" name="YTB_V3 B2"/>
      <queryTableField id="105" name="YTB_V3 VIDEOS START_TERM IN HD"/>
      <queryTableField id="106" name="YTB_V3 B2 %"/>
      <queryTableField id="107" name="YTB_V3 B3"/>
      <queryTableField id="108" name="YTB_V4 B5"/>
      <queryTableField id="109" name="YTB_V4 B4"/>
      <queryTableField id="110" name="YTB_V4 B6"/>
      <queryTableField id="111" name="YTB_V4 NUMBER OF VIDEO ACCESS ATTEMPTS"/>
      <queryTableField id="112" name="YTB_V4 VIDEO START TIME"/>
      <queryTableField id="113" name="YTB_V4 NUMBER OF VIDEO FAILURES"/>
      <queryTableField id="114" name="YTB_V4 B1"/>
      <queryTableField id="115" name="YTB_V4 B2"/>
      <queryTableField id="116" name="YTB_V4 VIDEOS START_TERM IN HD"/>
      <queryTableField id="117" name="YTB_V4 B2 %"/>
      <queryTableField id="118" name="YTB_V4 B3"/>
      <queryTableField id="119" name="URBAN_EXTENSION"/>
      <queryTableField id="120" name="Population"/>
      <queryTableField id="121" name="SAMPLED_URBAN"/>
      <queryTableField id="122" name="NUMBER_TEST_KM"/>
      <queryTableField id="123" name="ROUTE"/>
      <queryTableField id="124" name="PHONE_MODEL"/>
      <queryTableField id="125" name="FIRM_VERSION"/>
      <queryTableField id="126" name="HANDSET_CAPABILITY"/>
      <queryTableField id="127" name="TEST_MODALITY"/>
      <queryTableField id="128" name="LAST_ACQUISITION"/>
      <queryTableField id="129" name="Operador"/>
      <queryTableField id="130" name="MCC"/>
      <queryTableField id="131" name="MNC"/>
      <queryTableField id="132" name="OPCOS"/>
      <queryTableField id="133" name="RAN_VENDOR"/>
      <queryTableField id="134" name="SCENARIOS"/>
      <queryTableField id="135" name="PROVINCIA"/>
      <queryTableField id="136" name="CCAA"/>
      <queryTableField id="137" name="ZONA"/>
      <queryTableField id="138" name="SESSION TIME DL_CE"/>
      <queryTableField id="139" name="SESSION TIME UL_CE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26"/>
  <sheetViews>
    <sheetView tabSelected="1" workbookViewId="0">
      <selection activeCell="D7" sqref="D7"/>
    </sheetView>
  </sheetViews>
  <sheetFormatPr baseColWidth="10" defaultRowHeight="15"/>
  <cols>
    <col min="2" max="2" width="34.140625" bestFit="1" customWidth="1"/>
    <col min="3" max="3" width="26.5703125" bestFit="1" customWidth="1"/>
    <col min="4" max="4" width="12.85546875" bestFit="1" customWidth="1"/>
    <col min="5" max="5" width="22.7109375" bestFit="1" customWidth="1"/>
    <col min="7" max="7" width="20.28515625" bestFit="1" customWidth="1"/>
    <col min="8" max="8" width="26.85546875" bestFit="1" customWidth="1"/>
  </cols>
  <sheetData>
    <row r="1" spans="1:8">
      <c r="A1" s="396" t="s">
        <v>280</v>
      </c>
      <c r="B1" s="396" t="s">
        <v>281</v>
      </c>
      <c r="C1" s="396" t="s">
        <v>0</v>
      </c>
      <c r="D1" s="396" t="s">
        <v>1</v>
      </c>
      <c r="E1" s="396" t="s">
        <v>288</v>
      </c>
      <c r="F1" t="s">
        <v>298</v>
      </c>
      <c r="G1" s="396" t="s">
        <v>301</v>
      </c>
      <c r="H1" t="s">
        <v>377</v>
      </c>
    </row>
    <row r="2" spans="1:8">
      <c r="A2" s="396">
        <v>1</v>
      </c>
      <c r="B2" s="396" t="s">
        <v>289</v>
      </c>
      <c r="C2" s="396" t="s">
        <v>282</v>
      </c>
      <c r="D2" s="502" t="s">
        <v>403</v>
      </c>
      <c r="E2" s="396" t="s">
        <v>290</v>
      </c>
      <c r="F2" s="396" t="s">
        <v>299</v>
      </c>
      <c r="G2" s="396" t="s">
        <v>302</v>
      </c>
      <c r="H2" t="s">
        <v>378</v>
      </c>
    </row>
    <row r="3" spans="1:8">
      <c r="A3" s="396">
        <v>2</v>
      </c>
      <c r="B3" s="396" t="s">
        <v>291</v>
      </c>
      <c r="C3" s="396" t="s">
        <v>282</v>
      </c>
      <c r="D3" s="396" t="s">
        <v>119</v>
      </c>
      <c r="E3" s="396" t="s">
        <v>41</v>
      </c>
      <c r="F3" s="396" t="s">
        <v>299</v>
      </c>
      <c r="G3" s="396" t="s">
        <v>302</v>
      </c>
      <c r="H3" t="s">
        <v>380</v>
      </c>
    </row>
    <row r="4" spans="1:8">
      <c r="A4" s="396">
        <v>3</v>
      </c>
      <c r="B4" s="396" t="s">
        <v>292</v>
      </c>
      <c r="C4" s="396" t="s">
        <v>283</v>
      </c>
      <c r="D4" s="502" t="s">
        <v>403</v>
      </c>
      <c r="E4" s="396" t="s">
        <v>290</v>
      </c>
      <c r="F4" s="396" t="s">
        <v>299</v>
      </c>
      <c r="G4" s="396" t="s">
        <v>302</v>
      </c>
      <c r="H4" t="s">
        <v>379</v>
      </c>
    </row>
    <row r="5" spans="1:8">
      <c r="A5" s="396">
        <v>4</v>
      </c>
      <c r="B5" s="396" t="s">
        <v>293</v>
      </c>
      <c r="C5" s="396" t="s">
        <v>283</v>
      </c>
      <c r="D5" s="396" t="s">
        <v>119</v>
      </c>
      <c r="E5" s="396" t="s">
        <v>41</v>
      </c>
      <c r="F5" s="396" t="s">
        <v>299</v>
      </c>
      <c r="G5" s="396" t="s">
        <v>302</v>
      </c>
      <c r="H5" t="s">
        <v>381</v>
      </c>
    </row>
    <row r="6" spans="1:8">
      <c r="A6" s="396">
        <v>5</v>
      </c>
      <c r="B6" s="396" t="s">
        <v>307</v>
      </c>
      <c r="C6" s="396" t="s">
        <v>284</v>
      </c>
      <c r="D6" s="396" t="s">
        <v>308</v>
      </c>
      <c r="E6" s="396" t="s">
        <v>41</v>
      </c>
      <c r="F6" s="396" t="s">
        <v>300</v>
      </c>
      <c r="G6" s="396" t="s">
        <v>284</v>
      </c>
      <c r="H6" t="s">
        <v>389</v>
      </c>
    </row>
    <row r="7" spans="1:8">
      <c r="A7" s="396">
        <v>6</v>
      </c>
      <c r="B7" s="396" t="s">
        <v>294</v>
      </c>
      <c r="C7" s="396" t="s">
        <v>284</v>
      </c>
      <c r="D7" s="396" t="s">
        <v>8</v>
      </c>
      <c r="E7" s="396" t="s">
        <v>41</v>
      </c>
      <c r="F7" t="s">
        <v>300</v>
      </c>
      <c r="G7" s="396" t="s">
        <v>284</v>
      </c>
      <c r="H7" t="s">
        <v>388</v>
      </c>
    </row>
    <row r="8" spans="1:8" s="396" customFormat="1">
      <c r="A8" s="396">
        <v>7</v>
      </c>
      <c r="B8" s="396" t="s">
        <v>309</v>
      </c>
      <c r="C8" s="396" t="s">
        <v>285</v>
      </c>
      <c r="D8" s="396" t="s">
        <v>308</v>
      </c>
      <c r="E8" s="396" t="s">
        <v>41</v>
      </c>
      <c r="F8" s="396" t="s">
        <v>300</v>
      </c>
      <c r="G8" s="396" t="s">
        <v>285</v>
      </c>
      <c r="H8" s="396" t="s">
        <v>391</v>
      </c>
    </row>
    <row r="9" spans="1:8">
      <c r="A9" s="396">
        <v>8</v>
      </c>
      <c r="B9" s="396" t="s">
        <v>295</v>
      </c>
      <c r="C9" s="396" t="s">
        <v>285</v>
      </c>
      <c r="D9" s="396" t="s">
        <v>8</v>
      </c>
      <c r="E9" s="396" t="s">
        <v>41</v>
      </c>
      <c r="F9" s="396" t="s">
        <v>300</v>
      </c>
      <c r="G9" s="396" t="s">
        <v>285</v>
      </c>
      <c r="H9" t="s">
        <v>390</v>
      </c>
    </row>
    <row r="10" spans="1:8" s="396" customFormat="1">
      <c r="A10" s="396">
        <v>9</v>
      </c>
      <c r="B10" s="396" t="s">
        <v>310</v>
      </c>
      <c r="C10" s="396" t="s">
        <v>286</v>
      </c>
      <c r="D10" s="396" t="s">
        <v>308</v>
      </c>
      <c r="E10" s="396" t="s">
        <v>41</v>
      </c>
      <c r="F10" s="396" t="s">
        <v>300</v>
      </c>
      <c r="G10" s="396" t="s">
        <v>303</v>
      </c>
      <c r="H10" s="396" t="s">
        <v>396</v>
      </c>
    </row>
    <row r="11" spans="1:8">
      <c r="A11" s="396">
        <v>10</v>
      </c>
      <c r="B11" s="396" t="s">
        <v>296</v>
      </c>
      <c r="C11" s="396" t="s">
        <v>286</v>
      </c>
      <c r="D11" s="396" t="s">
        <v>8</v>
      </c>
      <c r="E11" s="396" t="s">
        <v>41</v>
      </c>
      <c r="F11" s="396" t="s">
        <v>300</v>
      </c>
      <c r="G11" s="396" t="s">
        <v>303</v>
      </c>
      <c r="H11" t="s">
        <v>395</v>
      </c>
    </row>
    <row r="12" spans="1:8" s="396" customFormat="1">
      <c r="A12" s="396">
        <v>11</v>
      </c>
      <c r="B12" s="396" t="s">
        <v>311</v>
      </c>
      <c r="C12" s="396" t="s">
        <v>287</v>
      </c>
      <c r="D12" s="396" t="s">
        <v>308</v>
      </c>
      <c r="E12" s="396" t="s">
        <v>41</v>
      </c>
      <c r="F12" s="396" t="s">
        <v>300</v>
      </c>
      <c r="G12" s="396" t="s">
        <v>287</v>
      </c>
      <c r="H12" s="396" t="s">
        <v>383</v>
      </c>
    </row>
    <row r="13" spans="1:8">
      <c r="A13" s="396">
        <v>12</v>
      </c>
      <c r="B13" s="396" t="s">
        <v>297</v>
      </c>
      <c r="C13" s="396" t="s">
        <v>287</v>
      </c>
      <c r="D13" s="396" t="s">
        <v>8</v>
      </c>
      <c r="E13" s="396" t="s">
        <v>41</v>
      </c>
      <c r="F13" s="396" t="s">
        <v>300</v>
      </c>
      <c r="G13" s="396" t="s">
        <v>287</v>
      </c>
      <c r="H13" t="s">
        <v>382</v>
      </c>
    </row>
    <row r="14" spans="1:8" s="396" customFormat="1">
      <c r="A14" s="396">
        <v>13</v>
      </c>
      <c r="B14" s="396" t="s">
        <v>312</v>
      </c>
      <c r="C14" s="396" t="s">
        <v>305</v>
      </c>
      <c r="D14" s="396" t="s">
        <v>308</v>
      </c>
      <c r="E14" s="396" t="s">
        <v>41</v>
      </c>
      <c r="F14" s="396" t="s">
        <v>300</v>
      </c>
      <c r="G14" s="396" t="s">
        <v>306</v>
      </c>
      <c r="H14" s="396" t="s">
        <v>393</v>
      </c>
    </row>
    <row r="15" spans="1:8">
      <c r="A15" s="396">
        <v>14</v>
      </c>
      <c r="B15" t="s">
        <v>304</v>
      </c>
      <c r="C15" s="396" t="s">
        <v>305</v>
      </c>
      <c r="D15" s="396" t="s">
        <v>8</v>
      </c>
      <c r="E15" s="396" t="s">
        <v>41</v>
      </c>
      <c r="F15" s="396" t="s">
        <v>300</v>
      </c>
      <c r="G15" s="396" t="s">
        <v>306</v>
      </c>
      <c r="H15" t="s">
        <v>392</v>
      </c>
    </row>
    <row r="16" spans="1:8">
      <c r="A16">
        <v>15</v>
      </c>
      <c r="B16" s="396" t="s">
        <v>353</v>
      </c>
      <c r="C16" t="s">
        <v>287</v>
      </c>
      <c r="D16" t="s">
        <v>119</v>
      </c>
      <c r="E16" s="396" t="s">
        <v>41</v>
      </c>
      <c r="F16" s="396" t="s">
        <v>300</v>
      </c>
      <c r="G16" s="396" t="s">
        <v>287</v>
      </c>
      <c r="H16" t="s">
        <v>384</v>
      </c>
    </row>
    <row r="17" spans="1:8">
      <c r="A17">
        <v>16</v>
      </c>
      <c r="B17" t="s">
        <v>354</v>
      </c>
      <c r="C17" t="s">
        <v>355</v>
      </c>
      <c r="D17" t="s">
        <v>8</v>
      </c>
      <c r="E17" t="s">
        <v>41</v>
      </c>
      <c r="F17" t="s">
        <v>300</v>
      </c>
      <c r="G17" t="s">
        <v>355</v>
      </c>
      <c r="H17" t="s">
        <v>385</v>
      </c>
    </row>
    <row r="18" spans="1:8">
      <c r="A18">
        <v>17</v>
      </c>
      <c r="B18" t="s">
        <v>356</v>
      </c>
      <c r="C18" t="s">
        <v>355</v>
      </c>
      <c r="D18" t="s">
        <v>119</v>
      </c>
      <c r="E18" t="s">
        <v>41</v>
      </c>
      <c r="F18" t="s">
        <v>300</v>
      </c>
      <c r="G18" t="s">
        <v>355</v>
      </c>
      <c r="H18" t="s">
        <v>387</v>
      </c>
    </row>
    <row r="19" spans="1:8">
      <c r="A19">
        <v>18</v>
      </c>
      <c r="B19" t="s">
        <v>357</v>
      </c>
      <c r="C19" t="s">
        <v>358</v>
      </c>
      <c r="D19" t="s">
        <v>8</v>
      </c>
      <c r="E19" t="s">
        <v>41</v>
      </c>
      <c r="F19" t="s">
        <v>300</v>
      </c>
      <c r="G19" t="s">
        <v>358</v>
      </c>
      <c r="H19" t="s">
        <v>397</v>
      </c>
    </row>
    <row r="20" spans="1:8">
      <c r="A20">
        <v>19</v>
      </c>
      <c r="B20" t="s">
        <v>359</v>
      </c>
      <c r="C20" t="s">
        <v>355</v>
      </c>
      <c r="D20" t="s">
        <v>308</v>
      </c>
      <c r="E20" t="s">
        <v>41</v>
      </c>
      <c r="F20" t="s">
        <v>300</v>
      </c>
      <c r="G20" t="s">
        <v>355</v>
      </c>
      <c r="H20" t="s">
        <v>386</v>
      </c>
    </row>
    <row r="21" spans="1:8">
      <c r="A21">
        <v>20</v>
      </c>
      <c r="B21" t="s">
        <v>360</v>
      </c>
      <c r="C21" t="s">
        <v>358</v>
      </c>
      <c r="D21" t="s">
        <v>308</v>
      </c>
      <c r="E21" t="s">
        <v>41</v>
      </c>
      <c r="F21" t="s">
        <v>300</v>
      </c>
      <c r="G21" t="s">
        <v>358</v>
      </c>
      <c r="H21" s="396" t="s">
        <v>398</v>
      </c>
    </row>
    <row r="22" spans="1:8">
      <c r="A22" s="396">
        <v>21</v>
      </c>
      <c r="B22" s="396" t="s">
        <v>366</v>
      </c>
      <c r="C22" s="396" t="s">
        <v>282</v>
      </c>
      <c r="D22" s="396" t="s">
        <v>376</v>
      </c>
      <c r="E22" s="396" t="s">
        <v>290</v>
      </c>
      <c r="F22" s="396" t="s">
        <v>299</v>
      </c>
      <c r="G22" s="396" t="s">
        <v>302</v>
      </c>
      <c r="H22" s="396" t="s">
        <v>401</v>
      </c>
    </row>
    <row r="23" spans="1:8">
      <c r="A23" s="396">
        <v>22</v>
      </c>
      <c r="B23" s="396" t="s">
        <v>367</v>
      </c>
      <c r="C23" s="396" t="s">
        <v>283</v>
      </c>
      <c r="D23" s="396" t="s">
        <v>376</v>
      </c>
      <c r="E23" s="396" t="s">
        <v>290</v>
      </c>
      <c r="F23" s="396" t="s">
        <v>299</v>
      </c>
      <c r="G23" s="396" t="s">
        <v>302</v>
      </c>
      <c r="H23" s="396" t="s">
        <v>402</v>
      </c>
    </row>
    <row r="24" spans="1:8">
      <c r="A24">
        <v>23</v>
      </c>
      <c r="B24" s="396" t="s">
        <v>368</v>
      </c>
      <c r="C24" s="396" t="s">
        <v>305</v>
      </c>
      <c r="D24" s="396" t="s">
        <v>119</v>
      </c>
      <c r="E24" s="396" t="s">
        <v>41</v>
      </c>
      <c r="F24" s="396" t="s">
        <v>299</v>
      </c>
      <c r="G24" s="396" t="s">
        <v>306</v>
      </c>
      <c r="H24" t="s">
        <v>394</v>
      </c>
    </row>
    <row r="25" spans="1:8" s="396" customFormat="1">
      <c r="A25" s="396">
        <v>24</v>
      </c>
      <c r="B25" s="396" t="s">
        <v>371</v>
      </c>
      <c r="C25" s="396" t="s">
        <v>370</v>
      </c>
      <c r="D25" s="396" t="s">
        <v>308</v>
      </c>
      <c r="E25" s="396" t="s">
        <v>41</v>
      </c>
      <c r="F25" s="396" t="s">
        <v>300</v>
      </c>
      <c r="G25" s="396" t="s">
        <v>372</v>
      </c>
      <c r="H25" s="396" t="s">
        <v>400</v>
      </c>
    </row>
    <row r="26" spans="1:8">
      <c r="A26" s="396">
        <v>25</v>
      </c>
      <c r="B26" s="396" t="s">
        <v>369</v>
      </c>
      <c r="C26" s="396" t="s">
        <v>370</v>
      </c>
      <c r="D26" s="396" t="s">
        <v>8</v>
      </c>
      <c r="E26" s="396" t="s">
        <v>41</v>
      </c>
      <c r="F26" s="396" t="s">
        <v>300</v>
      </c>
      <c r="G26" s="396" t="s">
        <v>372</v>
      </c>
      <c r="H26" t="s">
        <v>399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EI81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5.42578125" style="1" bestFit="1" customWidth="1"/>
    <col min="2" max="3" width="5.42578125" style="2" bestFit="1" customWidth="1"/>
    <col min="4" max="4" width="5.42578125" style="1" bestFit="1" customWidth="1"/>
    <col min="5" max="5" width="5.42578125" bestFit="1" customWidth="1"/>
    <col min="6" max="23" width="5.42578125" style="1" bestFit="1" customWidth="1"/>
    <col min="24" max="31" width="5.42578125" style="28" bestFit="1" customWidth="1"/>
    <col min="32" max="36" width="5.42578125" style="1" bestFit="1" customWidth="1"/>
    <col min="37" max="44" width="5.42578125" style="28" bestFit="1" customWidth="1"/>
    <col min="45" max="49" width="5.42578125" style="1" bestFit="1" customWidth="1"/>
    <col min="50" max="57" width="5.42578125" style="28" bestFit="1" customWidth="1"/>
    <col min="58" max="64" width="5.42578125" style="1" bestFit="1" customWidth="1"/>
    <col min="65" max="66" width="5.42578125" style="4" bestFit="1" customWidth="1"/>
    <col min="67" max="72" width="5.42578125" style="1" bestFit="1" customWidth="1"/>
    <col min="73" max="73" width="5.42578125" bestFit="1" customWidth="1"/>
    <col min="74" max="74" width="5.42578125" style="198" bestFit="1" customWidth="1"/>
    <col min="75" max="75" width="5.42578125" style="156" bestFit="1" customWidth="1"/>
    <col min="76" max="76" width="5.42578125" style="201" bestFit="1" customWidth="1"/>
    <col min="77" max="77" width="5.42578125" style="156" bestFit="1" customWidth="1"/>
    <col min="78" max="79" width="5.42578125" style="201" bestFit="1" customWidth="1"/>
    <col min="80" max="80" width="5.42578125" bestFit="1" customWidth="1"/>
    <col min="81" max="81" width="5.42578125" style="198" bestFit="1" customWidth="1"/>
    <col min="82" max="82" width="5.42578125" style="156" bestFit="1" customWidth="1"/>
    <col min="83" max="83" width="5.42578125" style="201" bestFit="1" customWidth="1"/>
    <col min="84" max="85" width="5.42578125" style="156" bestFit="1" customWidth="1"/>
    <col min="86" max="86" width="5.42578125" style="201" bestFit="1" customWidth="1"/>
    <col min="87" max="87" width="5.42578125" style="218" bestFit="1" customWidth="1"/>
    <col min="88" max="89" width="5.42578125" bestFit="1" customWidth="1"/>
    <col min="90" max="91" width="5.42578125" style="202" bestFit="1" customWidth="1"/>
    <col min="92" max="98" width="5.42578125" bestFit="1" customWidth="1"/>
    <col min="99" max="99" width="5.42578125" style="35" bestFit="1" customWidth="1"/>
    <col min="100" max="101" width="5.42578125" bestFit="1" customWidth="1"/>
    <col min="102" max="102" width="5.42578125" style="396" bestFit="1" customWidth="1"/>
    <col min="103" max="106" width="5.42578125" style="156" bestFit="1" customWidth="1"/>
    <col min="107" max="109" width="6" style="1" bestFit="1" customWidth="1"/>
    <col min="110" max="16384" width="9.140625" style="1"/>
  </cols>
  <sheetData>
    <row r="1" spans="1:139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313</v>
      </c>
      <c r="AH1" s="425" t="s">
        <v>314</v>
      </c>
      <c r="AI1" s="425" t="s">
        <v>315</v>
      </c>
      <c r="AJ1" s="425" t="s">
        <v>316</v>
      </c>
      <c r="AK1" s="425" t="s">
        <v>317</v>
      </c>
      <c r="AL1" s="425" t="s">
        <v>318</v>
      </c>
      <c r="AM1" s="425" t="s">
        <v>319</v>
      </c>
      <c r="AN1" s="425" t="s">
        <v>320</v>
      </c>
      <c r="AO1" s="425" t="s">
        <v>321</v>
      </c>
      <c r="AP1" s="425" t="s">
        <v>322</v>
      </c>
      <c r="AQ1" s="425" t="s">
        <v>323</v>
      </c>
      <c r="AR1" s="425" t="s">
        <v>324</v>
      </c>
      <c r="AS1" s="426" t="s">
        <v>325</v>
      </c>
      <c r="AT1" s="424" t="s">
        <v>326</v>
      </c>
      <c r="AU1" s="425" t="s">
        <v>327</v>
      </c>
      <c r="AV1" s="425" t="s">
        <v>328</v>
      </c>
      <c r="AW1" s="425" t="s">
        <v>329</v>
      </c>
      <c r="AX1" s="425" t="s">
        <v>330</v>
      </c>
      <c r="AY1" s="425" t="s">
        <v>331</v>
      </c>
      <c r="AZ1" s="425" t="s">
        <v>332</v>
      </c>
      <c r="BA1" s="425" t="s">
        <v>333</v>
      </c>
      <c r="BB1" s="425" t="s">
        <v>334</v>
      </c>
      <c r="BC1" s="425" t="s">
        <v>335</v>
      </c>
      <c r="BD1" s="425" t="s">
        <v>336</v>
      </c>
      <c r="BE1" s="425" t="s">
        <v>337</v>
      </c>
      <c r="BF1" s="426" t="s">
        <v>338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339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340</v>
      </c>
      <c r="BS1" s="425" t="s">
        <v>341</v>
      </c>
      <c r="BT1" s="425" t="s">
        <v>342</v>
      </c>
      <c r="BU1" s="425" t="s">
        <v>343</v>
      </c>
      <c r="BV1" s="425" t="s">
        <v>344</v>
      </c>
      <c r="BW1" s="426" t="s">
        <v>345</v>
      </c>
      <c r="BX1" s="425" t="s">
        <v>346</v>
      </c>
      <c r="BY1" s="425" t="s">
        <v>347</v>
      </c>
      <c r="BZ1" s="425" t="s">
        <v>348</v>
      </c>
      <c r="CA1" s="13" t="s">
        <v>54</v>
      </c>
      <c r="CB1" s="13" t="s">
        <v>349</v>
      </c>
      <c r="CC1" s="13" t="s">
        <v>55</v>
      </c>
      <c r="CD1" s="13" t="s">
        <v>56</v>
      </c>
      <c r="CE1" s="13" t="s">
        <v>350</v>
      </c>
      <c r="CF1" s="13" t="s">
        <v>57</v>
      </c>
      <c r="CG1" s="13" t="s">
        <v>351</v>
      </c>
      <c r="CH1" s="421" t="s">
        <v>352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17" t="s">
        <v>373</v>
      </c>
      <c r="DD1" s="418" t="s">
        <v>374</v>
      </c>
      <c r="DE1" s="419" t="s">
        <v>375</v>
      </c>
    </row>
    <row r="2" spans="1:139" ht="15.75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156"/>
      <c r="DG2" s="156"/>
      <c r="DH2" s="156"/>
      <c r="DI2" s="156"/>
      <c r="DJ2" s="156"/>
      <c r="DK2" s="156"/>
      <c r="DL2" s="156"/>
      <c r="DM2" s="156"/>
      <c r="DN2" s="156"/>
      <c r="DO2" s="156"/>
      <c r="DP2" s="156"/>
      <c r="DQ2" s="156"/>
      <c r="DR2" s="156"/>
      <c r="DS2" s="156"/>
      <c r="DT2" s="156"/>
      <c r="DU2" s="156"/>
      <c r="DV2" s="156"/>
      <c r="DW2" s="156"/>
      <c r="DX2" s="156"/>
      <c r="DY2" s="156"/>
      <c r="DZ2" s="156"/>
      <c r="EA2" s="156"/>
      <c r="EB2" s="156"/>
      <c r="EC2" s="156"/>
      <c r="ED2" s="156"/>
      <c r="EE2" s="156"/>
      <c r="EF2" s="156"/>
      <c r="EG2" s="156"/>
      <c r="EH2" s="156"/>
      <c r="EI2" s="156"/>
    </row>
    <row r="3" spans="1:139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39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39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3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39" s="156" customFormat="1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416"/>
      <c r="CL7" s="416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39" s="156" customFormat="1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416"/>
      <c r="CL8" s="416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39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435"/>
      <c r="CL9" s="435"/>
      <c r="CM9" s="372"/>
      <c r="CN9" s="145"/>
      <c r="CO9" s="436"/>
      <c r="CP9" s="146"/>
      <c r="CQ9" s="437"/>
      <c r="CR9" s="438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39" s="156" customFormat="1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429"/>
      <c r="CL10" s="429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39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39" s="156" customFormat="1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416"/>
      <c r="CL12" s="416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39" s="156" customFormat="1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416"/>
      <c r="CL13" s="416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3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39" s="156" customFormat="1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39" s="156" customFormat="1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435"/>
      <c r="CL17" s="435"/>
      <c r="CM17" s="372"/>
      <c r="CN17" s="145"/>
      <c r="CO17" s="436"/>
      <c r="CP17" s="146"/>
      <c r="CQ17" s="437"/>
      <c r="CR17" s="438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s="156" customFormat="1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429"/>
      <c r="CL18" s="429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s="156" customFormat="1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416"/>
      <c r="CL19" s="416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416"/>
      <c r="CL20" s="416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416"/>
      <c r="CL24" s="416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435"/>
      <c r="CL25" s="435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416"/>
      <c r="CL31" s="416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416"/>
      <c r="CL32" s="416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"/>
      <c r="CK49" s="1"/>
      <c r="CL49" s="134"/>
      <c r="CM49" s="134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"/>
      <c r="CK50" s="1"/>
      <c r="CL50" s="134"/>
      <c r="CM50" s="134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"/>
      <c r="CK51" s="1"/>
      <c r="CL51" s="134"/>
      <c r="CM51" s="134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"/>
      <c r="CK52" s="1"/>
      <c r="CL52" s="134"/>
      <c r="CM52" s="134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"/>
      <c r="CK53" s="1"/>
      <c r="CL53" s="134"/>
      <c r="CM53" s="134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"/>
      <c r="CK54" s="1"/>
      <c r="CL54" s="134"/>
      <c r="CM54" s="134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"/>
      <c r="CK55" s="1"/>
      <c r="CL55" s="134"/>
      <c r="CM55" s="134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"/>
      <c r="CK56" s="1"/>
      <c r="CL56" s="134"/>
      <c r="CM56" s="134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"/>
      <c r="CK57" s="1"/>
      <c r="CL57" s="134"/>
      <c r="CM57" s="134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"/>
      <c r="CK58" s="1"/>
      <c r="CL58" s="134"/>
      <c r="CM58" s="134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"/>
      <c r="CK59" s="1"/>
      <c r="CL59" s="134"/>
      <c r="CM59" s="134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"/>
      <c r="CK60" s="1"/>
      <c r="CL60" s="134"/>
      <c r="CM60" s="134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"/>
      <c r="CK61" s="1"/>
      <c r="CL61" s="134"/>
      <c r="CM61" s="134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"/>
      <c r="CK62" s="1"/>
      <c r="CL62" s="134"/>
      <c r="CM62" s="134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"/>
      <c r="CK63" s="1"/>
      <c r="CL63" s="134"/>
      <c r="CM63" s="134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"/>
      <c r="CK64" s="1"/>
      <c r="CL64" s="134"/>
      <c r="CM64" s="134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"/>
      <c r="CK65" s="1"/>
      <c r="CL65" s="134"/>
      <c r="CM65" s="134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"/>
      <c r="CK66" s="1"/>
      <c r="CL66" s="134"/>
      <c r="CM66" s="134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"/>
      <c r="CK67" s="1"/>
      <c r="CL67" s="134"/>
      <c r="CM67" s="134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"/>
      <c r="CK68" s="1"/>
      <c r="CL68" s="134"/>
      <c r="CM68" s="134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"/>
      <c r="CK69" s="1"/>
      <c r="CL69" s="134"/>
      <c r="CM69" s="134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"/>
      <c r="CK70" s="1"/>
      <c r="CL70" s="134"/>
      <c r="CM70" s="134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"/>
      <c r="CK71" s="1"/>
      <c r="CL71" s="134"/>
      <c r="CM71" s="134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"/>
      <c r="CK72" s="1"/>
      <c r="CL72" s="134"/>
      <c r="CM72" s="134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"/>
      <c r="CK73" s="1"/>
      <c r="CL73" s="134"/>
      <c r="CM73" s="134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"/>
      <c r="CK74" s="1"/>
      <c r="CL74" s="134"/>
      <c r="CM74" s="134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"/>
      <c r="CK75" s="1"/>
      <c r="CL75" s="134"/>
      <c r="CM75" s="134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"/>
      <c r="CK76" s="1"/>
      <c r="CL76" s="134"/>
      <c r="CM76" s="134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"/>
      <c r="CK77" s="1"/>
      <c r="CL77" s="134"/>
      <c r="CM77" s="134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"/>
      <c r="CK78" s="1"/>
      <c r="CL78" s="134"/>
      <c r="CM78" s="134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"/>
      <c r="CK79" s="1"/>
      <c r="CL79" s="134"/>
      <c r="CM79" s="134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"/>
      <c r="CK80" s="1"/>
      <c r="CL80" s="134"/>
      <c r="CM80" s="134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"/>
      <c r="CK81" s="1"/>
      <c r="CL81" s="134"/>
      <c r="CM81" s="134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E97"/>
  <sheetViews>
    <sheetView showGridLines="0" zoomScale="70" zoomScaleNormal="70" workbookViewId="0">
      <selection activeCell="E1" sqref="E1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3.5703125" style="1" bestFit="1" customWidth="1"/>
    <col min="15" max="15" width="12.42578125" style="1" bestFit="1" customWidth="1"/>
    <col min="16" max="17" width="12.140625" style="1" bestFit="1" customWidth="1"/>
    <col min="18" max="18" width="12.85546875" style="1" bestFit="1" customWidth="1"/>
    <col min="19" max="20" width="12.5703125" style="1" bestFit="1" customWidth="1"/>
    <col min="21" max="23" width="5.42578125" style="1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" bestFit="1" customWidth="1"/>
    <col min="46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" bestFit="1" customWidth="1"/>
    <col min="59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14.85546875" style="1" bestFit="1" customWidth="1"/>
    <col min="77" max="77" width="5.42578125" style="1" bestFit="1" customWidth="1"/>
    <col min="78" max="78" width="14.85546875" style="1" bestFit="1" customWidth="1"/>
    <col min="79" max="79" width="7.85546875" style="218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14.85546875" style="1" bestFit="1" customWidth="1"/>
    <col min="84" max="85" width="5.42578125" style="1" bestFit="1" customWidth="1"/>
    <col min="86" max="86" width="14.85546875" style="1" bestFit="1" customWidth="1"/>
    <col min="87" max="87" width="7.5703125" style="1" bestFit="1" customWidth="1"/>
    <col min="88" max="88" width="5.42578125" bestFit="1" customWidth="1"/>
    <col min="89" max="89" width="8.7109375" bestFit="1" customWidth="1"/>
    <col min="90" max="90" width="8.5703125" style="202" bestFit="1" customWidth="1"/>
    <col min="91" max="91" width="14.85546875" style="202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09" s="8" customFormat="1" ht="409.6" thickBot="1">
      <c r="A1" s="441" t="s">
        <v>0</v>
      </c>
      <c r="B1" s="441" t="s">
        <v>1</v>
      </c>
      <c r="C1" s="442" t="s">
        <v>40</v>
      </c>
      <c r="D1" s="441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s="156" customFormat="1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45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6"/>
      <c r="CK25" s="447"/>
      <c r="CL25" s="447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4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s="156" customFormat="1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s="156" customFormat="1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s="156" customFormat="1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s="156" customFormat="1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s="156" customFormat="1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s="156" customFormat="1" ht="15" customHeight="1" thickBot="1">
      <c r="A49" s="136"/>
      <c r="B49" s="137"/>
      <c r="C49" s="138"/>
      <c r="D49" s="206"/>
      <c r="E49" s="445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6"/>
      <c r="CK49" s="447"/>
      <c r="CL49" s="447"/>
      <c r="CM49" s="372"/>
      <c r="CN49" s="145"/>
      <c r="CO49" s="436"/>
      <c r="CP49" s="146"/>
      <c r="CQ49" s="437"/>
      <c r="CR49" s="438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s="156" customFormat="1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4"/>
      <c r="CK50" s="429"/>
      <c r="CL50" s="429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s="156" customFormat="1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s="156" customFormat="1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s="156" customFormat="1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s="156" customFormat="1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s="156" customFormat="1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s="156" customFormat="1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s="156" customFormat="1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s="156" customFormat="1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s="156" customFormat="1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s="156" customFormat="1" ht="15" customHeight="1" thickBot="1">
      <c r="A73" s="136"/>
      <c r="B73" s="137"/>
      <c r="C73" s="138"/>
      <c r="D73" s="206"/>
      <c r="E73" s="445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6"/>
      <c r="CK73" s="447"/>
      <c r="CL73" s="447"/>
      <c r="CM73" s="372"/>
      <c r="CN73" s="145"/>
      <c r="CO73" s="436"/>
      <c r="CP73" s="146"/>
      <c r="CQ73" s="437"/>
      <c r="CR73" s="438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s="156" customFormat="1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4"/>
      <c r="CK74" s="429"/>
      <c r="CL74" s="429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s="156" customFormat="1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s="156" customFormat="1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s="156" customFormat="1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s="156" customFormat="1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s="156" customFormat="1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s="156" customFormat="1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s="156" customFormat="1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s="156" customFormat="1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DE81"/>
  <sheetViews>
    <sheetView showGridLines="0" zoomScale="70" zoomScaleNormal="70" workbookViewId="0">
      <selection activeCell="O17" sqref="O17"/>
    </sheetView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2.85546875" style="156" bestFit="1" customWidth="1"/>
    <col min="5" max="5" width="14" style="396" bestFit="1" customWidth="1"/>
    <col min="6" max="8" width="5.42578125" style="156" bestFit="1" customWidth="1"/>
    <col min="9" max="9" width="12.5703125" style="156" bestFit="1" customWidth="1"/>
    <col min="10" max="10" width="12.140625" style="156" bestFit="1" customWidth="1"/>
    <col min="11" max="11" width="8.5703125" style="156" bestFit="1" customWidth="1"/>
    <col min="12" max="13" width="7.85546875" style="156" bestFit="1" customWidth="1"/>
    <col min="14" max="14" width="13" style="156" bestFit="1" customWidth="1"/>
    <col min="15" max="15" width="12.140625" style="156" bestFit="1" customWidth="1"/>
    <col min="16" max="16" width="11.42578125" style="156" bestFit="1" customWidth="1"/>
    <col min="17" max="17" width="12.140625" style="156" bestFit="1" customWidth="1"/>
    <col min="18" max="20" width="12.5703125" style="156" bestFit="1" customWidth="1"/>
    <col min="21" max="23" width="5.42578125" style="156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56" bestFit="1" customWidth="1"/>
    <col min="46" max="49" width="5.42578125" style="156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56" bestFit="1" customWidth="1"/>
    <col min="59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9.7109375" style="156" bestFit="1" customWidth="1"/>
    <col min="71" max="72" width="5.7109375" style="156" customWidth="1"/>
    <col min="73" max="73" width="6.28515625" style="396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style="396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1" width="8.5703125" style="202" bestFit="1" customWidth="1"/>
    <col min="92" max="92" width="5.42578125" style="396" bestFit="1" customWidth="1"/>
    <col min="93" max="93" width="11.5703125" style="396" bestFit="1" customWidth="1"/>
    <col min="94" max="94" width="18.1406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2" width="11.5703125" style="396" bestFit="1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17" t="s">
        <v>373</v>
      </c>
      <c r="DD1" s="418" t="s">
        <v>374</v>
      </c>
      <c r="DE1" s="419" t="s">
        <v>375</v>
      </c>
    </row>
    <row r="2" spans="1:109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416"/>
      <c r="CL7" s="416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416"/>
      <c r="CL8" s="416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435"/>
      <c r="CL9" s="435"/>
      <c r="CM9" s="372"/>
      <c r="CN9" s="145"/>
      <c r="CO9" s="436"/>
      <c r="CP9" s="146"/>
      <c r="CQ9" s="437"/>
      <c r="CR9" s="438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09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429"/>
      <c r="CL10" s="429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09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416"/>
      <c r="CL12" s="416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416"/>
      <c r="CL13" s="416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435"/>
      <c r="CL17" s="435"/>
      <c r="CM17" s="372"/>
      <c r="CN17" s="145"/>
      <c r="CO17" s="436"/>
      <c r="CP17" s="146"/>
      <c r="CQ17" s="437"/>
      <c r="CR17" s="438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429"/>
      <c r="CL18" s="429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416"/>
      <c r="CL19" s="416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416"/>
      <c r="CL20" s="416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416"/>
      <c r="CL24" s="416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435"/>
      <c r="CL25" s="435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416"/>
      <c r="CL31" s="416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416"/>
      <c r="CL32" s="416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 s="396"/>
      <c r="B34" s="396"/>
      <c r="C34" s="396"/>
      <c r="D34" s="396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09">
      <c r="A35" s="396"/>
      <c r="B35" s="396"/>
      <c r="C35" s="396"/>
      <c r="D35" s="396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09">
      <c r="A36" s="396"/>
      <c r="B36" s="396"/>
      <c r="C36" s="396"/>
      <c r="D36" s="39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09">
      <c r="A37" s="396"/>
      <c r="B37" s="396"/>
      <c r="C37" s="396"/>
      <c r="D37" s="396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09">
      <c r="A38" s="396"/>
      <c r="B38" s="396"/>
      <c r="C38" s="396"/>
      <c r="D38" s="396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09">
      <c r="A39" s="396"/>
      <c r="B39" s="396"/>
      <c r="C39" s="396"/>
      <c r="D39" s="396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09">
      <c r="A40" s="396"/>
      <c r="B40" s="396"/>
      <c r="C40" s="396"/>
      <c r="D40" s="396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09">
      <c r="A41" s="396"/>
      <c r="B41" s="396"/>
      <c r="C41" s="396"/>
      <c r="D41" s="396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09">
      <c r="A42" s="396"/>
      <c r="B42" s="396"/>
      <c r="C42" s="396"/>
      <c r="D42" s="396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09">
      <c r="A43" s="396"/>
      <c r="B43" s="396"/>
      <c r="C43" s="396"/>
      <c r="D43" s="396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09">
      <c r="A44" s="396"/>
      <c r="B44" s="396"/>
      <c r="C44" s="396"/>
      <c r="D44" s="396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09">
      <c r="A45" s="396"/>
      <c r="B45" s="396"/>
      <c r="C45" s="396"/>
      <c r="D45" s="396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09">
      <c r="A46" s="396"/>
      <c r="B46" s="396"/>
      <c r="C46" s="396"/>
      <c r="D46" s="39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09">
      <c r="A47" s="396"/>
      <c r="B47" s="396"/>
      <c r="C47" s="396"/>
      <c r="D47" s="396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09">
      <c r="A48" s="396"/>
      <c r="B48" s="396"/>
      <c r="C48" s="396"/>
      <c r="D48" s="396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 s="396"/>
      <c r="B49" s="396"/>
      <c r="C49" s="396"/>
      <c r="D49" s="396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56"/>
      <c r="CK49" s="156"/>
      <c r="CL49" s="134"/>
      <c r="CM49" s="134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1:102">
      <c r="A50" s="396"/>
      <c r="B50" s="396"/>
      <c r="C50" s="396"/>
      <c r="D50" s="396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56"/>
      <c r="CK50" s="156"/>
      <c r="CL50" s="134"/>
      <c r="CM50" s="134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1:102">
      <c r="A51" s="396"/>
      <c r="B51" s="396"/>
      <c r="C51" s="396"/>
      <c r="D51" s="396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56"/>
      <c r="CK51" s="156"/>
      <c r="CL51" s="134"/>
      <c r="CM51" s="134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1:102">
      <c r="A52" s="396"/>
      <c r="B52" s="396"/>
      <c r="C52" s="396"/>
      <c r="D52" s="39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56"/>
      <c r="CK52" s="156"/>
      <c r="CL52" s="134"/>
      <c r="CM52" s="134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1:102">
      <c r="A53" s="396"/>
      <c r="B53" s="396"/>
      <c r="C53" s="396"/>
      <c r="D53" s="39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56"/>
      <c r="CK53" s="156"/>
      <c r="CL53" s="134"/>
      <c r="CM53" s="134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1:102">
      <c r="A54" s="396"/>
      <c r="B54" s="396"/>
      <c r="C54" s="396"/>
      <c r="D54" s="39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56"/>
      <c r="CK54" s="156"/>
      <c r="CL54" s="134"/>
      <c r="CM54" s="134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1:102">
      <c r="A55" s="396"/>
      <c r="B55" s="396"/>
      <c r="C55" s="396"/>
      <c r="D55" s="39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56"/>
      <c r="CK55" s="156"/>
      <c r="CL55" s="134"/>
      <c r="CM55" s="134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1:102">
      <c r="A56" s="396"/>
      <c r="B56" s="396"/>
      <c r="C56" s="396"/>
      <c r="D56" s="39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56"/>
      <c r="CK56" s="156"/>
      <c r="CL56" s="134"/>
      <c r="CM56" s="134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1:102">
      <c r="A57" s="396"/>
      <c r="B57" s="396"/>
      <c r="C57" s="396"/>
      <c r="D57" s="396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56"/>
      <c r="CK57" s="156"/>
      <c r="CL57" s="134"/>
      <c r="CM57" s="134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1:102">
      <c r="A58" s="396"/>
      <c r="B58" s="396"/>
      <c r="C58" s="396"/>
      <c r="D58" s="396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56"/>
      <c r="CK58" s="156"/>
      <c r="CL58" s="134"/>
      <c r="CM58" s="134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1:102">
      <c r="A59" s="396"/>
      <c r="B59" s="396"/>
      <c r="C59" s="396"/>
      <c r="D59" s="396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56"/>
      <c r="CK59" s="156"/>
      <c r="CL59" s="134"/>
      <c r="CM59" s="134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1:102">
      <c r="A60" s="396"/>
      <c r="B60" s="396"/>
      <c r="C60" s="396"/>
      <c r="D60" s="39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56"/>
      <c r="CK60" s="156"/>
      <c r="CL60" s="134"/>
      <c r="CM60" s="134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1:102">
      <c r="A61" s="396"/>
      <c r="B61" s="396"/>
      <c r="C61" s="396"/>
      <c r="D61" s="39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56"/>
      <c r="CK61" s="156"/>
      <c r="CL61" s="134"/>
      <c r="CM61" s="134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1:102">
      <c r="A62" s="396"/>
      <c r="B62" s="396"/>
      <c r="C62" s="396"/>
      <c r="D62" s="39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56"/>
      <c r="CK62" s="156"/>
      <c r="CL62" s="134"/>
      <c r="CM62" s="134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1:102">
      <c r="A63" s="396"/>
      <c r="B63" s="396"/>
      <c r="C63" s="396"/>
      <c r="D63" s="39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56"/>
      <c r="CK63" s="156"/>
      <c r="CL63" s="134"/>
      <c r="CM63" s="134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1:102">
      <c r="A64" s="396"/>
      <c r="B64" s="396"/>
      <c r="C64" s="396"/>
      <c r="D64" s="39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56"/>
      <c r="CK64" s="156"/>
      <c r="CL64" s="134"/>
      <c r="CM64" s="134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1:102">
      <c r="A65" s="396"/>
      <c r="B65" s="396"/>
      <c r="C65" s="396"/>
      <c r="D65" s="39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56"/>
      <c r="CK65" s="156"/>
      <c r="CL65" s="134"/>
      <c r="CM65" s="134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1:102">
      <c r="A66" s="396"/>
      <c r="B66" s="396"/>
      <c r="C66" s="396"/>
      <c r="D66" s="39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56"/>
      <c r="CK66" s="156"/>
      <c r="CL66" s="134"/>
      <c r="CM66" s="134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1:102">
      <c r="A67" s="396"/>
      <c r="B67" s="396"/>
      <c r="C67" s="396"/>
      <c r="D67" s="39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56"/>
      <c r="CK67" s="156"/>
      <c r="CL67" s="134"/>
      <c r="CM67" s="134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1:102">
      <c r="A68" s="396"/>
      <c r="B68" s="396"/>
      <c r="C68" s="396"/>
      <c r="D68" s="39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56"/>
      <c r="CK68" s="156"/>
      <c r="CL68" s="134"/>
      <c r="CM68" s="134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1:102">
      <c r="A69" s="396"/>
      <c r="B69" s="396"/>
      <c r="C69" s="396"/>
      <c r="D69" s="396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56"/>
      <c r="CK69" s="156"/>
      <c r="CL69" s="134"/>
      <c r="CM69" s="134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1:102">
      <c r="A70" s="396"/>
      <c r="B70" s="396"/>
      <c r="C70" s="396"/>
      <c r="D70" s="396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56"/>
      <c r="CK70" s="156"/>
      <c r="CL70" s="134"/>
      <c r="CM70" s="134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1:102">
      <c r="A71" s="396"/>
      <c r="B71" s="396"/>
      <c r="C71" s="396"/>
      <c r="D71" s="396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56"/>
      <c r="CK71" s="156"/>
      <c r="CL71" s="134"/>
      <c r="CM71" s="134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1:102">
      <c r="A72" s="396"/>
      <c r="B72" s="396"/>
      <c r="C72" s="396"/>
      <c r="D72" s="396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56"/>
      <c r="CK72" s="156"/>
      <c r="CL72" s="134"/>
      <c r="CM72" s="134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1:102">
      <c r="A73" s="396"/>
      <c r="B73" s="396"/>
      <c r="C73" s="396"/>
      <c r="D73" s="396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56"/>
      <c r="CK73" s="156"/>
      <c r="CL73" s="134"/>
      <c r="CM73" s="134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1:102">
      <c r="A74" s="396"/>
      <c r="B74" s="396"/>
      <c r="C74" s="396"/>
      <c r="D74" s="396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56"/>
      <c r="CK74" s="156"/>
      <c r="CL74" s="134"/>
      <c r="CM74" s="134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1:102">
      <c r="A75" s="396"/>
      <c r="B75" s="396"/>
      <c r="C75" s="396"/>
      <c r="D75" s="396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56"/>
      <c r="CK75" s="156"/>
      <c r="CL75" s="134"/>
      <c r="CM75" s="134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1:102">
      <c r="A76" s="396"/>
      <c r="B76" s="396"/>
      <c r="C76" s="396"/>
      <c r="D76" s="39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56"/>
      <c r="CK76" s="156"/>
      <c r="CL76" s="134"/>
      <c r="CM76" s="134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1:102">
      <c r="A77" s="396"/>
      <c r="B77" s="396"/>
      <c r="C77" s="396"/>
      <c r="D77" s="396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56"/>
      <c r="CK77" s="156"/>
      <c r="CL77" s="134"/>
      <c r="CM77" s="134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1:102">
      <c r="A78" s="396"/>
      <c r="B78" s="396"/>
      <c r="C78" s="396"/>
      <c r="D78" s="396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56"/>
      <c r="CK78" s="156"/>
      <c r="CL78" s="134"/>
      <c r="CM78" s="134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1:102">
      <c r="A79" s="396"/>
      <c r="B79" s="396"/>
      <c r="C79" s="396"/>
      <c r="D79" s="396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56"/>
      <c r="CK79" s="156"/>
      <c r="CL79" s="134"/>
      <c r="CM79" s="134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1:102">
      <c r="A80" s="396"/>
      <c r="B80" s="396"/>
      <c r="C80" s="396"/>
      <c r="D80" s="396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56"/>
      <c r="CK80" s="156"/>
      <c r="CL80" s="134"/>
      <c r="CM80" s="134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56"/>
      <c r="CK81" s="156"/>
      <c r="CL81" s="134"/>
      <c r="CM81" s="134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DE97"/>
  <sheetViews>
    <sheetView showGridLines="0" topLeftCell="BW1" zoomScale="70" zoomScaleNormal="70" workbookViewId="0">
      <selection activeCell="CQ5" sqref="CQ5"/>
    </sheetView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8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6" width="14.85546875" style="156" bestFit="1" customWidth="1"/>
    <col min="87" max="87" width="7.5703125" style="156" bestFit="1" customWidth="1"/>
    <col min="88" max="88" width="5.42578125" style="396" bestFit="1" customWidth="1"/>
    <col min="89" max="89" width="8.7109375" style="396" bestFit="1" customWidth="1"/>
    <col min="90" max="90" width="8.5703125" style="202" bestFit="1" customWidth="1"/>
    <col min="91" max="91" width="14.85546875" style="202" bestFit="1" customWidth="1"/>
    <col min="92" max="92" width="5.42578125" style="396" bestFit="1" customWidth="1"/>
    <col min="93" max="93" width="7.28515625" style="396" bestFit="1" customWidth="1"/>
    <col min="94" max="94" width="18.140625" style="396" bestFit="1" customWidth="1"/>
    <col min="95" max="95" width="8.14062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9.28515625" style="396" bestFit="1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ht="15" customHeight="1" thickBot="1">
      <c r="A25" s="136"/>
      <c r="B25" s="137"/>
      <c r="C25" s="138"/>
      <c r="D25" s="206"/>
      <c r="E25" s="445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6"/>
      <c r="CK25" s="447"/>
      <c r="CL25" s="447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4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ht="15" customHeight="1" thickBot="1">
      <c r="A49" s="136"/>
      <c r="B49" s="137"/>
      <c r="C49" s="138"/>
      <c r="D49" s="206"/>
      <c r="E49" s="445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6"/>
      <c r="CK49" s="447"/>
      <c r="CL49" s="447"/>
      <c r="CM49" s="372"/>
      <c r="CN49" s="145"/>
      <c r="CO49" s="436"/>
      <c r="CP49" s="146"/>
      <c r="CQ49" s="437"/>
      <c r="CR49" s="438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4"/>
      <c r="CK50" s="429"/>
      <c r="CL50" s="429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ht="15" customHeight="1" thickBot="1">
      <c r="A73" s="136"/>
      <c r="B73" s="137"/>
      <c r="C73" s="138"/>
      <c r="D73" s="206"/>
      <c r="E73" s="445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6"/>
      <c r="CK73" s="447"/>
      <c r="CL73" s="447"/>
      <c r="CM73" s="372"/>
      <c r="CN73" s="145"/>
      <c r="CO73" s="436"/>
      <c r="CP73" s="146"/>
      <c r="CQ73" s="437"/>
      <c r="CR73" s="438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4"/>
      <c r="CK74" s="429"/>
      <c r="CL74" s="429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E81"/>
  <sheetViews>
    <sheetView showGridLines="0" topLeftCell="BX1" zoomScale="70" zoomScaleNormal="70" workbookViewId="0">
      <selection activeCell="CS1" sqref="CS1:CS1048576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3" style="1" bestFit="1" customWidth="1"/>
    <col min="5" max="5" width="14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3.42578125" style="1" bestFit="1" customWidth="1"/>
    <col min="15" max="15" width="11.1406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9.7109375" style="28" customWidth="1"/>
    <col min="28" max="28" width="9.7109375" style="28" bestFit="1" customWidth="1"/>
    <col min="29" max="30" width="12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9" width="5.42578125" style="1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5" width="5.7109375" style="4" customWidth="1"/>
    <col min="66" max="66" width="5.7109375" style="195" customWidth="1"/>
    <col min="67" max="72" width="5.7109375" style="1" customWidth="1"/>
    <col min="73" max="73" width="6.28515625" bestFit="1" customWidth="1"/>
    <col min="74" max="75" width="5.7109375" style="1" customWidth="1"/>
    <col min="76" max="76" width="8.5703125" style="134" bestFit="1" customWidth="1"/>
    <col min="77" max="77" width="6.28515625" style="1" bestFit="1" customWidth="1"/>
    <col min="78" max="78" width="8.5703125" style="134" bestFit="1" customWidth="1"/>
    <col min="79" max="79" width="9.7109375" style="218" bestFit="1" customWidth="1"/>
    <col min="80" max="80" width="6.28515625" bestFit="1" customWidth="1"/>
    <col min="81" max="82" width="5.7109375" style="1" customWidth="1"/>
    <col min="83" max="83" width="8.5703125" style="134" bestFit="1" customWidth="1"/>
    <col min="84" max="85" width="5.7109375" style="1" customWidth="1"/>
    <col min="86" max="86" width="8.5703125" style="134" bestFit="1" customWidth="1"/>
    <col min="87" max="87" width="9.7109375" style="218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17" t="s">
        <v>373</v>
      </c>
      <c r="DD1" s="418" t="s">
        <v>374</v>
      </c>
      <c r="DE1" s="419" t="s">
        <v>375</v>
      </c>
    </row>
    <row r="2" spans="1:109" s="156" customFormat="1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416"/>
      <c r="CL7" s="416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416"/>
      <c r="CL8" s="416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435"/>
      <c r="CL9" s="435"/>
      <c r="CM9" s="372"/>
      <c r="CN9" s="145"/>
      <c r="CO9" s="436"/>
      <c r="CP9" s="146"/>
      <c r="CQ9" s="437"/>
      <c r="CR9" s="438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09" s="156" customFormat="1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429"/>
      <c r="CL10" s="429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09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416"/>
      <c r="CL12" s="416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416"/>
      <c r="CL13" s="416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435"/>
      <c r="CL17" s="435"/>
      <c r="CM17" s="372"/>
      <c r="CN17" s="145"/>
      <c r="CO17" s="436"/>
      <c r="CP17" s="146"/>
      <c r="CQ17" s="437"/>
      <c r="CR17" s="438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s="156" customFormat="1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429"/>
      <c r="CL18" s="429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s="156" customFormat="1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416"/>
      <c r="CL19" s="416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416"/>
      <c r="CL20" s="416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416"/>
      <c r="CL24" s="416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435"/>
      <c r="CL25" s="435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416"/>
      <c r="CL31" s="416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416"/>
      <c r="CL32" s="416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94"/>
      <c r="BO34" s="9"/>
      <c r="BP34" s="9"/>
      <c r="BQ34" s="10"/>
      <c r="BR34" s="10"/>
      <c r="BS34" s="10"/>
      <c r="BT34" s="10"/>
      <c r="BV34" s="9"/>
      <c r="BW34" s="9"/>
      <c r="BX34" s="192"/>
      <c r="BY34" s="9"/>
      <c r="BZ34" s="192"/>
      <c r="CA34" s="360"/>
      <c r="CC34" s="9"/>
      <c r="CD34" s="9"/>
      <c r="CE34" s="192"/>
      <c r="CF34" s="9"/>
      <c r="CG34" s="9"/>
      <c r="CH34" s="192"/>
      <c r="CI34" s="36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94"/>
      <c r="BO35" s="9"/>
      <c r="BP35" s="9"/>
      <c r="BQ35" s="10"/>
      <c r="BR35" s="10"/>
      <c r="BS35" s="10"/>
      <c r="BT35" s="10"/>
      <c r="BV35" s="9"/>
      <c r="BW35" s="9"/>
      <c r="BX35" s="192"/>
      <c r="BY35" s="9"/>
      <c r="BZ35" s="192"/>
      <c r="CA35" s="360"/>
      <c r="CC35" s="9"/>
      <c r="CD35" s="9"/>
      <c r="CE35" s="192"/>
      <c r="CF35" s="9"/>
      <c r="CG35" s="9"/>
      <c r="CH35" s="192"/>
      <c r="CI35" s="36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94"/>
      <c r="BO36" s="9"/>
      <c r="BP36" s="9"/>
      <c r="BQ36" s="10"/>
      <c r="BR36" s="10"/>
      <c r="BS36" s="10"/>
      <c r="BT36" s="10"/>
      <c r="BV36" s="9"/>
      <c r="BW36" s="9"/>
      <c r="BX36" s="192"/>
      <c r="BY36" s="9"/>
      <c r="BZ36" s="192"/>
      <c r="CA36" s="360"/>
      <c r="CC36" s="9"/>
      <c r="CD36" s="9"/>
      <c r="CE36" s="192"/>
      <c r="CF36" s="9"/>
      <c r="CG36" s="9"/>
      <c r="CH36" s="192"/>
      <c r="CI36" s="36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94"/>
      <c r="BO37" s="9"/>
      <c r="BP37" s="9"/>
      <c r="BQ37" s="10"/>
      <c r="BR37" s="10"/>
      <c r="BS37" s="10"/>
      <c r="BT37" s="10"/>
      <c r="BV37" s="9"/>
      <c r="BW37" s="9"/>
      <c r="BX37" s="192"/>
      <c r="BY37" s="9"/>
      <c r="BZ37" s="192"/>
      <c r="CA37" s="360"/>
      <c r="CC37" s="9"/>
      <c r="CD37" s="9"/>
      <c r="CE37" s="192"/>
      <c r="CF37" s="9"/>
      <c r="CG37" s="9"/>
      <c r="CH37" s="192"/>
      <c r="CI37" s="36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94"/>
      <c r="BO38" s="9"/>
      <c r="BP38" s="9"/>
      <c r="BQ38" s="9"/>
      <c r="BR38" s="9"/>
      <c r="BS38" s="9"/>
      <c r="BT38" s="9"/>
      <c r="BV38" s="9"/>
      <c r="BW38" s="9"/>
      <c r="BX38" s="45"/>
      <c r="BY38" s="9"/>
      <c r="BZ38" s="45"/>
      <c r="CA38" s="26"/>
      <c r="CC38" s="9"/>
      <c r="CD38" s="9"/>
      <c r="CE38" s="45"/>
      <c r="CF38" s="9"/>
      <c r="CG38" s="9"/>
      <c r="CH38" s="45"/>
      <c r="CI38" s="26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94"/>
      <c r="BO39" s="9"/>
      <c r="BP39" s="9"/>
      <c r="BQ39" s="9"/>
      <c r="BR39" s="9"/>
      <c r="BS39" s="9"/>
      <c r="BT39" s="9"/>
      <c r="BV39" s="9"/>
      <c r="BW39" s="9"/>
      <c r="BX39" s="45"/>
      <c r="BY39" s="9"/>
      <c r="BZ39" s="45"/>
      <c r="CA39" s="26"/>
      <c r="CC39" s="9"/>
      <c r="CD39" s="9"/>
      <c r="CE39" s="45"/>
      <c r="CF39" s="9"/>
      <c r="CG39" s="9"/>
      <c r="CH39" s="45"/>
      <c r="CI39" s="26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94"/>
      <c r="BO40" s="9"/>
      <c r="BP40" s="9"/>
      <c r="BQ40" s="9"/>
      <c r="BR40" s="9"/>
      <c r="BS40" s="9"/>
      <c r="BT40" s="9"/>
      <c r="BV40" s="9"/>
      <c r="BW40" s="9"/>
      <c r="BX40" s="45"/>
      <c r="BY40" s="9"/>
      <c r="BZ40" s="45"/>
      <c r="CA40" s="26"/>
      <c r="CC40" s="9"/>
      <c r="CD40" s="9"/>
      <c r="CE40" s="45"/>
      <c r="CF40" s="9"/>
      <c r="CG40" s="9"/>
      <c r="CH40" s="45"/>
      <c r="CI40" s="26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94"/>
      <c r="BO41" s="9"/>
      <c r="BP41" s="9"/>
      <c r="BQ41" s="9"/>
      <c r="BR41" s="9"/>
      <c r="BS41" s="9"/>
      <c r="BT41" s="9"/>
      <c r="BV41" s="9"/>
      <c r="BW41" s="9"/>
      <c r="BX41" s="45"/>
      <c r="BY41" s="9"/>
      <c r="BZ41" s="45"/>
      <c r="CA41" s="26"/>
      <c r="CC41" s="9"/>
      <c r="CD41" s="9"/>
      <c r="CE41" s="45"/>
      <c r="CF41" s="9"/>
      <c r="CG41" s="9"/>
      <c r="CH41" s="45"/>
      <c r="CI41" s="26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94"/>
      <c r="BO42" s="9"/>
      <c r="BP42" s="9"/>
      <c r="BQ42" s="9"/>
      <c r="BR42" s="9"/>
      <c r="BS42" s="9"/>
      <c r="BT42" s="9"/>
      <c r="BV42" s="9"/>
      <c r="BW42" s="9"/>
      <c r="BX42" s="45"/>
      <c r="BY42" s="9"/>
      <c r="BZ42" s="45"/>
      <c r="CA42" s="26"/>
      <c r="CC42" s="9"/>
      <c r="CD42" s="9"/>
      <c r="CE42" s="45"/>
      <c r="CF42" s="9"/>
      <c r="CG42" s="9"/>
      <c r="CH42" s="45"/>
      <c r="CI42" s="26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94"/>
      <c r="BO43" s="9"/>
      <c r="BP43" s="9"/>
      <c r="BQ43" s="9"/>
      <c r="BR43" s="9"/>
      <c r="BS43" s="9"/>
      <c r="BT43" s="9"/>
      <c r="BV43" s="9"/>
      <c r="BW43" s="9"/>
      <c r="BX43" s="45"/>
      <c r="BY43" s="9"/>
      <c r="BZ43" s="45"/>
      <c r="CA43" s="26"/>
      <c r="CC43" s="9"/>
      <c r="CD43" s="9"/>
      <c r="CE43" s="45"/>
      <c r="CF43" s="9"/>
      <c r="CG43" s="9"/>
      <c r="CH43" s="45"/>
      <c r="CI43" s="26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94"/>
      <c r="BO44" s="9"/>
      <c r="BP44" s="9"/>
      <c r="BQ44" s="9"/>
      <c r="BR44" s="9"/>
      <c r="BS44" s="9"/>
      <c r="BT44" s="9"/>
      <c r="BV44" s="9"/>
      <c r="BW44" s="9"/>
      <c r="BX44" s="45"/>
      <c r="BY44" s="9"/>
      <c r="BZ44" s="45"/>
      <c r="CA44" s="26"/>
      <c r="CC44" s="9"/>
      <c r="CD44" s="9"/>
      <c r="CE44" s="45"/>
      <c r="CF44" s="9"/>
      <c r="CG44" s="9"/>
      <c r="CH44" s="45"/>
      <c r="CI44" s="26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94"/>
      <c r="BO45" s="9"/>
      <c r="BP45" s="9"/>
      <c r="BQ45" s="9"/>
      <c r="BR45" s="9"/>
      <c r="BS45" s="9"/>
      <c r="BT45" s="9"/>
      <c r="BV45" s="9"/>
      <c r="BW45" s="9"/>
      <c r="BX45" s="45"/>
      <c r="BY45" s="9"/>
      <c r="BZ45" s="45"/>
      <c r="CA45" s="26"/>
      <c r="CC45" s="9"/>
      <c r="CD45" s="9"/>
      <c r="CE45" s="45"/>
      <c r="CF45" s="9"/>
      <c r="CG45" s="9"/>
      <c r="CH45" s="45"/>
      <c r="CI45" s="26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94"/>
      <c r="BO46" s="9"/>
      <c r="BP46" s="9"/>
      <c r="BQ46" s="9"/>
      <c r="BR46" s="9"/>
      <c r="BS46" s="9"/>
      <c r="BT46" s="9"/>
      <c r="BV46" s="9"/>
      <c r="BW46" s="9"/>
      <c r="BX46" s="45"/>
      <c r="BY46" s="9"/>
      <c r="BZ46" s="45"/>
      <c r="CA46" s="26"/>
      <c r="CC46" s="9"/>
      <c r="CD46" s="9"/>
      <c r="CE46" s="45"/>
      <c r="CF46" s="9"/>
      <c r="CG46" s="9"/>
      <c r="CH46" s="45"/>
      <c r="CI46" s="26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94"/>
      <c r="BO47" s="9"/>
      <c r="BP47" s="9"/>
      <c r="BQ47" s="9"/>
      <c r="BR47" s="9"/>
      <c r="BS47" s="9"/>
      <c r="BT47" s="9"/>
      <c r="BV47" s="9"/>
      <c r="BW47" s="9"/>
      <c r="BX47" s="45"/>
      <c r="BY47" s="9"/>
      <c r="BZ47" s="45"/>
      <c r="CA47" s="26"/>
      <c r="CC47" s="9"/>
      <c r="CD47" s="9"/>
      <c r="CE47" s="45"/>
      <c r="CF47" s="9"/>
      <c r="CG47" s="9"/>
      <c r="CH47" s="45"/>
      <c r="CI47" s="26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94"/>
      <c r="BO48" s="9"/>
      <c r="BP48" s="9"/>
      <c r="BQ48" s="9"/>
      <c r="BR48" s="9"/>
      <c r="BS48" s="9"/>
      <c r="BT48" s="9"/>
      <c r="BV48" s="9"/>
      <c r="BW48" s="9"/>
      <c r="BX48" s="45"/>
      <c r="BY48" s="9"/>
      <c r="BZ48" s="45"/>
      <c r="CA48" s="26"/>
      <c r="CC48" s="9"/>
      <c r="CD48" s="9"/>
      <c r="CE48" s="45"/>
      <c r="CF48" s="9"/>
      <c r="CG48" s="9"/>
      <c r="CH48" s="45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94"/>
      <c r="BO49" s="9"/>
      <c r="BP49" s="9"/>
      <c r="BQ49" s="9"/>
      <c r="BR49" s="9"/>
      <c r="BS49" s="9"/>
      <c r="BT49" s="9"/>
      <c r="BV49" s="9"/>
      <c r="BW49" s="9"/>
      <c r="BX49" s="45"/>
      <c r="BY49" s="9"/>
      <c r="BZ49" s="45"/>
      <c r="CA49" s="26"/>
      <c r="CC49" s="9"/>
      <c r="CD49" s="9"/>
      <c r="CE49" s="45"/>
      <c r="CF49" s="9"/>
      <c r="CG49" s="9"/>
      <c r="CH49" s="45"/>
      <c r="CI49" s="26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94"/>
      <c r="BO50" s="9"/>
      <c r="BP50" s="9"/>
      <c r="BQ50" s="9"/>
      <c r="BR50" s="9"/>
      <c r="BS50" s="9"/>
      <c r="BT50" s="9"/>
      <c r="BV50" s="9"/>
      <c r="BW50" s="9"/>
      <c r="BX50" s="45"/>
      <c r="BY50" s="9"/>
      <c r="BZ50" s="45"/>
      <c r="CA50" s="26"/>
      <c r="CC50" s="9"/>
      <c r="CD50" s="9"/>
      <c r="CE50" s="45"/>
      <c r="CF50" s="9"/>
      <c r="CG50" s="9"/>
      <c r="CH50" s="45"/>
      <c r="CI50" s="26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94"/>
      <c r="BO51" s="9"/>
      <c r="BP51" s="9"/>
      <c r="BQ51" s="9"/>
      <c r="BR51" s="9"/>
      <c r="BS51" s="9"/>
      <c r="BT51" s="9"/>
      <c r="BV51" s="9"/>
      <c r="BW51" s="9"/>
      <c r="BX51" s="45"/>
      <c r="BY51" s="9"/>
      <c r="BZ51" s="45"/>
      <c r="CA51" s="26"/>
      <c r="CC51" s="9"/>
      <c r="CD51" s="9"/>
      <c r="CE51" s="45"/>
      <c r="CF51" s="9"/>
      <c r="CG51" s="9"/>
      <c r="CH51" s="45"/>
      <c r="CI51" s="26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94"/>
      <c r="BO52" s="9"/>
      <c r="BP52" s="9"/>
      <c r="BQ52" s="9"/>
      <c r="BR52" s="9"/>
      <c r="BS52" s="9"/>
      <c r="BT52" s="9"/>
      <c r="BV52" s="9"/>
      <c r="BW52" s="9"/>
      <c r="BX52" s="45"/>
      <c r="BY52" s="9"/>
      <c r="BZ52" s="45"/>
      <c r="CA52" s="26"/>
      <c r="CC52" s="9"/>
      <c r="CD52" s="9"/>
      <c r="CE52" s="45"/>
      <c r="CF52" s="9"/>
      <c r="CG52" s="9"/>
      <c r="CH52" s="45"/>
      <c r="CI52" s="26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94"/>
      <c r="BO53" s="9"/>
      <c r="BP53" s="9"/>
      <c r="BQ53" s="9"/>
      <c r="BR53" s="9"/>
      <c r="BS53" s="9"/>
      <c r="BT53" s="9"/>
      <c r="BV53" s="9"/>
      <c r="BW53" s="9"/>
      <c r="BX53" s="45"/>
      <c r="BY53" s="9"/>
      <c r="BZ53" s="45"/>
      <c r="CA53" s="26"/>
      <c r="CC53" s="9"/>
      <c r="CD53" s="9"/>
      <c r="CE53" s="45"/>
      <c r="CF53" s="9"/>
      <c r="CG53" s="9"/>
      <c r="CH53" s="45"/>
      <c r="CI53" s="26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94"/>
      <c r="BO54" s="9"/>
      <c r="BP54" s="9"/>
      <c r="BQ54" s="9"/>
      <c r="BR54" s="9"/>
      <c r="BS54" s="9"/>
      <c r="BT54" s="9"/>
      <c r="BV54" s="9"/>
      <c r="BW54" s="9"/>
      <c r="BX54" s="45"/>
      <c r="BY54" s="9"/>
      <c r="BZ54" s="45"/>
      <c r="CA54" s="26"/>
      <c r="CC54" s="9"/>
      <c r="CD54" s="9"/>
      <c r="CE54" s="45"/>
      <c r="CF54" s="9"/>
      <c r="CG54" s="9"/>
      <c r="CH54" s="45"/>
      <c r="CI54" s="26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94"/>
      <c r="BO55" s="9"/>
      <c r="BP55" s="9"/>
      <c r="BQ55" s="9"/>
      <c r="BR55" s="9"/>
      <c r="BS55" s="9"/>
      <c r="BT55" s="9"/>
      <c r="BV55" s="9"/>
      <c r="BW55" s="9"/>
      <c r="BX55" s="45"/>
      <c r="BY55" s="9"/>
      <c r="BZ55" s="45"/>
      <c r="CA55" s="26"/>
      <c r="CC55" s="9"/>
      <c r="CD55" s="9"/>
      <c r="CE55" s="45"/>
      <c r="CF55" s="9"/>
      <c r="CG55" s="9"/>
      <c r="CH55" s="45"/>
      <c r="CI55" s="26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94"/>
      <c r="BO56" s="9"/>
      <c r="BP56" s="9"/>
      <c r="BQ56" s="9"/>
      <c r="BR56" s="9"/>
      <c r="BS56" s="9"/>
      <c r="BT56" s="9"/>
      <c r="BV56" s="9"/>
      <c r="BW56" s="9"/>
      <c r="BX56" s="45"/>
      <c r="BY56" s="9"/>
      <c r="BZ56" s="45"/>
      <c r="CA56" s="26"/>
      <c r="CC56" s="9"/>
      <c r="CD56" s="9"/>
      <c r="CE56" s="45"/>
      <c r="CF56" s="9"/>
      <c r="CG56" s="9"/>
      <c r="CH56" s="45"/>
      <c r="CI56" s="26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94"/>
      <c r="BO57" s="9"/>
      <c r="BP57" s="9"/>
      <c r="BQ57" s="9"/>
      <c r="BR57" s="9"/>
      <c r="BS57" s="9"/>
      <c r="BT57" s="9"/>
      <c r="BV57" s="9"/>
      <c r="BW57" s="9"/>
      <c r="BX57" s="45"/>
      <c r="BY57" s="9"/>
      <c r="BZ57" s="45"/>
      <c r="CA57" s="26"/>
      <c r="CC57" s="9"/>
      <c r="CD57" s="9"/>
      <c r="CE57" s="45"/>
      <c r="CF57" s="9"/>
      <c r="CG57" s="9"/>
      <c r="CH57" s="45"/>
      <c r="CI57" s="26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94"/>
      <c r="BO58" s="9"/>
      <c r="BP58" s="9"/>
      <c r="BQ58" s="9"/>
      <c r="BR58" s="9"/>
      <c r="BS58" s="9"/>
      <c r="BT58" s="9"/>
      <c r="BV58" s="9"/>
      <c r="BW58" s="9"/>
      <c r="BX58" s="45"/>
      <c r="BY58" s="9"/>
      <c r="BZ58" s="45"/>
      <c r="CA58" s="26"/>
      <c r="CC58" s="9"/>
      <c r="CD58" s="9"/>
      <c r="CE58" s="45"/>
      <c r="CF58" s="9"/>
      <c r="CG58" s="9"/>
      <c r="CH58" s="45"/>
      <c r="CI58" s="26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94"/>
      <c r="BO59" s="9"/>
      <c r="BP59" s="9"/>
      <c r="BQ59" s="9"/>
      <c r="BR59" s="9"/>
      <c r="BS59" s="9"/>
      <c r="BT59" s="9"/>
      <c r="BV59" s="9"/>
      <c r="BW59" s="9"/>
      <c r="BX59" s="45"/>
      <c r="BY59" s="9"/>
      <c r="BZ59" s="45"/>
      <c r="CA59" s="26"/>
      <c r="CC59" s="9"/>
      <c r="CD59" s="9"/>
      <c r="CE59" s="45"/>
      <c r="CF59" s="9"/>
      <c r="CG59" s="9"/>
      <c r="CH59" s="45"/>
      <c r="CI59" s="26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94"/>
      <c r="BO60" s="9"/>
      <c r="BP60" s="9"/>
      <c r="BQ60" s="9"/>
      <c r="BR60" s="9"/>
      <c r="BS60" s="9"/>
      <c r="BT60" s="9"/>
      <c r="BV60" s="9"/>
      <c r="BW60" s="9"/>
      <c r="BX60" s="45"/>
      <c r="BY60" s="9"/>
      <c r="BZ60" s="45"/>
      <c r="CA60" s="26"/>
      <c r="CC60" s="9"/>
      <c r="CD60" s="9"/>
      <c r="CE60" s="45"/>
      <c r="CF60" s="9"/>
      <c r="CG60" s="9"/>
      <c r="CH60" s="45"/>
      <c r="CI60" s="26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94"/>
      <c r="BO61" s="9"/>
      <c r="BP61" s="9"/>
      <c r="BQ61" s="9"/>
      <c r="BR61" s="9"/>
      <c r="BS61" s="9"/>
      <c r="BT61" s="9"/>
      <c r="BV61" s="9"/>
      <c r="BW61" s="9"/>
      <c r="BX61" s="45"/>
      <c r="BY61" s="9"/>
      <c r="BZ61" s="45"/>
      <c r="CA61" s="26"/>
      <c r="CC61" s="9"/>
      <c r="CD61" s="9"/>
      <c r="CE61" s="45"/>
      <c r="CF61" s="9"/>
      <c r="CG61" s="9"/>
      <c r="CH61" s="45"/>
      <c r="CI61" s="26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94"/>
      <c r="BO62" s="9"/>
      <c r="BP62" s="9"/>
      <c r="BQ62" s="9"/>
      <c r="BR62" s="9"/>
      <c r="BS62" s="9"/>
      <c r="BT62" s="9"/>
      <c r="BV62" s="9"/>
      <c r="BW62" s="9"/>
      <c r="BX62" s="45"/>
      <c r="BY62" s="9"/>
      <c r="BZ62" s="45"/>
      <c r="CA62" s="26"/>
      <c r="CC62" s="9"/>
      <c r="CD62" s="9"/>
      <c r="CE62" s="45"/>
      <c r="CF62" s="9"/>
      <c r="CG62" s="9"/>
      <c r="CH62" s="45"/>
      <c r="CI62" s="26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94"/>
      <c r="BO63" s="9"/>
      <c r="BP63" s="9"/>
      <c r="BQ63" s="9"/>
      <c r="BR63" s="9"/>
      <c r="BS63" s="9"/>
      <c r="BT63" s="9"/>
      <c r="BV63" s="9"/>
      <c r="BW63" s="9"/>
      <c r="BX63" s="45"/>
      <c r="BY63" s="9"/>
      <c r="BZ63" s="45"/>
      <c r="CA63" s="26"/>
      <c r="CC63" s="9"/>
      <c r="CD63" s="9"/>
      <c r="CE63" s="45"/>
      <c r="CF63" s="9"/>
      <c r="CG63" s="9"/>
      <c r="CH63" s="45"/>
      <c r="CI63" s="26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94"/>
      <c r="BO64" s="9"/>
      <c r="BP64" s="9"/>
      <c r="BQ64" s="9"/>
      <c r="BR64" s="9"/>
      <c r="BS64" s="9"/>
      <c r="BT64" s="9"/>
      <c r="BV64" s="9"/>
      <c r="BW64" s="9"/>
      <c r="BX64" s="45"/>
      <c r="BY64" s="9"/>
      <c r="BZ64" s="45"/>
      <c r="CA64" s="26"/>
      <c r="CC64" s="9"/>
      <c r="CD64" s="9"/>
      <c r="CE64" s="45"/>
      <c r="CF64" s="9"/>
      <c r="CG64" s="9"/>
      <c r="CH64" s="45"/>
      <c r="CI64" s="26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94"/>
      <c r="BO65" s="9"/>
      <c r="BP65" s="9"/>
      <c r="BQ65" s="9"/>
      <c r="BR65" s="9"/>
      <c r="BS65" s="9"/>
      <c r="BT65" s="9"/>
      <c r="BV65" s="9"/>
      <c r="BW65" s="9"/>
      <c r="BX65" s="45"/>
      <c r="BY65" s="9"/>
      <c r="BZ65" s="45"/>
      <c r="CA65" s="26"/>
      <c r="CC65" s="9"/>
      <c r="CD65" s="9"/>
      <c r="CE65" s="45"/>
      <c r="CF65" s="9"/>
      <c r="CG65" s="9"/>
      <c r="CH65" s="45"/>
      <c r="CI65" s="26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94"/>
      <c r="BO66" s="9"/>
      <c r="BP66" s="9"/>
      <c r="BQ66" s="9"/>
      <c r="BR66" s="9"/>
      <c r="BS66" s="9"/>
      <c r="BT66" s="9"/>
      <c r="BV66" s="9"/>
      <c r="BW66" s="9"/>
      <c r="BX66" s="45"/>
      <c r="BY66" s="9"/>
      <c r="BZ66" s="45"/>
      <c r="CA66" s="26"/>
      <c r="CC66" s="9"/>
      <c r="CD66" s="9"/>
      <c r="CE66" s="45"/>
      <c r="CF66" s="9"/>
      <c r="CG66" s="9"/>
      <c r="CH66" s="45"/>
      <c r="CI66" s="26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94"/>
      <c r="BO67" s="9"/>
      <c r="BP67" s="9"/>
      <c r="BQ67" s="9"/>
      <c r="BR67" s="9"/>
      <c r="BS67" s="9"/>
      <c r="BT67" s="9"/>
      <c r="BV67" s="9"/>
      <c r="BW67" s="9"/>
      <c r="BX67" s="45"/>
      <c r="BY67" s="9"/>
      <c r="BZ67" s="45"/>
      <c r="CA67" s="26"/>
      <c r="CC67" s="9"/>
      <c r="CD67" s="9"/>
      <c r="CE67" s="45"/>
      <c r="CF67" s="9"/>
      <c r="CG67" s="9"/>
      <c r="CH67" s="45"/>
      <c r="CI67" s="26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94"/>
      <c r="BO68" s="9"/>
      <c r="BP68" s="9"/>
      <c r="BQ68" s="9"/>
      <c r="BR68" s="9"/>
      <c r="BS68" s="9"/>
      <c r="BT68" s="9"/>
      <c r="BV68" s="9"/>
      <c r="BW68" s="9"/>
      <c r="BX68" s="45"/>
      <c r="BY68" s="9"/>
      <c r="BZ68" s="45"/>
      <c r="CA68" s="26"/>
      <c r="CC68" s="9"/>
      <c r="CD68" s="9"/>
      <c r="CE68" s="45"/>
      <c r="CF68" s="9"/>
      <c r="CG68" s="9"/>
      <c r="CH68" s="45"/>
      <c r="CI68" s="26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94"/>
      <c r="BO69" s="9"/>
      <c r="BP69" s="9"/>
      <c r="BQ69" s="9"/>
      <c r="BR69" s="9"/>
      <c r="BS69" s="9"/>
      <c r="BT69" s="9"/>
      <c r="BV69" s="9"/>
      <c r="BW69" s="9"/>
      <c r="BX69" s="45"/>
      <c r="BY69" s="9"/>
      <c r="BZ69" s="45"/>
      <c r="CA69" s="26"/>
      <c r="CC69" s="9"/>
      <c r="CD69" s="9"/>
      <c r="CE69" s="45"/>
      <c r="CF69" s="9"/>
      <c r="CG69" s="9"/>
      <c r="CH69" s="45"/>
      <c r="CI69" s="26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94"/>
      <c r="BO70" s="9"/>
      <c r="BP70" s="9"/>
      <c r="BQ70" s="9"/>
      <c r="BR70" s="9"/>
      <c r="BS70" s="9"/>
      <c r="BT70" s="9"/>
      <c r="BV70" s="9"/>
      <c r="BW70" s="9"/>
      <c r="BX70" s="45"/>
      <c r="BY70" s="9"/>
      <c r="BZ70" s="45"/>
      <c r="CA70" s="26"/>
      <c r="CC70" s="9"/>
      <c r="CD70" s="9"/>
      <c r="CE70" s="45"/>
      <c r="CF70" s="9"/>
      <c r="CG70" s="9"/>
      <c r="CH70" s="45"/>
      <c r="CI70" s="26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94"/>
      <c r="BO71" s="9"/>
      <c r="BP71" s="9"/>
      <c r="BQ71" s="9"/>
      <c r="BR71" s="9"/>
      <c r="BS71" s="9"/>
      <c r="BT71" s="9"/>
      <c r="BV71" s="9"/>
      <c r="BW71" s="9"/>
      <c r="BX71" s="45"/>
      <c r="BY71" s="9"/>
      <c r="BZ71" s="45"/>
      <c r="CA71" s="26"/>
      <c r="CC71" s="9"/>
      <c r="CD71" s="9"/>
      <c r="CE71" s="45"/>
      <c r="CF71" s="9"/>
      <c r="CG71" s="9"/>
      <c r="CH71" s="45"/>
      <c r="CI71" s="26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94"/>
      <c r="BO72" s="9"/>
      <c r="BP72" s="9"/>
      <c r="BQ72" s="9"/>
      <c r="BR72" s="9"/>
      <c r="BS72" s="9"/>
      <c r="BT72" s="9"/>
      <c r="BV72" s="9"/>
      <c r="BW72" s="9"/>
      <c r="BX72" s="45"/>
      <c r="BY72" s="9"/>
      <c r="BZ72" s="45"/>
      <c r="CA72" s="26"/>
      <c r="CC72" s="9"/>
      <c r="CD72" s="9"/>
      <c r="CE72" s="45"/>
      <c r="CF72" s="9"/>
      <c r="CG72" s="9"/>
      <c r="CH72" s="45"/>
      <c r="CI72" s="26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94"/>
      <c r="BO73" s="9"/>
      <c r="BP73" s="9"/>
      <c r="BQ73" s="9"/>
      <c r="BR73" s="9"/>
      <c r="BS73" s="9"/>
      <c r="BT73" s="9"/>
      <c r="BV73" s="9"/>
      <c r="BW73" s="9"/>
      <c r="BX73" s="45"/>
      <c r="BY73" s="9"/>
      <c r="BZ73" s="45"/>
      <c r="CA73" s="26"/>
      <c r="CC73" s="9"/>
      <c r="CD73" s="9"/>
      <c r="CE73" s="45"/>
      <c r="CF73" s="9"/>
      <c r="CG73" s="9"/>
      <c r="CH73" s="45"/>
      <c r="CI73" s="26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94"/>
      <c r="BO74" s="9"/>
      <c r="BP74" s="9"/>
      <c r="BQ74" s="9"/>
      <c r="BR74" s="9"/>
      <c r="BS74" s="9"/>
      <c r="BT74" s="9"/>
      <c r="BV74" s="9"/>
      <c r="BW74" s="9"/>
      <c r="BX74" s="45"/>
      <c r="BY74" s="9"/>
      <c r="BZ74" s="45"/>
      <c r="CA74" s="26"/>
      <c r="CC74" s="9"/>
      <c r="CD74" s="9"/>
      <c r="CE74" s="45"/>
      <c r="CF74" s="9"/>
      <c r="CG74" s="9"/>
      <c r="CH74" s="45"/>
      <c r="CI74" s="26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94"/>
      <c r="BO75" s="9"/>
      <c r="BP75" s="9"/>
      <c r="BQ75" s="9"/>
      <c r="BR75" s="9"/>
      <c r="BS75" s="9"/>
      <c r="BT75" s="9"/>
      <c r="BV75" s="9"/>
      <c r="BW75" s="9"/>
      <c r="BX75" s="45"/>
      <c r="BY75" s="9"/>
      <c r="BZ75" s="45"/>
      <c r="CA75" s="26"/>
      <c r="CC75" s="9"/>
      <c r="CD75" s="9"/>
      <c r="CE75" s="45"/>
      <c r="CF75" s="9"/>
      <c r="CG75" s="9"/>
      <c r="CH75" s="45"/>
      <c r="CI75" s="26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94"/>
      <c r="BO76" s="9"/>
      <c r="BP76" s="9"/>
      <c r="BQ76" s="9"/>
      <c r="BR76" s="9"/>
      <c r="BS76" s="9"/>
      <c r="BT76" s="9"/>
      <c r="BV76" s="9"/>
      <c r="BW76" s="9"/>
      <c r="BX76" s="45"/>
      <c r="BY76" s="9"/>
      <c r="BZ76" s="45"/>
      <c r="CA76" s="26"/>
      <c r="CC76" s="9"/>
      <c r="CD76" s="9"/>
      <c r="CE76" s="45"/>
      <c r="CF76" s="9"/>
      <c r="CG76" s="9"/>
      <c r="CH76" s="45"/>
      <c r="CI76" s="26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94"/>
      <c r="BO77" s="9"/>
      <c r="BP77" s="9"/>
      <c r="BQ77" s="9"/>
      <c r="BR77" s="9"/>
      <c r="BS77" s="9"/>
      <c r="BT77" s="9"/>
      <c r="BV77" s="9"/>
      <c r="BW77" s="9"/>
      <c r="BX77" s="45"/>
      <c r="BY77" s="9"/>
      <c r="BZ77" s="45"/>
      <c r="CA77" s="26"/>
      <c r="CC77" s="9"/>
      <c r="CD77" s="9"/>
      <c r="CE77" s="45"/>
      <c r="CF77" s="9"/>
      <c r="CG77" s="9"/>
      <c r="CH77" s="45"/>
      <c r="CI77" s="26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94"/>
      <c r="BO78" s="9"/>
      <c r="BP78" s="9"/>
      <c r="BQ78" s="9"/>
      <c r="BR78" s="9"/>
      <c r="BS78" s="9"/>
      <c r="BT78" s="9"/>
      <c r="BV78" s="9"/>
      <c r="BW78" s="9"/>
      <c r="BX78" s="45"/>
      <c r="BY78" s="9"/>
      <c r="BZ78" s="45"/>
      <c r="CA78" s="26"/>
      <c r="CC78" s="9"/>
      <c r="CD78" s="9"/>
      <c r="CE78" s="45"/>
      <c r="CF78" s="9"/>
      <c r="CG78" s="9"/>
      <c r="CH78" s="45"/>
      <c r="CI78" s="26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94"/>
      <c r="BO79" s="9"/>
      <c r="BP79" s="9"/>
      <c r="BQ79" s="9"/>
      <c r="BR79" s="9"/>
      <c r="BS79" s="9"/>
      <c r="BT79" s="9"/>
      <c r="BV79" s="9"/>
      <c r="BW79" s="9"/>
      <c r="BX79" s="45"/>
      <c r="BY79" s="9"/>
      <c r="BZ79" s="45"/>
      <c r="CA79" s="26"/>
      <c r="CC79" s="9"/>
      <c r="CD79" s="9"/>
      <c r="CE79" s="45"/>
      <c r="CF79" s="9"/>
      <c r="CG79" s="9"/>
      <c r="CH79" s="45"/>
      <c r="CI79" s="26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94"/>
      <c r="BO80" s="9"/>
      <c r="BP80" s="9"/>
      <c r="BQ80" s="9"/>
      <c r="BR80" s="9"/>
      <c r="BS80" s="9"/>
      <c r="BT80" s="9"/>
      <c r="BV80" s="9"/>
      <c r="BW80" s="9"/>
      <c r="BX80" s="45"/>
      <c r="BY80" s="9"/>
      <c r="BZ80" s="45"/>
      <c r="CA80" s="26"/>
      <c r="CC80" s="9"/>
      <c r="CD80" s="9"/>
      <c r="CE80" s="45"/>
      <c r="CF80" s="9"/>
      <c r="CG80" s="9"/>
      <c r="CH80" s="45"/>
      <c r="CI80" s="26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94"/>
      <c r="BO81" s="9"/>
      <c r="BP81" s="9"/>
      <c r="BQ81" s="9"/>
      <c r="BR81" s="9"/>
      <c r="BS81" s="9"/>
      <c r="BT81" s="9"/>
      <c r="BV81" s="9"/>
      <c r="BW81" s="9"/>
      <c r="BX81" s="45"/>
      <c r="BY81" s="9"/>
      <c r="BZ81" s="45"/>
      <c r="CA81" s="26"/>
      <c r="CC81" s="9"/>
      <c r="CD81" s="9"/>
      <c r="CE81" s="45"/>
      <c r="CF81" s="9"/>
      <c r="CG81" s="9"/>
      <c r="CH81" s="45"/>
      <c r="CI81" s="26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1:DE81">
    <sortCondition ref="CS1:CS81" customList="VODAFONE,MOVISTAR,ORANGE,YOIGO"/>
    <sortCondition ref="E1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E323"/>
  <sheetViews>
    <sheetView showGridLines="0" topLeftCell="BY1" zoomScale="70" zoomScaleNormal="70" workbookViewId="0">
      <selection activeCell="CR1" sqref="CR1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26.710937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1.57031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9.7109375" style="28" bestFit="1" customWidth="1"/>
    <col min="29" max="29" width="5.42578125" style="28" bestFit="1" customWidth="1"/>
    <col min="30" max="30" width="11.5703125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8554687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14.85546875" style="1" bestFit="1" customWidth="1"/>
    <col min="77" max="77" width="6.28515625" style="1" bestFit="1" customWidth="1"/>
    <col min="78" max="78" width="14.85546875" style="156" bestFit="1" customWidth="1"/>
    <col min="79" max="79" width="7.85546875" style="218" bestFit="1" customWidth="1"/>
    <col min="80" max="80" width="6.28515625" bestFit="1" customWidth="1"/>
    <col min="81" max="85" width="5.7109375" style="1" customWidth="1"/>
    <col min="86" max="86" width="14.85546875" style="156" bestFit="1" customWidth="1"/>
    <col min="87" max="87" width="7.85546875" style="218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17" t="s">
        <v>373</v>
      </c>
      <c r="DD1" s="418" t="s">
        <v>374</v>
      </c>
      <c r="DE1" s="419" t="s">
        <v>375</v>
      </c>
    </row>
    <row r="2" spans="1:109" s="156" customFormat="1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s="156" customFormat="1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s="156" customFormat="1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45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6"/>
      <c r="CK25" s="447"/>
      <c r="CL25" s="447"/>
      <c r="CM25" s="372"/>
      <c r="CN25" s="145"/>
      <c r="CO25" s="436"/>
      <c r="CP25" s="146"/>
      <c r="CQ25" s="437"/>
      <c r="CR25" s="438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4"/>
      <c r="CK26" s="429"/>
      <c r="CL26" s="429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s="156" customFormat="1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s="156" customFormat="1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s="156" customFormat="1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s="156" customFormat="1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s="156" customFormat="1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s="156" customFormat="1" ht="15" customHeight="1" thickBot="1">
      <c r="A49" s="136"/>
      <c r="B49" s="137"/>
      <c r="C49" s="138"/>
      <c r="D49" s="206"/>
      <c r="E49" s="445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6"/>
      <c r="CK49" s="447"/>
      <c r="CL49" s="447"/>
      <c r="CM49" s="372"/>
      <c r="CN49" s="145"/>
      <c r="CO49" s="436"/>
      <c r="CP49" s="146"/>
      <c r="CQ49" s="437"/>
      <c r="CR49" s="438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s="156" customFormat="1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4"/>
      <c r="CK50" s="429"/>
      <c r="CL50" s="429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s="156" customFormat="1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s="156" customFormat="1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s="156" customFormat="1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s="156" customFormat="1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s="156" customFormat="1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s="156" customFormat="1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s="156" customFormat="1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s="156" customFormat="1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s="156" customFormat="1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s="156" customFormat="1" ht="15" customHeight="1" thickBot="1">
      <c r="A73" s="136"/>
      <c r="B73" s="137"/>
      <c r="C73" s="138"/>
      <c r="D73" s="206"/>
      <c r="E73" s="445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6"/>
      <c r="CK73" s="447"/>
      <c r="CL73" s="447"/>
      <c r="CM73" s="372"/>
      <c r="CN73" s="145"/>
      <c r="CO73" s="436"/>
      <c r="CP73" s="146"/>
      <c r="CQ73" s="437"/>
      <c r="CR73" s="438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s="156" customFormat="1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4"/>
      <c r="CK74" s="429"/>
      <c r="CL74" s="429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s="156" customFormat="1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s="156" customFormat="1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s="156" customFormat="1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s="156" customFormat="1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s="156" customFormat="1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s="156" customFormat="1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s="156" customFormat="1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s="156" customFormat="1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  <row r="113" spans="2:102" ht="14.25">
      <c r="B113" s="1"/>
      <c r="C113" s="1"/>
      <c r="E113" s="1"/>
      <c r="X113" s="1"/>
      <c r="Y113" s="1"/>
      <c r="Z113" s="1"/>
      <c r="AA113" s="1"/>
      <c r="AB113" s="1"/>
      <c r="AC113" s="1"/>
      <c r="AD113" s="1"/>
      <c r="AE113" s="1"/>
      <c r="AK113" s="1"/>
      <c r="AL113" s="1"/>
      <c r="AM113" s="1"/>
      <c r="AN113" s="1"/>
      <c r="AO113" s="1"/>
      <c r="AP113" s="1"/>
      <c r="AQ113" s="1"/>
      <c r="AR113" s="1"/>
      <c r="AX113" s="1"/>
      <c r="AY113" s="1"/>
      <c r="AZ113" s="1"/>
      <c r="BA113" s="1"/>
      <c r="BB113" s="1"/>
      <c r="BC113" s="1"/>
      <c r="BD113" s="1"/>
      <c r="BE113" s="1"/>
      <c r="BM113" s="1"/>
      <c r="BN113" s="1"/>
      <c r="BU113" s="1"/>
      <c r="CB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56"/>
    </row>
    <row r="114" spans="2:102" ht="14.25">
      <c r="B114" s="1"/>
      <c r="C114" s="1"/>
      <c r="E114" s="1"/>
      <c r="X114" s="1"/>
      <c r="Y114" s="1"/>
      <c r="Z114" s="1"/>
      <c r="AA114" s="1"/>
      <c r="AB114" s="1"/>
      <c r="AC114" s="1"/>
      <c r="AD114" s="1"/>
      <c r="AE114" s="1"/>
      <c r="AK114" s="1"/>
      <c r="AL114" s="1"/>
      <c r="AM114" s="1"/>
      <c r="AN114" s="1"/>
      <c r="AO114" s="1"/>
      <c r="AP114" s="1"/>
      <c r="AQ114" s="1"/>
      <c r="AR114" s="1"/>
      <c r="AX114" s="1"/>
      <c r="AY114" s="1"/>
      <c r="AZ114" s="1"/>
      <c r="BA114" s="1"/>
      <c r="BB114" s="1"/>
      <c r="BC114" s="1"/>
      <c r="BD114" s="1"/>
      <c r="BE114" s="1"/>
      <c r="BM114" s="1"/>
      <c r="BN114" s="1"/>
      <c r="BU114" s="1"/>
      <c r="CB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56"/>
    </row>
    <row r="115" spans="2:102" ht="14.25">
      <c r="B115" s="1"/>
      <c r="C115" s="1"/>
      <c r="E115" s="1"/>
      <c r="X115" s="1"/>
      <c r="Y115" s="1"/>
      <c r="Z115" s="1"/>
      <c r="AA115" s="1"/>
      <c r="AB115" s="1"/>
      <c r="AC115" s="1"/>
      <c r="AD115" s="1"/>
      <c r="AE115" s="1"/>
      <c r="AK115" s="1"/>
      <c r="AL115" s="1"/>
      <c r="AM115" s="1"/>
      <c r="AN115" s="1"/>
      <c r="AO115" s="1"/>
      <c r="AP115" s="1"/>
      <c r="AQ115" s="1"/>
      <c r="AR115" s="1"/>
      <c r="AX115" s="1"/>
      <c r="AY115" s="1"/>
      <c r="AZ115" s="1"/>
      <c r="BA115" s="1"/>
      <c r="BB115" s="1"/>
      <c r="BC115" s="1"/>
      <c r="BD115" s="1"/>
      <c r="BE115" s="1"/>
      <c r="BM115" s="1"/>
      <c r="BN115" s="1"/>
      <c r="BU115" s="1"/>
      <c r="CB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56"/>
    </row>
    <row r="116" spans="2:102" ht="14.25">
      <c r="B116" s="1"/>
      <c r="C116" s="1"/>
      <c r="E116" s="1"/>
      <c r="X116" s="1"/>
      <c r="Y116" s="1"/>
      <c r="Z116" s="1"/>
      <c r="AA116" s="1"/>
      <c r="AB116" s="1"/>
      <c r="AC116" s="1"/>
      <c r="AD116" s="1"/>
      <c r="AE116" s="1"/>
      <c r="AK116" s="1"/>
      <c r="AL116" s="1"/>
      <c r="AM116" s="1"/>
      <c r="AN116" s="1"/>
      <c r="AO116" s="1"/>
      <c r="AP116" s="1"/>
      <c r="AQ116" s="1"/>
      <c r="AR116" s="1"/>
      <c r="AX116" s="1"/>
      <c r="AY116" s="1"/>
      <c r="AZ116" s="1"/>
      <c r="BA116" s="1"/>
      <c r="BB116" s="1"/>
      <c r="BC116" s="1"/>
      <c r="BD116" s="1"/>
      <c r="BE116" s="1"/>
      <c r="BM116" s="1"/>
      <c r="BN116" s="1"/>
      <c r="BU116" s="1"/>
      <c r="CB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56"/>
    </row>
    <row r="117" spans="2:102" ht="14.25">
      <c r="B117" s="1"/>
      <c r="C117" s="1"/>
      <c r="E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U117" s="1"/>
      <c r="CB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56"/>
    </row>
    <row r="118" spans="2:102" ht="14.25">
      <c r="B118" s="1"/>
      <c r="C118" s="1"/>
      <c r="E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U118" s="1"/>
      <c r="CB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56"/>
    </row>
    <row r="119" spans="2:102" ht="14.25">
      <c r="B119" s="1"/>
      <c r="C119" s="1"/>
      <c r="E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U119" s="1"/>
      <c r="CB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56"/>
    </row>
    <row r="120" spans="2:102" ht="14.25">
      <c r="B120" s="1"/>
      <c r="C120" s="1"/>
      <c r="E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U120" s="1"/>
      <c r="CB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56"/>
    </row>
    <row r="121" spans="2:102" ht="14.25">
      <c r="B121" s="1"/>
      <c r="C121" s="1"/>
      <c r="E121" s="1"/>
      <c r="X121" s="1"/>
      <c r="Y121" s="1"/>
      <c r="Z121" s="1"/>
      <c r="AA121" s="1"/>
      <c r="AB121" s="1"/>
      <c r="AC121" s="1"/>
      <c r="AD121" s="1"/>
      <c r="AE121" s="1"/>
      <c r="AK121" s="1"/>
      <c r="AL121" s="1"/>
      <c r="AM121" s="1"/>
      <c r="AN121" s="1"/>
      <c r="AO121" s="1"/>
      <c r="AP121" s="1"/>
      <c r="AQ121" s="1"/>
      <c r="AR121" s="1"/>
      <c r="AX121" s="1"/>
      <c r="AY121" s="1"/>
      <c r="AZ121" s="1"/>
      <c r="BA121" s="1"/>
      <c r="BB121" s="1"/>
      <c r="BC121" s="1"/>
      <c r="BD121" s="1"/>
      <c r="BE121" s="1"/>
      <c r="BM121" s="1"/>
      <c r="BN121" s="1"/>
      <c r="BU121" s="1"/>
      <c r="CB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56"/>
    </row>
    <row r="122" spans="2:102" ht="14.25">
      <c r="B122" s="1"/>
      <c r="C122" s="1"/>
      <c r="E122" s="1"/>
      <c r="X122" s="1"/>
      <c r="Y122" s="1"/>
      <c r="Z122" s="1"/>
      <c r="AA122" s="1"/>
      <c r="AB122" s="1"/>
      <c r="AC122" s="1"/>
      <c r="AD122" s="1"/>
      <c r="AE122" s="1"/>
      <c r="AK122" s="1"/>
      <c r="AL122" s="1"/>
      <c r="AM122" s="1"/>
      <c r="AN122" s="1"/>
      <c r="AO122" s="1"/>
      <c r="AP122" s="1"/>
      <c r="AQ122" s="1"/>
      <c r="AR122" s="1"/>
      <c r="AX122" s="1"/>
      <c r="AY122" s="1"/>
      <c r="AZ122" s="1"/>
      <c r="BA122" s="1"/>
      <c r="BB122" s="1"/>
      <c r="BC122" s="1"/>
      <c r="BD122" s="1"/>
      <c r="BE122" s="1"/>
      <c r="BM122" s="1"/>
      <c r="BN122" s="1"/>
      <c r="BU122" s="1"/>
      <c r="CB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56"/>
    </row>
    <row r="123" spans="2:102" ht="14.25">
      <c r="B123" s="1"/>
      <c r="C123" s="1"/>
      <c r="E123" s="1"/>
      <c r="X123" s="1"/>
      <c r="Y123" s="1"/>
      <c r="Z123" s="1"/>
      <c r="AA123" s="1"/>
      <c r="AB123" s="1"/>
      <c r="AC123" s="1"/>
      <c r="AD123" s="1"/>
      <c r="AE123" s="1"/>
      <c r="AK123" s="1"/>
      <c r="AL123" s="1"/>
      <c r="AM123" s="1"/>
      <c r="AN123" s="1"/>
      <c r="AO123" s="1"/>
      <c r="AP123" s="1"/>
      <c r="AQ123" s="1"/>
      <c r="AR123" s="1"/>
      <c r="AX123" s="1"/>
      <c r="AY123" s="1"/>
      <c r="AZ123" s="1"/>
      <c r="BA123" s="1"/>
      <c r="BB123" s="1"/>
      <c r="BC123" s="1"/>
      <c r="BD123" s="1"/>
      <c r="BE123" s="1"/>
      <c r="BM123" s="1"/>
      <c r="BN123" s="1"/>
      <c r="BU123" s="1"/>
      <c r="CB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56"/>
    </row>
    <row r="124" spans="2:102" ht="14.25">
      <c r="B124" s="1"/>
      <c r="C124" s="1"/>
      <c r="E124" s="1"/>
      <c r="X124" s="1"/>
      <c r="Y124" s="1"/>
      <c r="Z124" s="1"/>
      <c r="AA124" s="1"/>
      <c r="AB124" s="1"/>
      <c r="AC124" s="1"/>
      <c r="AD124" s="1"/>
      <c r="AE124" s="1"/>
      <c r="AK124" s="1"/>
      <c r="AL124" s="1"/>
      <c r="AM124" s="1"/>
      <c r="AN124" s="1"/>
      <c r="AO124" s="1"/>
      <c r="AP124" s="1"/>
      <c r="AQ124" s="1"/>
      <c r="AR124" s="1"/>
      <c r="AX124" s="1"/>
      <c r="AY124" s="1"/>
      <c r="AZ124" s="1"/>
      <c r="BA124" s="1"/>
      <c r="BB124" s="1"/>
      <c r="BC124" s="1"/>
      <c r="BD124" s="1"/>
      <c r="BE124" s="1"/>
      <c r="BM124" s="1"/>
      <c r="BN124" s="1"/>
      <c r="BU124" s="1"/>
      <c r="CB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56"/>
    </row>
    <row r="125" spans="2:102" ht="14.25">
      <c r="B125" s="1"/>
      <c r="C125" s="1"/>
      <c r="E125" s="1"/>
      <c r="X125" s="1"/>
      <c r="Y125" s="1"/>
      <c r="Z125" s="1"/>
      <c r="AA125" s="1"/>
      <c r="AB125" s="1"/>
      <c r="AC125" s="1"/>
      <c r="AD125" s="1"/>
      <c r="AE125" s="1"/>
      <c r="AK125" s="1"/>
      <c r="AL125" s="1"/>
      <c r="AM125" s="1"/>
      <c r="AN125" s="1"/>
      <c r="AO125" s="1"/>
      <c r="AP125" s="1"/>
      <c r="AQ125" s="1"/>
      <c r="AR125" s="1"/>
      <c r="AX125" s="1"/>
      <c r="AY125" s="1"/>
      <c r="AZ125" s="1"/>
      <c r="BA125" s="1"/>
      <c r="BB125" s="1"/>
      <c r="BC125" s="1"/>
      <c r="BD125" s="1"/>
      <c r="BE125" s="1"/>
      <c r="BM125" s="1"/>
      <c r="BN125" s="1"/>
      <c r="BU125" s="1"/>
      <c r="CB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56"/>
    </row>
    <row r="126" spans="2:102" ht="14.25">
      <c r="B126" s="1"/>
      <c r="C126" s="1"/>
      <c r="E126" s="1"/>
      <c r="X126" s="1"/>
      <c r="Y126" s="1"/>
      <c r="Z126" s="1"/>
      <c r="AA126" s="1"/>
      <c r="AB126" s="1"/>
      <c r="AC126" s="1"/>
      <c r="AD126" s="1"/>
      <c r="AE126" s="1"/>
      <c r="AK126" s="1"/>
      <c r="AL126" s="1"/>
      <c r="AM126" s="1"/>
      <c r="AN126" s="1"/>
      <c r="AO126" s="1"/>
      <c r="AP126" s="1"/>
      <c r="AQ126" s="1"/>
      <c r="AR126" s="1"/>
      <c r="AX126" s="1"/>
      <c r="AY126" s="1"/>
      <c r="AZ126" s="1"/>
      <c r="BA126" s="1"/>
      <c r="BB126" s="1"/>
      <c r="BC126" s="1"/>
      <c r="BD126" s="1"/>
      <c r="BE126" s="1"/>
      <c r="BM126" s="1"/>
      <c r="BN126" s="1"/>
      <c r="BU126" s="1"/>
      <c r="CB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56"/>
    </row>
    <row r="127" spans="2:102" ht="14.25">
      <c r="B127" s="1"/>
      <c r="C127" s="1"/>
      <c r="E127" s="1"/>
      <c r="X127" s="1"/>
      <c r="Y127" s="1"/>
      <c r="Z127" s="1"/>
      <c r="AA127" s="1"/>
      <c r="AB127" s="1"/>
      <c r="AC127" s="1"/>
      <c r="AD127" s="1"/>
      <c r="AE127" s="1"/>
      <c r="AK127" s="1"/>
      <c r="AL127" s="1"/>
      <c r="AM127" s="1"/>
      <c r="AN127" s="1"/>
      <c r="AO127" s="1"/>
      <c r="AP127" s="1"/>
      <c r="AQ127" s="1"/>
      <c r="AR127" s="1"/>
      <c r="AX127" s="1"/>
      <c r="AY127" s="1"/>
      <c r="AZ127" s="1"/>
      <c r="BA127" s="1"/>
      <c r="BB127" s="1"/>
      <c r="BC127" s="1"/>
      <c r="BD127" s="1"/>
      <c r="BE127" s="1"/>
      <c r="BM127" s="1"/>
      <c r="BN127" s="1"/>
      <c r="BU127" s="1"/>
      <c r="CB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56"/>
    </row>
    <row r="128" spans="2:102" ht="14.25">
      <c r="B128" s="1"/>
      <c r="C128" s="1"/>
      <c r="E128" s="1"/>
      <c r="X128" s="1"/>
      <c r="Y128" s="1"/>
      <c r="Z128" s="1"/>
      <c r="AA128" s="1"/>
      <c r="AB128" s="1"/>
      <c r="AC128" s="1"/>
      <c r="AD128" s="1"/>
      <c r="AE128" s="1"/>
      <c r="AK128" s="1"/>
      <c r="AL128" s="1"/>
      <c r="AM128" s="1"/>
      <c r="AN128" s="1"/>
      <c r="AO128" s="1"/>
      <c r="AP128" s="1"/>
      <c r="AQ128" s="1"/>
      <c r="AR128" s="1"/>
      <c r="AX128" s="1"/>
      <c r="AY128" s="1"/>
      <c r="AZ128" s="1"/>
      <c r="BA128" s="1"/>
      <c r="BB128" s="1"/>
      <c r="BC128" s="1"/>
      <c r="BD128" s="1"/>
      <c r="BE128" s="1"/>
      <c r="BM128" s="1"/>
      <c r="BN128" s="1"/>
      <c r="BU128" s="1"/>
      <c r="CB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56"/>
    </row>
    <row r="129" spans="2:102" ht="14.25">
      <c r="B129" s="1"/>
      <c r="C129" s="1"/>
      <c r="E129" s="1"/>
      <c r="X129" s="1"/>
      <c r="Y129" s="1"/>
      <c r="Z129" s="1"/>
      <c r="AA129" s="1"/>
      <c r="AB129" s="1"/>
      <c r="AC129" s="1"/>
      <c r="AD129" s="1"/>
      <c r="AE129" s="1"/>
      <c r="AK129" s="1"/>
      <c r="AL129" s="1"/>
      <c r="AM129" s="1"/>
      <c r="AN129" s="1"/>
      <c r="AO129" s="1"/>
      <c r="AP129" s="1"/>
      <c r="AQ129" s="1"/>
      <c r="AR129" s="1"/>
      <c r="AX129" s="1"/>
      <c r="AY129" s="1"/>
      <c r="AZ129" s="1"/>
      <c r="BA129" s="1"/>
      <c r="BB129" s="1"/>
      <c r="BC129" s="1"/>
      <c r="BD129" s="1"/>
      <c r="BE129" s="1"/>
      <c r="BM129" s="1"/>
      <c r="BN129" s="1"/>
      <c r="BU129" s="1"/>
      <c r="CB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56"/>
    </row>
    <row r="130" spans="2:102" ht="14.25">
      <c r="B130" s="1"/>
      <c r="C130" s="1"/>
      <c r="E130" s="1"/>
      <c r="X130" s="1"/>
      <c r="Y130" s="1"/>
      <c r="Z130" s="1"/>
      <c r="AA130" s="1"/>
      <c r="AB130" s="1"/>
      <c r="AC130" s="1"/>
      <c r="AD130" s="1"/>
      <c r="AE130" s="1"/>
      <c r="AK130" s="1"/>
      <c r="AL130" s="1"/>
      <c r="AM130" s="1"/>
      <c r="AN130" s="1"/>
      <c r="AO130" s="1"/>
      <c r="AP130" s="1"/>
      <c r="AQ130" s="1"/>
      <c r="AR130" s="1"/>
      <c r="AX130" s="1"/>
      <c r="AY130" s="1"/>
      <c r="AZ130" s="1"/>
      <c r="BA130" s="1"/>
      <c r="BB130" s="1"/>
      <c r="BC130" s="1"/>
      <c r="BD130" s="1"/>
      <c r="BE130" s="1"/>
      <c r="BM130" s="1"/>
      <c r="BN130" s="1"/>
      <c r="BU130" s="1"/>
      <c r="CB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56"/>
    </row>
    <row r="131" spans="2:102" ht="14.25">
      <c r="B131" s="1"/>
      <c r="C131" s="1"/>
      <c r="E131" s="1"/>
      <c r="X131" s="1"/>
      <c r="Y131" s="1"/>
      <c r="Z131" s="1"/>
      <c r="AA131" s="1"/>
      <c r="AB131" s="1"/>
      <c r="AC131" s="1"/>
      <c r="AD131" s="1"/>
      <c r="AE131" s="1"/>
      <c r="AK131" s="1"/>
      <c r="AL131" s="1"/>
      <c r="AM131" s="1"/>
      <c r="AN131" s="1"/>
      <c r="AO131" s="1"/>
      <c r="AP131" s="1"/>
      <c r="AQ131" s="1"/>
      <c r="AR131" s="1"/>
      <c r="AX131" s="1"/>
      <c r="AY131" s="1"/>
      <c r="AZ131" s="1"/>
      <c r="BA131" s="1"/>
      <c r="BB131" s="1"/>
      <c r="BC131" s="1"/>
      <c r="BD131" s="1"/>
      <c r="BE131" s="1"/>
      <c r="BM131" s="1"/>
      <c r="BN131" s="1"/>
      <c r="BU131" s="1"/>
      <c r="CB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56"/>
    </row>
    <row r="132" spans="2:102" ht="14.25">
      <c r="B132" s="1"/>
      <c r="C132" s="1"/>
      <c r="E132" s="1"/>
      <c r="X132" s="1"/>
      <c r="Y132" s="1"/>
      <c r="Z132" s="1"/>
      <c r="AA132" s="1"/>
      <c r="AB132" s="1"/>
      <c r="AC132" s="1"/>
      <c r="AD132" s="1"/>
      <c r="AE132" s="1"/>
      <c r="AK132" s="1"/>
      <c r="AL132" s="1"/>
      <c r="AM132" s="1"/>
      <c r="AN132" s="1"/>
      <c r="AO132" s="1"/>
      <c r="AP132" s="1"/>
      <c r="AQ132" s="1"/>
      <c r="AR132" s="1"/>
      <c r="AX132" s="1"/>
      <c r="AY132" s="1"/>
      <c r="AZ132" s="1"/>
      <c r="BA132" s="1"/>
      <c r="BB132" s="1"/>
      <c r="BC132" s="1"/>
      <c r="BD132" s="1"/>
      <c r="BE132" s="1"/>
      <c r="BM132" s="1"/>
      <c r="BN132" s="1"/>
      <c r="BU132" s="1"/>
      <c r="CB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56"/>
    </row>
    <row r="133" spans="2:102" ht="14.25">
      <c r="B133" s="1"/>
      <c r="C133" s="1"/>
      <c r="E133" s="1"/>
      <c r="X133" s="1"/>
      <c r="Y133" s="1"/>
      <c r="Z133" s="1"/>
      <c r="AA133" s="1"/>
      <c r="AB133" s="1"/>
      <c r="AC133" s="1"/>
      <c r="AD133" s="1"/>
      <c r="AE133" s="1"/>
      <c r="AK133" s="1"/>
      <c r="AL133" s="1"/>
      <c r="AM133" s="1"/>
      <c r="AN133" s="1"/>
      <c r="AO133" s="1"/>
      <c r="AP133" s="1"/>
      <c r="AQ133" s="1"/>
      <c r="AR133" s="1"/>
      <c r="AX133" s="1"/>
      <c r="AY133" s="1"/>
      <c r="AZ133" s="1"/>
      <c r="BA133" s="1"/>
      <c r="BB133" s="1"/>
      <c r="BC133" s="1"/>
      <c r="BD133" s="1"/>
      <c r="BE133" s="1"/>
      <c r="BM133" s="1"/>
      <c r="BN133" s="1"/>
      <c r="BU133" s="1"/>
      <c r="CB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56"/>
    </row>
    <row r="134" spans="2:102" ht="14.25">
      <c r="B134" s="1"/>
      <c r="C134" s="1"/>
      <c r="E134" s="1"/>
      <c r="X134" s="1"/>
      <c r="Y134" s="1"/>
      <c r="Z134" s="1"/>
      <c r="AA134" s="1"/>
      <c r="AB134" s="1"/>
      <c r="AC134" s="1"/>
      <c r="AD134" s="1"/>
      <c r="AE134" s="1"/>
      <c r="AK134" s="1"/>
      <c r="AL134" s="1"/>
      <c r="AM134" s="1"/>
      <c r="AN134" s="1"/>
      <c r="AO134" s="1"/>
      <c r="AP134" s="1"/>
      <c r="AQ134" s="1"/>
      <c r="AR134" s="1"/>
      <c r="AX134" s="1"/>
      <c r="AY134" s="1"/>
      <c r="AZ134" s="1"/>
      <c r="BA134" s="1"/>
      <c r="BB134" s="1"/>
      <c r="BC134" s="1"/>
      <c r="BD134" s="1"/>
      <c r="BE134" s="1"/>
      <c r="BM134" s="1"/>
      <c r="BN134" s="1"/>
      <c r="BU134" s="1"/>
      <c r="CB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56"/>
    </row>
    <row r="135" spans="2:102" ht="14.25">
      <c r="B135" s="1"/>
      <c r="C135" s="1"/>
      <c r="E135" s="1"/>
      <c r="X135" s="1"/>
      <c r="Y135" s="1"/>
      <c r="Z135" s="1"/>
      <c r="AA135" s="1"/>
      <c r="AB135" s="1"/>
      <c r="AC135" s="1"/>
      <c r="AD135" s="1"/>
      <c r="AE135" s="1"/>
      <c r="AK135" s="1"/>
      <c r="AL135" s="1"/>
      <c r="AM135" s="1"/>
      <c r="AN135" s="1"/>
      <c r="AO135" s="1"/>
      <c r="AP135" s="1"/>
      <c r="AQ135" s="1"/>
      <c r="AR135" s="1"/>
      <c r="AX135" s="1"/>
      <c r="AY135" s="1"/>
      <c r="AZ135" s="1"/>
      <c r="BA135" s="1"/>
      <c r="BB135" s="1"/>
      <c r="BC135" s="1"/>
      <c r="BD135" s="1"/>
      <c r="BE135" s="1"/>
      <c r="BM135" s="1"/>
      <c r="BN135" s="1"/>
      <c r="BU135" s="1"/>
      <c r="CB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56"/>
    </row>
    <row r="136" spans="2:102" ht="14.25">
      <c r="B136" s="1"/>
      <c r="C136" s="1"/>
      <c r="E136" s="1"/>
      <c r="X136" s="1"/>
      <c r="Y136" s="1"/>
      <c r="Z136" s="1"/>
      <c r="AA136" s="1"/>
      <c r="AB136" s="1"/>
      <c r="AC136" s="1"/>
      <c r="AD136" s="1"/>
      <c r="AE136" s="1"/>
      <c r="AK136" s="1"/>
      <c r="AL136" s="1"/>
      <c r="AM136" s="1"/>
      <c r="AN136" s="1"/>
      <c r="AO136" s="1"/>
      <c r="AP136" s="1"/>
      <c r="AQ136" s="1"/>
      <c r="AR136" s="1"/>
      <c r="AX136" s="1"/>
      <c r="AY136" s="1"/>
      <c r="AZ136" s="1"/>
      <c r="BA136" s="1"/>
      <c r="BB136" s="1"/>
      <c r="BC136" s="1"/>
      <c r="BD136" s="1"/>
      <c r="BE136" s="1"/>
      <c r="BM136" s="1"/>
      <c r="BN136" s="1"/>
      <c r="BU136" s="1"/>
      <c r="CB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56"/>
    </row>
    <row r="137" spans="2:102" ht="14.25">
      <c r="B137" s="1"/>
      <c r="C137" s="1"/>
      <c r="E137" s="1"/>
      <c r="X137" s="1"/>
      <c r="Y137" s="1"/>
      <c r="Z137" s="1"/>
      <c r="AA137" s="1"/>
      <c r="AB137" s="1"/>
      <c r="AC137" s="1"/>
      <c r="AD137" s="1"/>
      <c r="AE137" s="1"/>
      <c r="AK137" s="1"/>
      <c r="AL137" s="1"/>
      <c r="AM137" s="1"/>
      <c r="AN137" s="1"/>
      <c r="AO137" s="1"/>
      <c r="AP137" s="1"/>
      <c r="AQ137" s="1"/>
      <c r="AR137" s="1"/>
      <c r="AX137" s="1"/>
      <c r="AY137" s="1"/>
      <c r="AZ137" s="1"/>
      <c r="BA137" s="1"/>
      <c r="BB137" s="1"/>
      <c r="BC137" s="1"/>
      <c r="BD137" s="1"/>
      <c r="BE137" s="1"/>
      <c r="BM137" s="1"/>
      <c r="BN137" s="1"/>
      <c r="BU137" s="1"/>
      <c r="CB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56"/>
    </row>
    <row r="138" spans="2:102" ht="14.25">
      <c r="B138" s="1"/>
      <c r="C138" s="1"/>
      <c r="E138" s="1"/>
      <c r="X138" s="1"/>
      <c r="Y138" s="1"/>
      <c r="Z138" s="1"/>
      <c r="AA138" s="1"/>
      <c r="AB138" s="1"/>
      <c r="AC138" s="1"/>
      <c r="AD138" s="1"/>
      <c r="AE138" s="1"/>
      <c r="AK138" s="1"/>
      <c r="AL138" s="1"/>
      <c r="AM138" s="1"/>
      <c r="AN138" s="1"/>
      <c r="AO138" s="1"/>
      <c r="AP138" s="1"/>
      <c r="AQ138" s="1"/>
      <c r="AR138" s="1"/>
      <c r="AX138" s="1"/>
      <c r="AY138" s="1"/>
      <c r="AZ138" s="1"/>
      <c r="BA138" s="1"/>
      <c r="BB138" s="1"/>
      <c r="BC138" s="1"/>
      <c r="BD138" s="1"/>
      <c r="BE138" s="1"/>
      <c r="BM138" s="1"/>
      <c r="BN138" s="1"/>
      <c r="BU138" s="1"/>
      <c r="CB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56"/>
    </row>
    <row r="139" spans="2:102" ht="14.25">
      <c r="B139" s="1"/>
      <c r="C139" s="1"/>
      <c r="E139" s="1"/>
      <c r="X139" s="1"/>
      <c r="Y139" s="1"/>
      <c r="Z139" s="1"/>
      <c r="AA139" s="1"/>
      <c r="AB139" s="1"/>
      <c r="AC139" s="1"/>
      <c r="AD139" s="1"/>
      <c r="AE139" s="1"/>
      <c r="AK139" s="1"/>
      <c r="AL139" s="1"/>
      <c r="AM139" s="1"/>
      <c r="AN139" s="1"/>
      <c r="AO139" s="1"/>
      <c r="AP139" s="1"/>
      <c r="AQ139" s="1"/>
      <c r="AR139" s="1"/>
      <c r="AX139" s="1"/>
      <c r="AY139" s="1"/>
      <c r="AZ139" s="1"/>
      <c r="BA139" s="1"/>
      <c r="BB139" s="1"/>
      <c r="BC139" s="1"/>
      <c r="BD139" s="1"/>
      <c r="BE139" s="1"/>
      <c r="BM139" s="1"/>
      <c r="BN139" s="1"/>
      <c r="BU139" s="1"/>
      <c r="CB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56"/>
    </row>
    <row r="140" spans="2:102" ht="14.25">
      <c r="B140" s="1"/>
      <c r="C140" s="1"/>
      <c r="E140" s="1"/>
      <c r="X140" s="1"/>
      <c r="Y140" s="1"/>
      <c r="Z140" s="1"/>
      <c r="AA140" s="1"/>
      <c r="AB140" s="1"/>
      <c r="AC140" s="1"/>
      <c r="AD140" s="1"/>
      <c r="AE140" s="1"/>
      <c r="AK140" s="1"/>
      <c r="AL140" s="1"/>
      <c r="AM140" s="1"/>
      <c r="AN140" s="1"/>
      <c r="AO140" s="1"/>
      <c r="AP140" s="1"/>
      <c r="AQ140" s="1"/>
      <c r="AR140" s="1"/>
      <c r="AX140" s="1"/>
      <c r="AY140" s="1"/>
      <c r="AZ140" s="1"/>
      <c r="BA140" s="1"/>
      <c r="BB140" s="1"/>
      <c r="BC140" s="1"/>
      <c r="BD140" s="1"/>
      <c r="BE140" s="1"/>
      <c r="BM140" s="1"/>
      <c r="BN140" s="1"/>
      <c r="BU140" s="1"/>
      <c r="CB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56"/>
    </row>
    <row r="141" spans="2:102" ht="14.25">
      <c r="B141" s="1"/>
      <c r="C141" s="1"/>
      <c r="E141" s="1"/>
      <c r="X141" s="1"/>
      <c r="Y141" s="1"/>
      <c r="Z141" s="1"/>
      <c r="AA141" s="1"/>
      <c r="AB141" s="1"/>
      <c r="AC141" s="1"/>
      <c r="AD141" s="1"/>
      <c r="AE141" s="1"/>
      <c r="AK141" s="1"/>
      <c r="AL141" s="1"/>
      <c r="AM141" s="1"/>
      <c r="AN141" s="1"/>
      <c r="AO141" s="1"/>
      <c r="AP141" s="1"/>
      <c r="AQ141" s="1"/>
      <c r="AR141" s="1"/>
      <c r="AX141" s="1"/>
      <c r="AY141" s="1"/>
      <c r="AZ141" s="1"/>
      <c r="BA141" s="1"/>
      <c r="BB141" s="1"/>
      <c r="BC141" s="1"/>
      <c r="BD141" s="1"/>
      <c r="BE141" s="1"/>
      <c r="BM141" s="1"/>
      <c r="BN141" s="1"/>
      <c r="BU141" s="1"/>
      <c r="CB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56"/>
    </row>
    <row r="142" spans="2:102" ht="14.25">
      <c r="B142" s="1"/>
      <c r="C142" s="1"/>
      <c r="E142" s="1"/>
      <c r="X142" s="1"/>
      <c r="Y142" s="1"/>
      <c r="Z142" s="1"/>
      <c r="AA142" s="1"/>
      <c r="AB142" s="1"/>
      <c r="AC142" s="1"/>
      <c r="AD142" s="1"/>
      <c r="AE142" s="1"/>
      <c r="AK142" s="1"/>
      <c r="AL142" s="1"/>
      <c r="AM142" s="1"/>
      <c r="AN142" s="1"/>
      <c r="AO142" s="1"/>
      <c r="AP142" s="1"/>
      <c r="AQ142" s="1"/>
      <c r="AR142" s="1"/>
      <c r="AX142" s="1"/>
      <c r="AY142" s="1"/>
      <c r="AZ142" s="1"/>
      <c r="BA142" s="1"/>
      <c r="BB142" s="1"/>
      <c r="BC142" s="1"/>
      <c r="BD142" s="1"/>
      <c r="BE142" s="1"/>
      <c r="BM142" s="1"/>
      <c r="BN142" s="1"/>
      <c r="BU142" s="1"/>
      <c r="CB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56"/>
    </row>
    <row r="143" spans="2:102" ht="14.25">
      <c r="B143" s="1"/>
      <c r="C143" s="1"/>
      <c r="E143" s="1"/>
      <c r="X143" s="1"/>
      <c r="Y143" s="1"/>
      <c r="Z143" s="1"/>
      <c r="AA143" s="1"/>
      <c r="AB143" s="1"/>
      <c r="AC143" s="1"/>
      <c r="AD143" s="1"/>
      <c r="AE143" s="1"/>
      <c r="AK143" s="1"/>
      <c r="AL143" s="1"/>
      <c r="AM143" s="1"/>
      <c r="AN143" s="1"/>
      <c r="AO143" s="1"/>
      <c r="AP143" s="1"/>
      <c r="AQ143" s="1"/>
      <c r="AR143" s="1"/>
      <c r="AX143" s="1"/>
      <c r="AY143" s="1"/>
      <c r="AZ143" s="1"/>
      <c r="BA143" s="1"/>
      <c r="BB143" s="1"/>
      <c r="BC143" s="1"/>
      <c r="BD143" s="1"/>
      <c r="BE143" s="1"/>
      <c r="BM143" s="1"/>
      <c r="BN143" s="1"/>
      <c r="BU143" s="1"/>
      <c r="CB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56"/>
    </row>
    <row r="144" spans="2:102" ht="14.25">
      <c r="B144" s="1"/>
      <c r="C144" s="1"/>
      <c r="E144" s="1"/>
      <c r="X144" s="1"/>
      <c r="Y144" s="1"/>
      <c r="Z144" s="1"/>
      <c r="AA144" s="1"/>
      <c r="AB144" s="1"/>
      <c r="AC144" s="1"/>
      <c r="AD144" s="1"/>
      <c r="AE144" s="1"/>
      <c r="AK144" s="1"/>
      <c r="AL144" s="1"/>
      <c r="AM144" s="1"/>
      <c r="AN144" s="1"/>
      <c r="AO144" s="1"/>
      <c r="AP144" s="1"/>
      <c r="AQ144" s="1"/>
      <c r="AR144" s="1"/>
      <c r="AX144" s="1"/>
      <c r="AY144" s="1"/>
      <c r="AZ144" s="1"/>
      <c r="BA144" s="1"/>
      <c r="BB144" s="1"/>
      <c r="BC144" s="1"/>
      <c r="BD144" s="1"/>
      <c r="BE144" s="1"/>
      <c r="BM144" s="1"/>
      <c r="BN144" s="1"/>
      <c r="BU144" s="1"/>
      <c r="CB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56"/>
    </row>
    <row r="145" spans="2:102" ht="14.25">
      <c r="B145" s="1"/>
      <c r="C145" s="1"/>
      <c r="E145" s="1"/>
      <c r="X145" s="1"/>
      <c r="Y145" s="1"/>
      <c r="Z145" s="1"/>
      <c r="AA145" s="1"/>
      <c r="AB145" s="1"/>
      <c r="AC145" s="1"/>
      <c r="AD145" s="1"/>
      <c r="AE145" s="1"/>
      <c r="AK145" s="1"/>
      <c r="AL145" s="1"/>
      <c r="AM145" s="1"/>
      <c r="AN145" s="1"/>
      <c r="AO145" s="1"/>
      <c r="AP145" s="1"/>
      <c r="AQ145" s="1"/>
      <c r="AR145" s="1"/>
      <c r="AX145" s="1"/>
      <c r="AY145" s="1"/>
      <c r="AZ145" s="1"/>
      <c r="BA145" s="1"/>
      <c r="BB145" s="1"/>
      <c r="BC145" s="1"/>
      <c r="BD145" s="1"/>
      <c r="BE145" s="1"/>
      <c r="BM145" s="1"/>
      <c r="BN145" s="1"/>
      <c r="BU145" s="1"/>
      <c r="CB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56"/>
    </row>
    <row r="146" spans="2:102" ht="14.25">
      <c r="B146" s="1"/>
      <c r="C146" s="1"/>
      <c r="E146" s="1"/>
      <c r="X146" s="1"/>
      <c r="Y146" s="1"/>
      <c r="Z146" s="1"/>
      <c r="AA146" s="1"/>
      <c r="AB146" s="1"/>
      <c r="AC146" s="1"/>
      <c r="AD146" s="1"/>
      <c r="AE146" s="1"/>
      <c r="AK146" s="1"/>
      <c r="AL146" s="1"/>
      <c r="AM146" s="1"/>
      <c r="AN146" s="1"/>
      <c r="AO146" s="1"/>
      <c r="AP146" s="1"/>
      <c r="AQ146" s="1"/>
      <c r="AR146" s="1"/>
      <c r="AX146" s="1"/>
      <c r="AY146" s="1"/>
      <c r="AZ146" s="1"/>
      <c r="BA146" s="1"/>
      <c r="BB146" s="1"/>
      <c r="BC146" s="1"/>
      <c r="BD146" s="1"/>
      <c r="BE146" s="1"/>
      <c r="BM146" s="1"/>
      <c r="BN146" s="1"/>
      <c r="BU146" s="1"/>
      <c r="CB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56"/>
    </row>
    <row r="147" spans="2:102" ht="14.25">
      <c r="B147" s="1"/>
      <c r="C147" s="1"/>
      <c r="E147" s="1"/>
      <c r="X147" s="1"/>
      <c r="Y147" s="1"/>
      <c r="Z147" s="1"/>
      <c r="AA147" s="1"/>
      <c r="AB147" s="1"/>
      <c r="AC147" s="1"/>
      <c r="AD147" s="1"/>
      <c r="AE147" s="1"/>
      <c r="AK147" s="1"/>
      <c r="AL147" s="1"/>
      <c r="AM147" s="1"/>
      <c r="AN147" s="1"/>
      <c r="AO147" s="1"/>
      <c r="AP147" s="1"/>
      <c r="AQ147" s="1"/>
      <c r="AR147" s="1"/>
      <c r="AX147" s="1"/>
      <c r="AY147" s="1"/>
      <c r="AZ147" s="1"/>
      <c r="BA147" s="1"/>
      <c r="BB147" s="1"/>
      <c r="BC147" s="1"/>
      <c r="BD147" s="1"/>
      <c r="BE147" s="1"/>
      <c r="BM147" s="1"/>
      <c r="BN147" s="1"/>
      <c r="BU147" s="1"/>
      <c r="CB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56"/>
    </row>
    <row r="148" spans="2:102" ht="14.25">
      <c r="B148" s="1"/>
      <c r="C148" s="1"/>
      <c r="E148" s="1"/>
      <c r="X148" s="1"/>
      <c r="Y148" s="1"/>
      <c r="Z148" s="1"/>
      <c r="AA148" s="1"/>
      <c r="AB148" s="1"/>
      <c r="AC148" s="1"/>
      <c r="AD148" s="1"/>
      <c r="AE148" s="1"/>
      <c r="AK148" s="1"/>
      <c r="AL148" s="1"/>
      <c r="AM148" s="1"/>
      <c r="AN148" s="1"/>
      <c r="AO148" s="1"/>
      <c r="AP148" s="1"/>
      <c r="AQ148" s="1"/>
      <c r="AR148" s="1"/>
      <c r="AX148" s="1"/>
      <c r="AY148" s="1"/>
      <c r="AZ148" s="1"/>
      <c r="BA148" s="1"/>
      <c r="BB148" s="1"/>
      <c r="BC148" s="1"/>
      <c r="BD148" s="1"/>
      <c r="BE148" s="1"/>
      <c r="BM148" s="1"/>
      <c r="BN148" s="1"/>
      <c r="BU148" s="1"/>
      <c r="CB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56"/>
    </row>
    <row r="149" spans="2:102" ht="14.25">
      <c r="B149" s="1"/>
      <c r="C149" s="1"/>
      <c r="E149" s="1"/>
      <c r="X149" s="1"/>
      <c r="Y149" s="1"/>
      <c r="Z149" s="1"/>
      <c r="AA149" s="1"/>
      <c r="AB149" s="1"/>
      <c r="AC149" s="1"/>
      <c r="AD149" s="1"/>
      <c r="AE149" s="1"/>
      <c r="AK149" s="1"/>
      <c r="AL149" s="1"/>
      <c r="AM149" s="1"/>
      <c r="AN149" s="1"/>
      <c r="AO149" s="1"/>
      <c r="AP149" s="1"/>
      <c r="AQ149" s="1"/>
      <c r="AR149" s="1"/>
      <c r="AX149" s="1"/>
      <c r="AY149" s="1"/>
      <c r="AZ149" s="1"/>
      <c r="BA149" s="1"/>
      <c r="BB149" s="1"/>
      <c r="BC149" s="1"/>
      <c r="BD149" s="1"/>
      <c r="BE149" s="1"/>
      <c r="BM149" s="1"/>
      <c r="BN149" s="1"/>
      <c r="BU149" s="1"/>
      <c r="CB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56"/>
    </row>
    <row r="150" spans="2:102" ht="14.25">
      <c r="B150" s="1"/>
      <c r="C150" s="1"/>
      <c r="E150" s="1"/>
      <c r="X150" s="1"/>
      <c r="Y150" s="1"/>
      <c r="Z150" s="1"/>
      <c r="AA150" s="1"/>
      <c r="AB150" s="1"/>
      <c r="AC150" s="1"/>
      <c r="AD150" s="1"/>
      <c r="AE150" s="1"/>
      <c r="AK150" s="1"/>
      <c r="AL150" s="1"/>
      <c r="AM150" s="1"/>
      <c r="AN150" s="1"/>
      <c r="AO150" s="1"/>
      <c r="AP150" s="1"/>
      <c r="AQ150" s="1"/>
      <c r="AR150" s="1"/>
      <c r="AX150" s="1"/>
      <c r="AY150" s="1"/>
      <c r="AZ150" s="1"/>
      <c r="BA150" s="1"/>
      <c r="BB150" s="1"/>
      <c r="BC150" s="1"/>
      <c r="BD150" s="1"/>
      <c r="BE150" s="1"/>
      <c r="BM150" s="1"/>
      <c r="BN150" s="1"/>
      <c r="BU150" s="1"/>
      <c r="CB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56"/>
    </row>
    <row r="151" spans="2:102" ht="14.25">
      <c r="B151" s="1"/>
      <c r="C151" s="1"/>
      <c r="E151" s="1"/>
      <c r="X151" s="1"/>
      <c r="Y151" s="1"/>
      <c r="Z151" s="1"/>
      <c r="AA151" s="1"/>
      <c r="AB151" s="1"/>
      <c r="AC151" s="1"/>
      <c r="AD151" s="1"/>
      <c r="AE151" s="1"/>
      <c r="AK151" s="1"/>
      <c r="AL151" s="1"/>
      <c r="AM151" s="1"/>
      <c r="AN151" s="1"/>
      <c r="AO151" s="1"/>
      <c r="AP151" s="1"/>
      <c r="AQ151" s="1"/>
      <c r="AR151" s="1"/>
      <c r="AX151" s="1"/>
      <c r="AY151" s="1"/>
      <c r="AZ151" s="1"/>
      <c r="BA151" s="1"/>
      <c r="BB151" s="1"/>
      <c r="BC151" s="1"/>
      <c r="BD151" s="1"/>
      <c r="BE151" s="1"/>
      <c r="BM151" s="1"/>
      <c r="BN151" s="1"/>
      <c r="BU151" s="1"/>
      <c r="CB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56"/>
    </row>
    <row r="152" spans="2:102" ht="14.25">
      <c r="B152" s="1"/>
      <c r="C152" s="1"/>
      <c r="E152" s="1"/>
      <c r="X152" s="1"/>
      <c r="Y152" s="1"/>
      <c r="Z152" s="1"/>
      <c r="AA152" s="1"/>
      <c r="AB152" s="1"/>
      <c r="AC152" s="1"/>
      <c r="AD152" s="1"/>
      <c r="AE152" s="1"/>
      <c r="AK152" s="1"/>
      <c r="AL152" s="1"/>
      <c r="AM152" s="1"/>
      <c r="AN152" s="1"/>
      <c r="AO152" s="1"/>
      <c r="AP152" s="1"/>
      <c r="AQ152" s="1"/>
      <c r="AR152" s="1"/>
      <c r="AX152" s="1"/>
      <c r="AY152" s="1"/>
      <c r="AZ152" s="1"/>
      <c r="BA152" s="1"/>
      <c r="BB152" s="1"/>
      <c r="BC152" s="1"/>
      <c r="BD152" s="1"/>
      <c r="BE152" s="1"/>
      <c r="BM152" s="1"/>
      <c r="BN152" s="1"/>
      <c r="BU152" s="1"/>
      <c r="CB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56"/>
    </row>
    <row r="153" spans="2:102" ht="14.25">
      <c r="B153" s="1"/>
      <c r="C153" s="1"/>
      <c r="E153" s="1"/>
      <c r="X153" s="1"/>
      <c r="Y153" s="1"/>
      <c r="Z153" s="1"/>
      <c r="AA153" s="1"/>
      <c r="AB153" s="1"/>
      <c r="AC153" s="1"/>
      <c r="AD153" s="1"/>
      <c r="AE153" s="1"/>
      <c r="AK153" s="1"/>
      <c r="AL153" s="1"/>
      <c r="AM153" s="1"/>
      <c r="AN153" s="1"/>
      <c r="AO153" s="1"/>
      <c r="AP153" s="1"/>
      <c r="AQ153" s="1"/>
      <c r="AR153" s="1"/>
      <c r="AX153" s="1"/>
      <c r="AY153" s="1"/>
      <c r="AZ153" s="1"/>
      <c r="BA153" s="1"/>
      <c r="BB153" s="1"/>
      <c r="BC153" s="1"/>
      <c r="BD153" s="1"/>
      <c r="BE153" s="1"/>
      <c r="BM153" s="1"/>
      <c r="BN153" s="1"/>
      <c r="BU153" s="1"/>
      <c r="CB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56"/>
    </row>
    <row r="154" spans="2:102" ht="14.25">
      <c r="B154" s="1"/>
      <c r="C154" s="1"/>
      <c r="E154" s="1"/>
      <c r="X154" s="1"/>
      <c r="Y154" s="1"/>
      <c r="Z154" s="1"/>
      <c r="AA154" s="1"/>
      <c r="AB154" s="1"/>
      <c r="AC154" s="1"/>
      <c r="AD154" s="1"/>
      <c r="AE154" s="1"/>
      <c r="AK154" s="1"/>
      <c r="AL154" s="1"/>
      <c r="AM154" s="1"/>
      <c r="AN154" s="1"/>
      <c r="AO154" s="1"/>
      <c r="AP154" s="1"/>
      <c r="AQ154" s="1"/>
      <c r="AR154" s="1"/>
      <c r="AX154" s="1"/>
      <c r="AY154" s="1"/>
      <c r="AZ154" s="1"/>
      <c r="BA154" s="1"/>
      <c r="BB154" s="1"/>
      <c r="BC154" s="1"/>
      <c r="BD154" s="1"/>
      <c r="BE154" s="1"/>
      <c r="BM154" s="1"/>
      <c r="BN154" s="1"/>
      <c r="BU154" s="1"/>
      <c r="CB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56"/>
    </row>
    <row r="155" spans="2:102" ht="14.25">
      <c r="B155" s="1"/>
      <c r="C155" s="1"/>
      <c r="E155" s="1"/>
      <c r="X155" s="1"/>
      <c r="Y155" s="1"/>
      <c r="Z155" s="1"/>
      <c r="AA155" s="1"/>
      <c r="AB155" s="1"/>
      <c r="AC155" s="1"/>
      <c r="AD155" s="1"/>
      <c r="AE155" s="1"/>
      <c r="AK155" s="1"/>
      <c r="AL155" s="1"/>
      <c r="AM155" s="1"/>
      <c r="AN155" s="1"/>
      <c r="AO155" s="1"/>
      <c r="AP155" s="1"/>
      <c r="AQ155" s="1"/>
      <c r="AR155" s="1"/>
      <c r="AX155" s="1"/>
      <c r="AY155" s="1"/>
      <c r="AZ155" s="1"/>
      <c r="BA155" s="1"/>
      <c r="BB155" s="1"/>
      <c r="BC155" s="1"/>
      <c r="BD155" s="1"/>
      <c r="BE155" s="1"/>
      <c r="BM155" s="1"/>
      <c r="BN155" s="1"/>
      <c r="BU155" s="1"/>
      <c r="CB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56"/>
    </row>
    <row r="156" spans="2:102" ht="14.25">
      <c r="B156" s="1"/>
      <c r="C156" s="1"/>
      <c r="E156" s="1"/>
      <c r="X156" s="1"/>
      <c r="Y156" s="1"/>
      <c r="Z156" s="1"/>
      <c r="AA156" s="1"/>
      <c r="AB156" s="1"/>
      <c r="AC156" s="1"/>
      <c r="AD156" s="1"/>
      <c r="AE156" s="1"/>
      <c r="AK156" s="1"/>
      <c r="AL156" s="1"/>
      <c r="AM156" s="1"/>
      <c r="AN156" s="1"/>
      <c r="AO156" s="1"/>
      <c r="AP156" s="1"/>
      <c r="AQ156" s="1"/>
      <c r="AR156" s="1"/>
      <c r="AX156" s="1"/>
      <c r="AY156" s="1"/>
      <c r="AZ156" s="1"/>
      <c r="BA156" s="1"/>
      <c r="BB156" s="1"/>
      <c r="BC156" s="1"/>
      <c r="BD156" s="1"/>
      <c r="BE156" s="1"/>
      <c r="BM156" s="1"/>
      <c r="BN156" s="1"/>
      <c r="BU156" s="1"/>
      <c r="CB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56"/>
    </row>
    <row r="157" spans="2:102" ht="14.25">
      <c r="B157" s="1"/>
      <c r="C157" s="1"/>
      <c r="E157" s="1"/>
      <c r="X157" s="1"/>
      <c r="Y157" s="1"/>
      <c r="Z157" s="1"/>
      <c r="AA157" s="1"/>
      <c r="AB157" s="1"/>
      <c r="AC157" s="1"/>
      <c r="AD157" s="1"/>
      <c r="AE157" s="1"/>
      <c r="AK157" s="1"/>
      <c r="AL157" s="1"/>
      <c r="AM157" s="1"/>
      <c r="AN157" s="1"/>
      <c r="AO157" s="1"/>
      <c r="AP157" s="1"/>
      <c r="AQ157" s="1"/>
      <c r="AR157" s="1"/>
      <c r="AX157" s="1"/>
      <c r="AY157" s="1"/>
      <c r="AZ157" s="1"/>
      <c r="BA157" s="1"/>
      <c r="BB157" s="1"/>
      <c r="BC157" s="1"/>
      <c r="BD157" s="1"/>
      <c r="BE157" s="1"/>
      <c r="BM157" s="1"/>
      <c r="BN157" s="1"/>
      <c r="BU157" s="1"/>
      <c r="CB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56"/>
    </row>
    <row r="158" spans="2:102" ht="14.25">
      <c r="B158" s="1"/>
      <c r="C158" s="1"/>
      <c r="E158" s="1"/>
      <c r="X158" s="1"/>
      <c r="Y158" s="1"/>
      <c r="Z158" s="1"/>
      <c r="AA158" s="1"/>
      <c r="AB158" s="1"/>
      <c r="AC158" s="1"/>
      <c r="AD158" s="1"/>
      <c r="AE158" s="1"/>
      <c r="AK158" s="1"/>
      <c r="AL158" s="1"/>
      <c r="AM158" s="1"/>
      <c r="AN158" s="1"/>
      <c r="AO158" s="1"/>
      <c r="AP158" s="1"/>
      <c r="AQ158" s="1"/>
      <c r="AR158" s="1"/>
      <c r="AX158" s="1"/>
      <c r="AY158" s="1"/>
      <c r="AZ158" s="1"/>
      <c r="BA158" s="1"/>
      <c r="BB158" s="1"/>
      <c r="BC158" s="1"/>
      <c r="BD158" s="1"/>
      <c r="BE158" s="1"/>
      <c r="BM158" s="1"/>
      <c r="BN158" s="1"/>
      <c r="BU158" s="1"/>
      <c r="CB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56"/>
    </row>
    <row r="159" spans="2:102" ht="14.25">
      <c r="B159" s="1"/>
      <c r="C159" s="1"/>
      <c r="E159" s="1"/>
      <c r="X159" s="1"/>
      <c r="Y159" s="1"/>
      <c r="Z159" s="1"/>
      <c r="AA159" s="1"/>
      <c r="AB159" s="1"/>
      <c r="AC159" s="1"/>
      <c r="AD159" s="1"/>
      <c r="AE159" s="1"/>
      <c r="AK159" s="1"/>
      <c r="AL159" s="1"/>
      <c r="AM159" s="1"/>
      <c r="AN159" s="1"/>
      <c r="AO159" s="1"/>
      <c r="AP159" s="1"/>
      <c r="AQ159" s="1"/>
      <c r="AR159" s="1"/>
      <c r="AX159" s="1"/>
      <c r="AY159" s="1"/>
      <c r="AZ159" s="1"/>
      <c r="BA159" s="1"/>
      <c r="BB159" s="1"/>
      <c r="BC159" s="1"/>
      <c r="BD159" s="1"/>
      <c r="BE159" s="1"/>
      <c r="BM159" s="1"/>
      <c r="BN159" s="1"/>
      <c r="BU159" s="1"/>
      <c r="CB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56"/>
    </row>
    <row r="160" spans="2:102" ht="14.25">
      <c r="B160" s="1"/>
      <c r="C160" s="1"/>
      <c r="E160" s="1"/>
      <c r="X160" s="1"/>
      <c r="Y160" s="1"/>
      <c r="Z160" s="1"/>
      <c r="AA160" s="1"/>
      <c r="AB160" s="1"/>
      <c r="AC160" s="1"/>
      <c r="AD160" s="1"/>
      <c r="AE160" s="1"/>
      <c r="AK160" s="1"/>
      <c r="AL160" s="1"/>
      <c r="AM160" s="1"/>
      <c r="AN160" s="1"/>
      <c r="AO160" s="1"/>
      <c r="AP160" s="1"/>
      <c r="AQ160" s="1"/>
      <c r="AR160" s="1"/>
      <c r="AX160" s="1"/>
      <c r="AY160" s="1"/>
      <c r="AZ160" s="1"/>
      <c r="BA160" s="1"/>
      <c r="BB160" s="1"/>
      <c r="BC160" s="1"/>
      <c r="BD160" s="1"/>
      <c r="BE160" s="1"/>
      <c r="BM160" s="1"/>
      <c r="BN160" s="1"/>
      <c r="BU160" s="1"/>
      <c r="CB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56"/>
    </row>
    <row r="161" spans="2:102" ht="14.25">
      <c r="B161" s="1"/>
      <c r="C161" s="1"/>
      <c r="E161" s="1"/>
      <c r="X161" s="1"/>
      <c r="Y161" s="1"/>
      <c r="Z161" s="1"/>
      <c r="AA161" s="1"/>
      <c r="AB161" s="1"/>
      <c r="AC161" s="1"/>
      <c r="AD161" s="1"/>
      <c r="AE161" s="1"/>
      <c r="AK161" s="1"/>
      <c r="AL161" s="1"/>
      <c r="AM161" s="1"/>
      <c r="AN161" s="1"/>
      <c r="AO161" s="1"/>
      <c r="AP161" s="1"/>
      <c r="AQ161" s="1"/>
      <c r="AR161" s="1"/>
      <c r="AX161" s="1"/>
      <c r="AY161" s="1"/>
      <c r="AZ161" s="1"/>
      <c r="BA161" s="1"/>
      <c r="BB161" s="1"/>
      <c r="BC161" s="1"/>
      <c r="BD161" s="1"/>
      <c r="BE161" s="1"/>
      <c r="BM161" s="1"/>
      <c r="BN161" s="1"/>
      <c r="BU161" s="1"/>
      <c r="CB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56"/>
    </row>
    <row r="162" spans="2:102" ht="14.25">
      <c r="B162" s="1"/>
      <c r="C162" s="1"/>
      <c r="E162" s="1"/>
      <c r="X162" s="1"/>
      <c r="Y162" s="1"/>
      <c r="Z162" s="1"/>
      <c r="AA162" s="1"/>
      <c r="AB162" s="1"/>
      <c r="AC162" s="1"/>
      <c r="AD162" s="1"/>
      <c r="AE162" s="1"/>
      <c r="AK162" s="1"/>
      <c r="AL162" s="1"/>
      <c r="AM162" s="1"/>
      <c r="AN162" s="1"/>
      <c r="AO162" s="1"/>
      <c r="AP162" s="1"/>
      <c r="AQ162" s="1"/>
      <c r="AR162" s="1"/>
      <c r="AX162" s="1"/>
      <c r="AY162" s="1"/>
      <c r="AZ162" s="1"/>
      <c r="BA162" s="1"/>
      <c r="BB162" s="1"/>
      <c r="BC162" s="1"/>
      <c r="BD162" s="1"/>
      <c r="BE162" s="1"/>
      <c r="BM162" s="1"/>
      <c r="BN162" s="1"/>
      <c r="BU162" s="1"/>
      <c r="CB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56"/>
    </row>
    <row r="163" spans="2:102" ht="14.25">
      <c r="B163" s="1"/>
      <c r="C163" s="1"/>
      <c r="E163" s="1"/>
      <c r="X163" s="1"/>
      <c r="Y163" s="1"/>
      <c r="Z163" s="1"/>
      <c r="AA163" s="1"/>
      <c r="AB163" s="1"/>
      <c r="AC163" s="1"/>
      <c r="AD163" s="1"/>
      <c r="AE163" s="1"/>
      <c r="AK163" s="1"/>
      <c r="AL163" s="1"/>
      <c r="AM163" s="1"/>
      <c r="AN163" s="1"/>
      <c r="AO163" s="1"/>
      <c r="AP163" s="1"/>
      <c r="AQ163" s="1"/>
      <c r="AR163" s="1"/>
      <c r="AX163" s="1"/>
      <c r="AY163" s="1"/>
      <c r="AZ163" s="1"/>
      <c r="BA163" s="1"/>
      <c r="BB163" s="1"/>
      <c r="BC163" s="1"/>
      <c r="BD163" s="1"/>
      <c r="BE163" s="1"/>
      <c r="BM163" s="1"/>
      <c r="BN163" s="1"/>
      <c r="BU163" s="1"/>
      <c r="CB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56"/>
    </row>
    <row r="164" spans="2:102" ht="14.25">
      <c r="B164" s="1"/>
      <c r="C164" s="1"/>
      <c r="E164" s="1"/>
      <c r="X164" s="1"/>
      <c r="Y164" s="1"/>
      <c r="Z164" s="1"/>
      <c r="AA164" s="1"/>
      <c r="AB164" s="1"/>
      <c r="AC164" s="1"/>
      <c r="AD164" s="1"/>
      <c r="AE164" s="1"/>
      <c r="AK164" s="1"/>
      <c r="AL164" s="1"/>
      <c r="AM164" s="1"/>
      <c r="AN164" s="1"/>
      <c r="AO164" s="1"/>
      <c r="AP164" s="1"/>
      <c r="AQ164" s="1"/>
      <c r="AR164" s="1"/>
      <c r="AX164" s="1"/>
      <c r="AY164" s="1"/>
      <c r="AZ164" s="1"/>
      <c r="BA164" s="1"/>
      <c r="BB164" s="1"/>
      <c r="BC164" s="1"/>
      <c r="BD164" s="1"/>
      <c r="BE164" s="1"/>
      <c r="BM164" s="1"/>
      <c r="BN164" s="1"/>
      <c r="BU164" s="1"/>
      <c r="CB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56"/>
    </row>
    <row r="165" spans="2:102" ht="14.25">
      <c r="B165" s="1"/>
      <c r="C165" s="1"/>
      <c r="E165" s="1"/>
      <c r="X165" s="1"/>
      <c r="Y165" s="1"/>
      <c r="Z165" s="1"/>
      <c r="AA165" s="1"/>
      <c r="AB165" s="1"/>
      <c r="AC165" s="1"/>
      <c r="AD165" s="1"/>
      <c r="AE165" s="1"/>
      <c r="AK165" s="1"/>
      <c r="AL165" s="1"/>
      <c r="AM165" s="1"/>
      <c r="AN165" s="1"/>
      <c r="AO165" s="1"/>
      <c r="AP165" s="1"/>
      <c r="AQ165" s="1"/>
      <c r="AR165" s="1"/>
      <c r="AX165" s="1"/>
      <c r="AY165" s="1"/>
      <c r="AZ165" s="1"/>
      <c r="BA165" s="1"/>
      <c r="BB165" s="1"/>
      <c r="BC165" s="1"/>
      <c r="BD165" s="1"/>
      <c r="BE165" s="1"/>
      <c r="BM165" s="1"/>
      <c r="BN165" s="1"/>
      <c r="BU165" s="1"/>
      <c r="CB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56"/>
    </row>
    <row r="166" spans="2:102" ht="14.25">
      <c r="B166" s="1"/>
      <c r="C166" s="1"/>
      <c r="E166" s="1"/>
      <c r="X166" s="1"/>
      <c r="Y166" s="1"/>
      <c r="Z166" s="1"/>
      <c r="AA166" s="1"/>
      <c r="AB166" s="1"/>
      <c r="AC166" s="1"/>
      <c r="AD166" s="1"/>
      <c r="AE166" s="1"/>
      <c r="AK166" s="1"/>
      <c r="AL166" s="1"/>
      <c r="AM166" s="1"/>
      <c r="AN166" s="1"/>
      <c r="AO166" s="1"/>
      <c r="AP166" s="1"/>
      <c r="AQ166" s="1"/>
      <c r="AR166" s="1"/>
      <c r="AX166" s="1"/>
      <c r="AY166" s="1"/>
      <c r="AZ166" s="1"/>
      <c r="BA166" s="1"/>
      <c r="BB166" s="1"/>
      <c r="BC166" s="1"/>
      <c r="BD166" s="1"/>
      <c r="BE166" s="1"/>
      <c r="BM166" s="1"/>
      <c r="BN166" s="1"/>
      <c r="BU166" s="1"/>
      <c r="CB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56"/>
    </row>
    <row r="167" spans="2:102" ht="14.25">
      <c r="B167" s="1"/>
      <c r="C167" s="1"/>
      <c r="E167" s="1"/>
      <c r="X167" s="1"/>
      <c r="Y167" s="1"/>
      <c r="Z167" s="1"/>
      <c r="AA167" s="1"/>
      <c r="AB167" s="1"/>
      <c r="AC167" s="1"/>
      <c r="AD167" s="1"/>
      <c r="AE167" s="1"/>
      <c r="AK167" s="1"/>
      <c r="AL167" s="1"/>
      <c r="AM167" s="1"/>
      <c r="AN167" s="1"/>
      <c r="AO167" s="1"/>
      <c r="AP167" s="1"/>
      <c r="AQ167" s="1"/>
      <c r="AR167" s="1"/>
      <c r="AX167" s="1"/>
      <c r="AY167" s="1"/>
      <c r="AZ167" s="1"/>
      <c r="BA167" s="1"/>
      <c r="BB167" s="1"/>
      <c r="BC167" s="1"/>
      <c r="BD167" s="1"/>
      <c r="BE167" s="1"/>
      <c r="BM167" s="1"/>
      <c r="BN167" s="1"/>
      <c r="BU167" s="1"/>
      <c r="CB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56"/>
    </row>
    <row r="168" spans="2:102" ht="14.25">
      <c r="B168" s="1"/>
      <c r="C168" s="1"/>
      <c r="E168" s="1"/>
      <c r="X168" s="1"/>
      <c r="Y168" s="1"/>
      <c r="Z168" s="1"/>
      <c r="AA168" s="1"/>
      <c r="AB168" s="1"/>
      <c r="AC168" s="1"/>
      <c r="AD168" s="1"/>
      <c r="AE168" s="1"/>
      <c r="AK168" s="1"/>
      <c r="AL168" s="1"/>
      <c r="AM168" s="1"/>
      <c r="AN168" s="1"/>
      <c r="AO168" s="1"/>
      <c r="AP168" s="1"/>
      <c r="AQ168" s="1"/>
      <c r="AR168" s="1"/>
      <c r="AX168" s="1"/>
      <c r="AY168" s="1"/>
      <c r="AZ168" s="1"/>
      <c r="BA168" s="1"/>
      <c r="BB168" s="1"/>
      <c r="BC168" s="1"/>
      <c r="BD168" s="1"/>
      <c r="BE168" s="1"/>
      <c r="BM168" s="1"/>
      <c r="BN168" s="1"/>
      <c r="BU168" s="1"/>
      <c r="CB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56"/>
    </row>
    <row r="169" spans="2:102" ht="14.25">
      <c r="B169" s="1"/>
      <c r="C169" s="1"/>
      <c r="E169" s="1"/>
      <c r="X169" s="1"/>
      <c r="Y169" s="1"/>
      <c r="Z169" s="1"/>
      <c r="AA169" s="1"/>
      <c r="AB169" s="1"/>
      <c r="AC169" s="1"/>
      <c r="AD169" s="1"/>
      <c r="AE169" s="1"/>
      <c r="AK169" s="1"/>
      <c r="AL169" s="1"/>
      <c r="AM169" s="1"/>
      <c r="AN169" s="1"/>
      <c r="AO169" s="1"/>
      <c r="AP169" s="1"/>
      <c r="AQ169" s="1"/>
      <c r="AR169" s="1"/>
      <c r="AX169" s="1"/>
      <c r="AY169" s="1"/>
      <c r="AZ169" s="1"/>
      <c r="BA169" s="1"/>
      <c r="BB169" s="1"/>
      <c r="BC169" s="1"/>
      <c r="BD169" s="1"/>
      <c r="BE169" s="1"/>
      <c r="BM169" s="1"/>
      <c r="BN169" s="1"/>
      <c r="BU169" s="1"/>
      <c r="CB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56"/>
    </row>
    <row r="170" spans="2:102" ht="14.25">
      <c r="B170" s="1"/>
      <c r="C170" s="1"/>
      <c r="E170" s="1"/>
      <c r="X170" s="1"/>
      <c r="Y170" s="1"/>
      <c r="Z170" s="1"/>
      <c r="AA170" s="1"/>
      <c r="AB170" s="1"/>
      <c r="AC170" s="1"/>
      <c r="AD170" s="1"/>
      <c r="AE170" s="1"/>
      <c r="AK170" s="1"/>
      <c r="AL170" s="1"/>
      <c r="AM170" s="1"/>
      <c r="AN170" s="1"/>
      <c r="AO170" s="1"/>
      <c r="AP170" s="1"/>
      <c r="AQ170" s="1"/>
      <c r="AR170" s="1"/>
      <c r="AX170" s="1"/>
      <c r="AY170" s="1"/>
      <c r="AZ170" s="1"/>
      <c r="BA170" s="1"/>
      <c r="BB170" s="1"/>
      <c r="BC170" s="1"/>
      <c r="BD170" s="1"/>
      <c r="BE170" s="1"/>
      <c r="BM170" s="1"/>
      <c r="BN170" s="1"/>
      <c r="BU170" s="1"/>
      <c r="CB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56"/>
    </row>
    <row r="171" spans="2:102" ht="14.25">
      <c r="B171" s="1"/>
      <c r="C171" s="1"/>
      <c r="E171" s="1"/>
      <c r="X171" s="1"/>
      <c r="Y171" s="1"/>
      <c r="Z171" s="1"/>
      <c r="AA171" s="1"/>
      <c r="AB171" s="1"/>
      <c r="AC171" s="1"/>
      <c r="AD171" s="1"/>
      <c r="AE171" s="1"/>
      <c r="AK171" s="1"/>
      <c r="AL171" s="1"/>
      <c r="AM171" s="1"/>
      <c r="AN171" s="1"/>
      <c r="AO171" s="1"/>
      <c r="AP171" s="1"/>
      <c r="AQ171" s="1"/>
      <c r="AR171" s="1"/>
      <c r="AX171" s="1"/>
      <c r="AY171" s="1"/>
      <c r="AZ171" s="1"/>
      <c r="BA171" s="1"/>
      <c r="BB171" s="1"/>
      <c r="BC171" s="1"/>
      <c r="BD171" s="1"/>
      <c r="BE171" s="1"/>
      <c r="BM171" s="1"/>
      <c r="BN171" s="1"/>
      <c r="BU171" s="1"/>
      <c r="CB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56"/>
    </row>
    <row r="172" spans="2:102" ht="14.25">
      <c r="B172" s="1"/>
      <c r="C172" s="1"/>
      <c r="E172" s="1"/>
      <c r="X172" s="1"/>
      <c r="Y172" s="1"/>
      <c r="Z172" s="1"/>
      <c r="AA172" s="1"/>
      <c r="AB172" s="1"/>
      <c r="AC172" s="1"/>
      <c r="AD172" s="1"/>
      <c r="AE172" s="1"/>
      <c r="AK172" s="1"/>
      <c r="AL172" s="1"/>
      <c r="AM172" s="1"/>
      <c r="AN172" s="1"/>
      <c r="AO172" s="1"/>
      <c r="AP172" s="1"/>
      <c r="AQ172" s="1"/>
      <c r="AR172" s="1"/>
      <c r="AX172" s="1"/>
      <c r="AY172" s="1"/>
      <c r="AZ172" s="1"/>
      <c r="BA172" s="1"/>
      <c r="BB172" s="1"/>
      <c r="BC172" s="1"/>
      <c r="BD172" s="1"/>
      <c r="BE172" s="1"/>
      <c r="BM172" s="1"/>
      <c r="BN172" s="1"/>
      <c r="BU172" s="1"/>
      <c r="CB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56"/>
    </row>
    <row r="173" spans="2:102" ht="14.25">
      <c r="B173" s="1"/>
      <c r="C173" s="1"/>
      <c r="E173" s="1"/>
      <c r="X173" s="1"/>
      <c r="Y173" s="1"/>
      <c r="Z173" s="1"/>
      <c r="AA173" s="1"/>
      <c r="AB173" s="1"/>
      <c r="AC173" s="1"/>
      <c r="AD173" s="1"/>
      <c r="AE173" s="1"/>
      <c r="AK173" s="1"/>
      <c r="AL173" s="1"/>
      <c r="AM173" s="1"/>
      <c r="AN173" s="1"/>
      <c r="AO173" s="1"/>
      <c r="AP173" s="1"/>
      <c r="AQ173" s="1"/>
      <c r="AR173" s="1"/>
      <c r="AX173" s="1"/>
      <c r="AY173" s="1"/>
      <c r="AZ173" s="1"/>
      <c r="BA173" s="1"/>
      <c r="BB173" s="1"/>
      <c r="BC173" s="1"/>
      <c r="BD173" s="1"/>
      <c r="BE173" s="1"/>
      <c r="BM173" s="1"/>
      <c r="BN173" s="1"/>
      <c r="BU173" s="1"/>
      <c r="CB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56"/>
    </row>
    <row r="174" spans="2:102" ht="14.25">
      <c r="B174" s="1"/>
      <c r="C174" s="1"/>
      <c r="E174" s="1"/>
      <c r="X174" s="1"/>
      <c r="Y174" s="1"/>
      <c r="Z174" s="1"/>
      <c r="AA174" s="1"/>
      <c r="AB174" s="1"/>
      <c r="AC174" s="1"/>
      <c r="AD174" s="1"/>
      <c r="AE174" s="1"/>
      <c r="AK174" s="1"/>
      <c r="AL174" s="1"/>
      <c r="AM174" s="1"/>
      <c r="AN174" s="1"/>
      <c r="AO174" s="1"/>
      <c r="AP174" s="1"/>
      <c r="AQ174" s="1"/>
      <c r="AR174" s="1"/>
      <c r="AX174" s="1"/>
      <c r="AY174" s="1"/>
      <c r="AZ174" s="1"/>
      <c r="BA174" s="1"/>
      <c r="BB174" s="1"/>
      <c r="BC174" s="1"/>
      <c r="BD174" s="1"/>
      <c r="BE174" s="1"/>
      <c r="BM174" s="1"/>
      <c r="BN174" s="1"/>
      <c r="BU174" s="1"/>
      <c r="CB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56"/>
    </row>
    <row r="175" spans="2:102" ht="14.25">
      <c r="B175" s="1"/>
      <c r="C175" s="1"/>
      <c r="E175" s="1"/>
      <c r="X175" s="1"/>
      <c r="Y175" s="1"/>
      <c r="Z175" s="1"/>
      <c r="AA175" s="1"/>
      <c r="AB175" s="1"/>
      <c r="AC175" s="1"/>
      <c r="AD175" s="1"/>
      <c r="AE175" s="1"/>
      <c r="AK175" s="1"/>
      <c r="AL175" s="1"/>
      <c r="AM175" s="1"/>
      <c r="AN175" s="1"/>
      <c r="AO175" s="1"/>
      <c r="AP175" s="1"/>
      <c r="AQ175" s="1"/>
      <c r="AR175" s="1"/>
      <c r="AX175" s="1"/>
      <c r="AY175" s="1"/>
      <c r="AZ175" s="1"/>
      <c r="BA175" s="1"/>
      <c r="BB175" s="1"/>
      <c r="BC175" s="1"/>
      <c r="BD175" s="1"/>
      <c r="BE175" s="1"/>
      <c r="BM175" s="1"/>
      <c r="BN175" s="1"/>
      <c r="BU175" s="1"/>
      <c r="CB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56"/>
    </row>
    <row r="176" spans="2:102" ht="14.25">
      <c r="B176" s="1"/>
      <c r="C176" s="1"/>
      <c r="E176" s="1"/>
      <c r="X176" s="1"/>
      <c r="Y176" s="1"/>
      <c r="Z176" s="1"/>
      <c r="AA176" s="1"/>
      <c r="AB176" s="1"/>
      <c r="AC176" s="1"/>
      <c r="AD176" s="1"/>
      <c r="AE176" s="1"/>
      <c r="AK176" s="1"/>
      <c r="AL176" s="1"/>
      <c r="AM176" s="1"/>
      <c r="AN176" s="1"/>
      <c r="AO176" s="1"/>
      <c r="AP176" s="1"/>
      <c r="AQ176" s="1"/>
      <c r="AR176" s="1"/>
      <c r="AX176" s="1"/>
      <c r="AY176" s="1"/>
      <c r="AZ176" s="1"/>
      <c r="BA176" s="1"/>
      <c r="BB176" s="1"/>
      <c r="BC176" s="1"/>
      <c r="BD176" s="1"/>
      <c r="BE176" s="1"/>
      <c r="BM176" s="1"/>
      <c r="BN176" s="1"/>
      <c r="BU176" s="1"/>
      <c r="CB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56"/>
    </row>
    <row r="177" spans="2:102" ht="14.25">
      <c r="B177" s="1"/>
      <c r="C177" s="1"/>
      <c r="E177" s="1"/>
      <c r="X177" s="1"/>
      <c r="Y177" s="1"/>
      <c r="Z177" s="1"/>
      <c r="AA177" s="1"/>
      <c r="AB177" s="1"/>
      <c r="AC177" s="1"/>
      <c r="AD177" s="1"/>
      <c r="AE177" s="1"/>
      <c r="AK177" s="1"/>
      <c r="AL177" s="1"/>
      <c r="AM177" s="1"/>
      <c r="AN177" s="1"/>
      <c r="AO177" s="1"/>
      <c r="AP177" s="1"/>
      <c r="AQ177" s="1"/>
      <c r="AR177" s="1"/>
      <c r="AX177" s="1"/>
      <c r="AY177" s="1"/>
      <c r="AZ177" s="1"/>
      <c r="BA177" s="1"/>
      <c r="BB177" s="1"/>
      <c r="BC177" s="1"/>
      <c r="BD177" s="1"/>
      <c r="BE177" s="1"/>
      <c r="BM177" s="1"/>
      <c r="BN177" s="1"/>
      <c r="BU177" s="1"/>
      <c r="CB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56"/>
    </row>
    <row r="178" spans="2:102" ht="14.25">
      <c r="B178" s="1"/>
      <c r="C178" s="1"/>
      <c r="E178" s="1"/>
      <c r="X178" s="1"/>
      <c r="Y178" s="1"/>
      <c r="Z178" s="1"/>
      <c r="AA178" s="1"/>
      <c r="AB178" s="1"/>
      <c r="AC178" s="1"/>
      <c r="AD178" s="1"/>
      <c r="AE178" s="1"/>
      <c r="AK178" s="1"/>
      <c r="AL178" s="1"/>
      <c r="AM178" s="1"/>
      <c r="AN178" s="1"/>
      <c r="AO178" s="1"/>
      <c r="AP178" s="1"/>
      <c r="AQ178" s="1"/>
      <c r="AR178" s="1"/>
      <c r="AX178" s="1"/>
      <c r="AY178" s="1"/>
      <c r="AZ178" s="1"/>
      <c r="BA178" s="1"/>
      <c r="BB178" s="1"/>
      <c r="BC178" s="1"/>
      <c r="BD178" s="1"/>
      <c r="BE178" s="1"/>
      <c r="BM178" s="1"/>
      <c r="BN178" s="1"/>
      <c r="BU178" s="1"/>
      <c r="CB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56"/>
    </row>
    <row r="179" spans="2:102" ht="14.25">
      <c r="B179" s="1"/>
      <c r="C179" s="1"/>
      <c r="E179" s="1"/>
      <c r="X179" s="1"/>
      <c r="Y179" s="1"/>
      <c r="Z179" s="1"/>
      <c r="AA179" s="1"/>
      <c r="AB179" s="1"/>
      <c r="AC179" s="1"/>
      <c r="AD179" s="1"/>
      <c r="AE179" s="1"/>
      <c r="AK179" s="1"/>
      <c r="AL179" s="1"/>
      <c r="AM179" s="1"/>
      <c r="AN179" s="1"/>
      <c r="AO179" s="1"/>
      <c r="AP179" s="1"/>
      <c r="AQ179" s="1"/>
      <c r="AR179" s="1"/>
      <c r="AX179" s="1"/>
      <c r="AY179" s="1"/>
      <c r="AZ179" s="1"/>
      <c r="BA179" s="1"/>
      <c r="BB179" s="1"/>
      <c r="BC179" s="1"/>
      <c r="BD179" s="1"/>
      <c r="BE179" s="1"/>
      <c r="BM179" s="1"/>
      <c r="BN179" s="1"/>
      <c r="BU179" s="1"/>
      <c r="CB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56"/>
    </row>
    <row r="180" spans="2:102" ht="14.25">
      <c r="B180" s="1"/>
      <c r="C180" s="1"/>
      <c r="E180" s="1"/>
      <c r="X180" s="1"/>
      <c r="Y180" s="1"/>
      <c r="Z180" s="1"/>
      <c r="AA180" s="1"/>
      <c r="AB180" s="1"/>
      <c r="AC180" s="1"/>
      <c r="AD180" s="1"/>
      <c r="AE180" s="1"/>
      <c r="AK180" s="1"/>
      <c r="AL180" s="1"/>
      <c r="AM180" s="1"/>
      <c r="AN180" s="1"/>
      <c r="AO180" s="1"/>
      <c r="AP180" s="1"/>
      <c r="AQ180" s="1"/>
      <c r="AR180" s="1"/>
      <c r="AX180" s="1"/>
      <c r="AY180" s="1"/>
      <c r="AZ180" s="1"/>
      <c r="BA180" s="1"/>
      <c r="BB180" s="1"/>
      <c r="BC180" s="1"/>
      <c r="BD180" s="1"/>
      <c r="BE180" s="1"/>
      <c r="BM180" s="1"/>
      <c r="BN180" s="1"/>
      <c r="BU180" s="1"/>
      <c r="CB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56"/>
    </row>
    <row r="181" spans="2:102" ht="14.25">
      <c r="B181" s="1"/>
      <c r="C181" s="1"/>
      <c r="E181" s="1"/>
      <c r="X181" s="1"/>
      <c r="Y181" s="1"/>
      <c r="Z181" s="1"/>
      <c r="AA181" s="1"/>
      <c r="AB181" s="1"/>
      <c r="AC181" s="1"/>
      <c r="AD181" s="1"/>
      <c r="AE181" s="1"/>
      <c r="AK181" s="1"/>
      <c r="AL181" s="1"/>
      <c r="AM181" s="1"/>
      <c r="AN181" s="1"/>
      <c r="AO181" s="1"/>
      <c r="AP181" s="1"/>
      <c r="AQ181" s="1"/>
      <c r="AR181" s="1"/>
      <c r="AX181" s="1"/>
      <c r="AY181" s="1"/>
      <c r="AZ181" s="1"/>
      <c r="BA181" s="1"/>
      <c r="BB181" s="1"/>
      <c r="BC181" s="1"/>
      <c r="BD181" s="1"/>
      <c r="BE181" s="1"/>
      <c r="BM181" s="1"/>
      <c r="BN181" s="1"/>
      <c r="BU181" s="1"/>
      <c r="CB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56"/>
    </row>
    <row r="182" spans="2:102" ht="14.25">
      <c r="B182" s="1"/>
      <c r="C182" s="1"/>
      <c r="E182" s="1"/>
      <c r="X182" s="1"/>
      <c r="Y182" s="1"/>
      <c r="Z182" s="1"/>
      <c r="AA182" s="1"/>
      <c r="AB182" s="1"/>
      <c r="AC182" s="1"/>
      <c r="AD182" s="1"/>
      <c r="AE182" s="1"/>
      <c r="AK182" s="1"/>
      <c r="AL182" s="1"/>
      <c r="AM182" s="1"/>
      <c r="AN182" s="1"/>
      <c r="AO182" s="1"/>
      <c r="AP182" s="1"/>
      <c r="AQ182" s="1"/>
      <c r="AR182" s="1"/>
      <c r="AX182" s="1"/>
      <c r="AY182" s="1"/>
      <c r="AZ182" s="1"/>
      <c r="BA182" s="1"/>
      <c r="BB182" s="1"/>
      <c r="BC182" s="1"/>
      <c r="BD182" s="1"/>
      <c r="BE182" s="1"/>
      <c r="BM182" s="1"/>
      <c r="BN182" s="1"/>
      <c r="BU182" s="1"/>
      <c r="CB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56"/>
    </row>
    <row r="183" spans="2:102" ht="14.25">
      <c r="B183" s="1"/>
      <c r="C183" s="1"/>
      <c r="E183" s="1"/>
      <c r="X183" s="1"/>
      <c r="Y183" s="1"/>
      <c r="Z183" s="1"/>
      <c r="AA183" s="1"/>
      <c r="AB183" s="1"/>
      <c r="AC183" s="1"/>
      <c r="AD183" s="1"/>
      <c r="AE183" s="1"/>
      <c r="AK183" s="1"/>
      <c r="AL183" s="1"/>
      <c r="AM183" s="1"/>
      <c r="AN183" s="1"/>
      <c r="AO183" s="1"/>
      <c r="AP183" s="1"/>
      <c r="AQ183" s="1"/>
      <c r="AR183" s="1"/>
      <c r="AX183" s="1"/>
      <c r="AY183" s="1"/>
      <c r="AZ183" s="1"/>
      <c r="BA183" s="1"/>
      <c r="BB183" s="1"/>
      <c r="BC183" s="1"/>
      <c r="BD183" s="1"/>
      <c r="BE183" s="1"/>
      <c r="BM183" s="1"/>
      <c r="BN183" s="1"/>
      <c r="BU183" s="1"/>
      <c r="CB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56"/>
    </row>
    <row r="184" spans="2:102" ht="14.25">
      <c r="B184" s="1"/>
      <c r="C184" s="1"/>
      <c r="E184" s="1"/>
      <c r="X184" s="1"/>
      <c r="Y184" s="1"/>
      <c r="Z184" s="1"/>
      <c r="AA184" s="1"/>
      <c r="AB184" s="1"/>
      <c r="AC184" s="1"/>
      <c r="AD184" s="1"/>
      <c r="AE184" s="1"/>
      <c r="AK184" s="1"/>
      <c r="AL184" s="1"/>
      <c r="AM184" s="1"/>
      <c r="AN184" s="1"/>
      <c r="AO184" s="1"/>
      <c r="AP184" s="1"/>
      <c r="AQ184" s="1"/>
      <c r="AR184" s="1"/>
      <c r="AX184" s="1"/>
      <c r="AY184" s="1"/>
      <c r="AZ184" s="1"/>
      <c r="BA184" s="1"/>
      <c r="BB184" s="1"/>
      <c r="BC184" s="1"/>
      <c r="BD184" s="1"/>
      <c r="BE184" s="1"/>
      <c r="BM184" s="1"/>
      <c r="BN184" s="1"/>
      <c r="BU184" s="1"/>
      <c r="CB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56"/>
    </row>
    <row r="185" spans="2:102" ht="14.25">
      <c r="B185" s="1"/>
      <c r="C185" s="1"/>
      <c r="E185" s="1"/>
      <c r="X185" s="1"/>
      <c r="Y185" s="1"/>
      <c r="Z185" s="1"/>
      <c r="AA185" s="1"/>
      <c r="AB185" s="1"/>
      <c r="AC185" s="1"/>
      <c r="AD185" s="1"/>
      <c r="AE185" s="1"/>
      <c r="AK185" s="1"/>
      <c r="AL185" s="1"/>
      <c r="AM185" s="1"/>
      <c r="AN185" s="1"/>
      <c r="AO185" s="1"/>
      <c r="AP185" s="1"/>
      <c r="AQ185" s="1"/>
      <c r="AR185" s="1"/>
      <c r="AX185" s="1"/>
      <c r="AY185" s="1"/>
      <c r="AZ185" s="1"/>
      <c r="BA185" s="1"/>
      <c r="BB185" s="1"/>
      <c r="BC185" s="1"/>
      <c r="BD185" s="1"/>
      <c r="BE185" s="1"/>
      <c r="BM185" s="1"/>
      <c r="BN185" s="1"/>
      <c r="BU185" s="1"/>
      <c r="CB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56"/>
    </row>
    <row r="186" spans="2:102" ht="14.25">
      <c r="B186" s="1"/>
      <c r="C186" s="1"/>
      <c r="E186" s="1"/>
      <c r="X186" s="1"/>
      <c r="Y186" s="1"/>
      <c r="Z186" s="1"/>
      <c r="AA186" s="1"/>
      <c r="AB186" s="1"/>
      <c r="AC186" s="1"/>
      <c r="AD186" s="1"/>
      <c r="AE186" s="1"/>
      <c r="AK186" s="1"/>
      <c r="AL186" s="1"/>
      <c r="AM186" s="1"/>
      <c r="AN186" s="1"/>
      <c r="AO186" s="1"/>
      <c r="AP186" s="1"/>
      <c r="AQ186" s="1"/>
      <c r="AR186" s="1"/>
      <c r="AX186" s="1"/>
      <c r="AY186" s="1"/>
      <c r="AZ186" s="1"/>
      <c r="BA186" s="1"/>
      <c r="BB186" s="1"/>
      <c r="BC186" s="1"/>
      <c r="BD186" s="1"/>
      <c r="BE186" s="1"/>
      <c r="BM186" s="1"/>
      <c r="BN186" s="1"/>
      <c r="BU186" s="1"/>
      <c r="CB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56"/>
    </row>
    <row r="187" spans="2:102" ht="14.25">
      <c r="B187" s="1"/>
      <c r="C187" s="1"/>
      <c r="E187" s="1"/>
      <c r="X187" s="1"/>
      <c r="Y187" s="1"/>
      <c r="Z187" s="1"/>
      <c r="AA187" s="1"/>
      <c r="AB187" s="1"/>
      <c r="AC187" s="1"/>
      <c r="AD187" s="1"/>
      <c r="AE187" s="1"/>
      <c r="AK187" s="1"/>
      <c r="AL187" s="1"/>
      <c r="AM187" s="1"/>
      <c r="AN187" s="1"/>
      <c r="AO187" s="1"/>
      <c r="AP187" s="1"/>
      <c r="AQ187" s="1"/>
      <c r="AR187" s="1"/>
      <c r="AX187" s="1"/>
      <c r="AY187" s="1"/>
      <c r="AZ187" s="1"/>
      <c r="BA187" s="1"/>
      <c r="BB187" s="1"/>
      <c r="BC187" s="1"/>
      <c r="BD187" s="1"/>
      <c r="BE187" s="1"/>
      <c r="BM187" s="1"/>
      <c r="BN187" s="1"/>
      <c r="BU187" s="1"/>
      <c r="CB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56"/>
    </row>
    <row r="188" spans="2:102" ht="14.25">
      <c r="B188" s="1"/>
      <c r="C188" s="1"/>
      <c r="E188" s="1"/>
      <c r="X188" s="1"/>
      <c r="Y188" s="1"/>
      <c r="Z188" s="1"/>
      <c r="AA188" s="1"/>
      <c r="AB188" s="1"/>
      <c r="AC188" s="1"/>
      <c r="AD188" s="1"/>
      <c r="AE188" s="1"/>
      <c r="AK188" s="1"/>
      <c r="AL188" s="1"/>
      <c r="AM188" s="1"/>
      <c r="AN188" s="1"/>
      <c r="AO188" s="1"/>
      <c r="AP188" s="1"/>
      <c r="AQ188" s="1"/>
      <c r="AR188" s="1"/>
      <c r="AX188" s="1"/>
      <c r="AY188" s="1"/>
      <c r="AZ188" s="1"/>
      <c r="BA188" s="1"/>
      <c r="BB188" s="1"/>
      <c r="BC188" s="1"/>
      <c r="BD188" s="1"/>
      <c r="BE188" s="1"/>
      <c r="BM188" s="1"/>
      <c r="BN188" s="1"/>
      <c r="BU188" s="1"/>
      <c r="CB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56"/>
    </row>
    <row r="189" spans="2:102" ht="14.25">
      <c r="B189" s="1"/>
      <c r="C189" s="1"/>
      <c r="E189" s="1"/>
      <c r="X189" s="1"/>
      <c r="Y189" s="1"/>
      <c r="Z189" s="1"/>
      <c r="AA189" s="1"/>
      <c r="AB189" s="1"/>
      <c r="AC189" s="1"/>
      <c r="AD189" s="1"/>
      <c r="AE189" s="1"/>
      <c r="AK189" s="1"/>
      <c r="AL189" s="1"/>
      <c r="AM189" s="1"/>
      <c r="AN189" s="1"/>
      <c r="AO189" s="1"/>
      <c r="AP189" s="1"/>
      <c r="AQ189" s="1"/>
      <c r="AR189" s="1"/>
      <c r="AX189" s="1"/>
      <c r="AY189" s="1"/>
      <c r="AZ189" s="1"/>
      <c r="BA189" s="1"/>
      <c r="BB189" s="1"/>
      <c r="BC189" s="1"/>
      <c r="BD189" s="1"/>
      <c r="BE189" s="1"/>
      <c r="BM189" s="1"/>
      <c r="BN189" s="1"/>
      <c r="BU189" s="1"/>
      <c r="CB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56"/>
    </row>
    <row r="190" spans="2:102" ht="14.25">
      <c r="B190" s="1"/>
      <c r="C190" s="1"/>
      <c r="E190" s="1"/>
      <c r="X190" s="1"/>
      <c r="Y190" s="1"/>
      <c r="Z190" s="1"/>
      <c r="AA190" s="1"/>
      <c r="AB190" s="1"/>
      <c r="AC190" s="1"/>
      <c r="AD190" s="1"/>
      <c r="AE190" s="1"/>
      <c r="AK190" s="1"/>
      <c r="AL190" s="1"/>
      <c r="AM190" s="1"/>
      <c r="AN190" s="1"/>
      <c r="AO190" s="1"/>
      <c r="AP190" s="1"/>
      <c r="AQ190" s="1"/>
      <c r="AR190" s="1"/>
      <c r="AX190" s="1"/>
      <c r="AY190" s="1"/>
      <c r="AZ190" s="1"/>
      <c r="BA190" s="1"/>
      <c r="BB190" s="1"/>
      <c r="BC190" s="1"/>
      <c r="BD190" s="1"/>
      <c r="BE190" s="1"/>
      <c r="BM190" s="1"/>
      <c r="BN190" s="1"/>
      <c r="BU190" s="1"/>
      <c r="CB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56"/>
    </row>
    <row r="191" spans="2:102" ht="14.25">
      <c r="B191" s="1"/>
      <c r="C191" s="1"/>
      <c r="E191" s="1"/>
      <c r="X191" s="1"/>
      <c r="Y191" s="1"/>
      <c r="Z191" s="1"/>
      <c r="AA191" s="1"/>
      <c r="AB191" s="1"/>
      <c r="AC191" s="1"/>
      <c r="AD191" s="1"/>
      <c r="AE191" s="1"/>
      <c r="AK191" s="1"/>
      <c r="AL191" s="1"/>
      <c r="AM191" s="1"/>
      <c r="AN191" s="1"/>
      <c r="AO191" s="1"/>
      <c r="AP191" s="1"/>
      <c r="AQ191" s="1"/>
      <c r="AR191" s="1"/>
      <c r="AX191" s="1"/>
      <c r="AY191" s="1"/>
      <c r="AZ191" s="1"/>
      <c r="BA191" s="1"/>
      <c r="BB191" s="1"/>
      <c r="BC191" s="1"/>
      <c r="BD191" s="1"/>
      <c r="BE191" s="1"/>
      <c r="BM191" s="1"/>
      <c r="BN191" s="1"/>
      <c r="BU191" s="1"/>
      <c r="CB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56"/>
    </row>
    <row r="192" spans="2:102" ht="14.25">
      <c r="B192" s="1"/>
      <c r="C192" s="1"/>
      <c r="E192" s="1"/>
      <c r="X192" s="1"/>
      <c r="Y192" s="1"/>
      <c r="Z192" s="1"/>
      <c r="AA192" s="1"/>
      <c r="AB192" s="1"/>
      <c r="AC192" s="1"/>
      <c r="AD192" s="1"/>
      <c r="AE192" s="1"/>
      <c r="AK192" s="1"/>
      <c r="AL192" s="1"/>
      <c r="AM192" s="1"/>
      <c r="AN192" s="1"/>
      <c r="AO192" s="1"/>
      <c r="AP192" s="1"/>
      <c r="AQ192" s="1"/>
      <c r="AR192" s="1"/>
      <c r="AX192" s="1"/>
      <c r="AY192" s="1"/>
      <c r="AZ192" s="1"/>
      <c r="BA192" s="1"/>
      <c r="BB192" s="1"/>
      <c r="BC192" s="1"/>
      <c r="BD192" s="1"/>
      <c r="BE192" s="1"/>
      <c r="BM192" s="1"/>
      <c r="BN192" s="1"/>
      <c r="BU192" s="1"/>
      <c r="CB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56"/>
    </row>
    <row r="193" spans="2:102" ht="14.25">
      <c r="B193" s="1"/>
      <c r="C193" s="1"/>
      <c r="E193" s="1"/>
      <c r="X193" s="1"/>
      <c r="Y193" s="1"/>
      <c r="Z193" s="1"/>
      <c r="AA193" s="1"/>
      <c r="AB193" s="1"/>
      <c r="AC193" s="1"/>
      <c r="AD193" s="1"/>
      <c r="AE193" s="1"/>
      <c r="AK193" s="1"/>
      <c r="AL193" s="1"/>
      <c r="AM193" s="1"/>
      <c r="AN193" s="1"/>
      <c r="AO193" s="1"/>
      <c r="AP193" s="1"/>
      <c r="AQ193" s="1"/>
      <c r="AR193" s="1"/>
      <c r="AX193" s="1"/>
      <c r="AY193" s="1"/>
      <c r="AZ193" s="1"/>
      <c r="BA193" s="1"/>
      <c r="BB193" s="1"/>
      <c r="BC193" s="1"/>
      <c r="BD193" s="1"/>
      <c r="BE193" s="1"/>
      <c r="BM193" s="1"/>
      <c r="BN193" s="1"/>
      <c r="BU193" s="1"/>
      <c r="CB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56"/>
    </row>
    <row r="194" spans="2:102" ht="14.25">
      <c r="B194" s="1"/>
      <c r="C194" s="1"/>
      <c r="E194" s="1"/>
      <c r="X194" s="1"/>
      <c r="Y194" s="1"/>
      <c r="Z194" s="1"/>
      <c r="AA194" s="1"/>
      <c r="AB194" s="1"/>
      <c r="AC194" s="1"/>
      <c r="AD194" s="1"/>
      <c r="AE194" s="1"/>
      <c r="AK194" s="1"/>
      <c r="AL194" s="1"/>
      <c r="AM194" s="1"/>
      <c r="AN194" s="1"/>
      <c r="AO194" s="1"/>
      <c r="AP194" s="1"/>
      <c r="AQ194" s="1"/>
      <c r="AR194" s="1"/>
      <c r="AX194" s="1"/>
      <c r="AY194" s="1"/>
      <c r="AZ194" s="1"/>
      <c r="BA194" s="1"/>
      <c r="BB194" s="1"/>
      <c r="BC194" s="1"/>
      <c r="BD194" s="1"/>
      <c r="BE194" s="1"/>
      <c r="BM194" s="1"/>
      <c r="BN194" s="1"/>
      <c r="BU194" s="1"/>
      <c r="CB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56"/>
    </row>
    <row r="195" spans="2:102" ht="14.25">
      <c r="B195" s="1"/>
      <c r="C195" s="1"/>
      <c r="E195" s="1"/>
      <c r="X195" s="1"/>
      <c r="Y195" s="1"/>
      <c r="Z195" s="1"/>
      <c r="AA195" s="1"/>
      <c r="AB195" s="1"/>
      <c r="AC195" s="1"/>
      <c r="AD195" s="1"/>
      <c r="AE195" s="1"/>
      <c r="AK195" s="1"/>
      <c r="AL195" s="1"/>
      <c r="AM195" s="1"/>
      <c r="AN195" s="1"/>
      <c r="AO195" s="1"/>
      <c r="AP195" s="1"/>
      <c r="AQ195" s="1"/>
      <c r="AR195" s="1"/>
      <c r="AX195" s="1"/>
      <c r="AY195" s="1"/>
      <c r="AZ195" s="1"/>
      <c r="BA195" s="1"/>
      <c r="BB195" s="1"/>
      <c r="BC195" s="1"/>
      <c r="BD195" s="1"/>
      <c r="BE195" s="1"/>
      <c r="BM195" s="1"/>
      <c r="BN195" s="1"/>
      <c r="BU195" s="1"/>
      <c r="CB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56"/>
    </row>
    <row r="196" spans="2:102" ht="14.25">
      <c r="B196" s="1"/>
      <c r="C196" s="1"/>
      <c r="E196" s="1"/>
      <c r="X196" s="1"/>
      <c r="Y196" s="1"/>
      <c r="Z196" s="1"/>
      <c r="AA196" s="1"/>
      <c r="AB196" s="1"/>
      <c r="AC196" s="1"/>
      <c r="AD196" s="1"/>
      <c r="AE196" s="1"/>
      <c r="AK196" s="1"/>
      <c r="AL196" s="1"/>
      <c r="AM196" s="1"/>
      <c r="AN196" s="1"/>
      <c r="AO196" s="1"/>
      <c r="AP196" s="1"/>
      <c r="AQ196" s="1"/>
      <c r="AR196" s="1"/>
      <c r="AX196" s="1"/>
      <c r="AY196" s="1"/>
      <c r="AZ196" s="1"/>
      <c r="BA196" s="1"/>
      <c r="BB196" s="1"/>
      <c r="BC196" s="1"/>
      <c r="BD196" s="1"/>
      <c r="BE196" s="1"/>
      <c r="BM196" s="1"/>
      <c r="BN196" s="1"/>
      <c r="BU196" s="1"/>
      <c r="CB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56"/>
    </row>
    <row r="197" spans="2:102" ht="14.25">
      <c r="B197" s="1"/>
      <c r="C197" s="1"/>
      <c r="E197" s="1"/>
      <c r="X197" s="1"/>
      <c r="Y197" s="1"/>
      <c r="Z197" s="1"/>
      <c r="AA197" s="1"/>
      <c r="AB197" s="1"/>
      <c r="AC197" s="1"/>
      <c r="AD197" s="1"/>
      <c r="AE197" s="1"/>
      <c r="AK197" s="1"/>
      <c r="AL197" s="1"/>
      <c r="AM197" s="1"/>
      <c r="AN197" s="1"/>
      <c r="AO197" s="1"/>
      <c r="AP197" s="1"/>
      <c r="AQ197" s="1"/>
      <c r="AR197" s="1"/>
      <c r="AX197" s="1"/>
      <c r="AY197" s="1"/>
      <c r="AZ197" s="1"/>
      <c r="BA197" s="1"/>
      <c r="BB197" s="1"/>
      <c r="BC197" s="1"/>
      <c r="BD197" s="1"/>
      <c r="BE197" s="1"/>
      <c r="BM197" s="1"/>
      <c r="BN197" s="1"/>
      <c r="BU197" s="1"/>
      <c r="CB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56"/>
    </row>
    <row r="198" spans="2:102" ht="14.25">
      <c r="B198" s="1"/>
      <c r="C198" s="1"/>
      <c r="E198" s="1"/>
      <c r="X198" s="1"/>
      <c r="Y198" s="1"/>
      <c r="Z198" s="1"/>
      <c r="AA198" s="1"/>
      <c r="AB198" s="1"/>
      <c r="AC198" s="1"/>
      <c r="AD198" s="1"/>
      <c r="AE198" s="1"/>
      <c r="AK198" s="1"/>
      <c r="AL198" s="1"/>
      <c r="AM198" s="1"/>
      <c r="AN198" s="1"/>
      <c r="AO198" s="1"/>
      <c r="AP198" s="1"/>
      <c r="AQ198" s="1"/>
      <c r="AR198" s="1"/>
      <c r="AX198" s="1"/>
      <c r="AY198" s="1"/>
      <c r="AZ198" s="1"/>
      <c r="BA198" s="1"/>
      <c r="BB198" s="1"/>
      <c r="BC198" s="1"/>
      <c r="BD198" s="1"/>
      <c r="BE198" s="1"/>
      <c r="BM198" s="1"/>
      <c r="BN198" s="1"/>
      <c r="BU198" s="1"/>
      <c r="CB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56"/>
    </row>
    <row r="199" spans="2:102" ht="14.25">
      <c r="B199" s="1"/>
      <c r="C199" s="1"/>
      <c r="E199" s="1"/>
      <c r="X199" s="1"/>
      <c r="Y199" s="1"/>
      <c r="Z199" s="1"/>
      <c r="AA199" s="1"/>
      <c r="AB199" s="1"/>
      <c r="AC199" s="1"/>
      <c r="AD199" s="1"/>
      <c r="AE199" s="1"/>
      <c r="AK199" s="1"/>
      <c r="AL199" s="1"/>
      <c r="AM199" s="1"/>
      <c r="AN199" s="1"/>
      <c r="AO199" s="1"/>
      <c r="AP199" s="1"/>
      <c r="AQ199" s="1"/>
      <c r="AR199" s="1"/>
      <c r="AX199" s="1"/>
      <c r="AY199" s="1"/>
      <c r="AZ199" s="1"/>
      <c r="BA199" s="1"/>
      <c r="BB199" s="1"/>
      <c r="BC199" s="1"/>
      <c r="BD199" s="1"/>
      <c r="BE199" s="1"/>
      <c r="BM199" s="1"/>
      <c r="BN199" s="1"/>
      <c r="BU199" s="1"/>
      <c r="CB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56"/>
    </row>
    <row r="200" spans="2:102" ht="14.25">
      <c r="B200" s="1"/>
      <c r="C200" s="1"/>
      <c r="E200" s="1"/>
      <c r="X200" s="1"/>
      <c r="Y200" s="1"/>
      <c r="Z200" s="1"/>
      <c r="AA200" s="1"/>
      <c r="AB200" s="1"/>
      <c r="AC200" s="1"/>
      <c r="AD200" s="1"/>
      <c r="AE200" s="1"/>
      <c r="AK200" s="1"/>
      <c r="AL200" s="1"/>
      <c r="AM200" s="1"/>
      <c r="AN200" s="1"/>
      <c r="AO200" s="1"/>
      <c r="AP200" s="1"/>
      <c r="AQ200" s="1"/>
      <c r="AR200" s="1"/>
      <c r="AX200" s="1"/>
      <c r="AY200" s="1"/>
      <c r="AZ200" s="1"/>
      <c r="BA200" s="1"/>
      <c r="BB200" s="1"/>
      <c r="BC200" s="1"/>
      <c r="BD200" s="1"/>
      <c r="BE200" s="1"/>
      <c r="BM200" s="1"/>
      <c r="BN200" s="1"/>
      <c r="BU200" s="1"/>
      <c r="CB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56"/>
    </row>
    <row r="201" spans="2:102" ht="14.25">
      <c r="B201" s="1"/>
      <c r="C201" s="1"/>
      <c r="E201" s="1"/>
      <c r="X201" s="1"/>
      <c r="Y201" s="1"/>
      <c r="Z201" s="1"/>
      <c r="AA201" s="1"/>
      <c r="AB201" s="1"/>
      <c r="AC201" s="1"/>
      <c r="AD201" s="1"/>
      <c r="AE201" s="1"/>
      <c r="AK201" s="1"/>
      <c r="AL201" s="1"/>
      <c r="AM201" s="1"/>
      <c r="AN201" s="1"/>
      <c r="AO201" s="1"/>
      <c r="AP201" s="1"/>
      <c r="AQ201" s="1"/>
      <c r="AR201" s="1"/>
      <c r="AX201" s="1"/>
      <c r="AY201" s="1"/>
      <c r="AZ201" s="1"/>
      <c r="BA201" s="1"/>
      <c r="BB201" s="1"/>
      <c r="BC201" s="1"/>
      <c r="BD201" s="1"/>
      <c r="BE201" s="1"/>
      <c r="BM201" s="1"/>
      <c r="BN201" s="1"/>
      <c r="BU201" s="1"/>
      <c r="CB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56"/>
    </row>
    <row r="202" spans="2:102" ht="14.25">
      <c r="B202" s="1"/>
      <c r="C202" s="1"/>
      <c r="E202" s="1"/>
      <c r="X202" s="1"/>
      <c r="Y202" s="1"/>
      <c r="Z202" s="1"/>
      <c r="AA202" s="1"/>
      <c r="AB202" s="1"/>
      <c r="AC202" s="1"/>
      <c r="AD202" s="1"/>
      <c r="AE202" s="1"/>
      <c r="AK202" s="1"/>
      <c r="AL202" s="1"/>
      <c r="AM202" s="1"/>
      <c r="AN202" s="1"/>
      <c r="AO202" s="1"/>
      <c r="AP202" s="1"/>
      <c r="AQ202" s="1"/>
      <c r="AR202" s="1"/>
      <c r="AX202" s="1"/>
      <c r="AY202" s="1"/>
      <c r="AZ202" s="1"/>
      <c r="BA202" s="1"/>
      <c r="BB202" s="1"/>
      <c r="BC202" s="1"/>
      <c r="BD202" s="1"/>
      <c r="BE202" s="1"/>
      <c r="BM202" s="1"/>
      <c r="BN202" s="1"/>
      <c r="BU202" s="1"/>
      <c r="CB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56"/>
    </row>
    <row r="203" spans="2:102" ht="14.25">
      <c r="B203" s="1"/>
      <c r="C203" s="1"/>
      <c r="E203" s="1"/>
      <c r="X203" s="1"/>
      <c r="Y203" s="1"/>
      <c r="Z203" s="1"/>
      <c r="AA203" s="1"/>
      <c r="AB203" s="1"/>
      <c r="AC203" s="1"/>
      <c r="AD203" s="1"/>
      <c r="AE203" s="1"/>
      <c r="AK203" s="1"/>
      <c r="AL203" s="1"/>
      <c r="AM203" s="1"/>
      <c r="AN203" s="1"/>
      <c r="AO203" s="1"/>
      <c r="AP203" s="1"/>
      <c r="AQ203" s="1"/>
      <c r="AR203" s="1"/>
      <c r="AX203" s="1"/>
      <c r="AY203" s="1"/>
      <c r="AZ203" s="1"/>
      <c r="BA203" s="1"/>
      <c r="BB203" s="1"/>
      <c r="BC203" s="1"/>
      <c r="BD203" s="1"/>
      <c r="BE203" s="1"/>
      <c r="BM203" s="1"/>
      <c r="BN203" s="1"/>
      <c r="BU203" s="1"/>
      <c r="CB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56"/>
    </row>
    <row r="204" spans="2:102" ht="14.25">
      <c r="B204" s="1"/>
      <c r="C204" s="1"/>
      <c r="E204" s="1"/>
      <c r="X204" s="1"/>
      <c r="Y204" s="1"/>
      <c r="Z204" s="1"/>
      <c r="AA204" s="1"/>
      <c r="AB204" s="1"/>
      <c r="AC204" s="1"/>
      <c r="AD204" s="1"/>
      <c r="AE204" s="1"/>
      <c r="AK204" s="1"/>
      <c r="AL204" s="1"/>
      <c r="AM204" s="1"/>
      <c r="AN204" s="1"/>
      <c r="AO204" s="1"/>
      <c r="AP204" s="1"/>
      <c r="AQ204" s="1"/>
      <c r="AR204" s="1"/>
      <c r="AX204" s="1"/>
      <c r="AY204" s="1"/>
      <c r="AZ204" s="1"/>
      <c r="BA204" s="1"/>
      <c r="BB204" s="1"/>
      <c r="BC204" s="1"/>
      <c r="BD204" s="1"/>
      <c r="BE204" s="1"/>
      <c r="BM204" s="1"/>
      <c r="BN204" s="1"/>
      <c r="BU204" s="1"/>
      <c r="CB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56"/>
    </row>
    <row r="205" spans="2:102" ht="14.25">
      <c r="B205" s="1"/>
      <c r="C205" s="1"/>
      <c r="E205" s="1"/>
      <c r="X205" s="1"/>
      <c r="Y205" s="1"/>
      <c r="Z205" s="1"/>
      <c r="AA205" s="1"/>
      <c r="AB205" s="1"/>
      <c r="AC205" s="1"/>
      <c r="AD205" s="1"/>
      <c r="AE205" s="1"/>
      <c r="AK205" s="1"/>
      <c r="AL205" s="1"/>
      <c r="AM205" s="1"/>
      <c r="AN205" s="1"/>
      <c r="AO205" s="1"/>
      <c r="AP205" s="1"/>
      <c r="AQ205" s="1"/>
      <c r="AR205" s="1"/>
      <c r="AX205" s="1"/>
      <c r="AY205" s="1"/>
      <c r="AZ205" s="1"/>
      <c r="BA205" s="1"/>
      <c r="BB205" s="1"/>
      <c r="BC205" s="1"/>
      <c r="BD205" s="1"/>
      <c r="BE205" s="1"/>
      <c r="BM205" s="1"/>
      <c r="BN205" s="1"/>
      <c r="BU205" s="1"/>
      <c r="CB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56"/>
    </row>
    <row r="206" spans="2:102" ht="14.25">
      <c r="B206" s="1"/>
      <c r="C206" s="1"/>
      <c r="E206" s="1"/>
      <c r="X206" s="1"/>
      <c r="Y206" s="1"/>
      <c r="Z206" s="1"/>
      <c r="AA206" s="1"/>
      <c r="AB206" s="1"/>
      <c r="AC206" s="1"/>
      <c r="AD206" s="1"/>
      <c r="AE206" s="1"/>
      <c r="AK206" s="1"/>
      <c r="AL206" s="1"/>
      <c r="AM206" s="1"/>
      <c r="AN206" s="1"/>
      <c r="AO206" s="1"/>
      <c r="AP206" s="1"/>
      <c r="AQ206" s="1"/>
      <c r="AR206" s="1"/>
      <c r="AX206" s="1"/>
      <c r="AY206" s="1"/>
      <c r="AZ206" s="1"/>
      <c r="BA206" s="1"/>
      <c r="BB206" s="1"/>
      <c r="BC206" s="1"/>
      <c r="BD206" s="1"/>
      <c r="BE206" s="1"/>
      <c r="BM206" s="1"/>
      <c r="BN206" s="1"/>
      <c r="BU206" s="1"/>
      <c r="CB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56"/>
    </row>
    <row r="207" spans="2:102" ht="14.25">
      <c r="B207" s="1"/>
      <c r="C207" s="1"/>
      <c r="E207" s="1"/>
      <c r="X207" s="1"/>
      <c r="Y207" s="1"/>
      <c r="Z207" s="1"/>
      <c r="AA207" s="1"/>
      <c r="AB207" s="1"/>
      <c r="AC207" s="1"/>
      <c r="AD207" s="1"/>
      <c r="AE207" s="1"/>
      <c r="AK207" s="1"/>
      <c r="AL207" s="1"/>
      <c r="AM207" s="1"/>
      <c r="AN207" s="1"/>
      <c r="AO207" s="1"/>
      <c r="AP207" s="1"/>
      <c r="AQ207" s="1"/>
      <c r="AR207" s="1"/>
      <c r="AX207" s="1"/>
      <c r="AY207" s="1"/>
      <c r="AZ207" s="1"/>
      <c r="BA207" s="1"/>
      <c r="BB207" s="1"/>
      <c r="BC207" s="1"/>
      <c r="BD207" s="1"/>
      <c r="BE207" s="1"/>
      <c r="BM207" s="1"/>
      <c r="BN207" s="1"/>
      <c r="BU207" s="1"/>
      <c r="CB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56"/>
    </row>
    <row r="208" spans="2:102" ht="14.25">
      <c r="B208" s="1"/>
      <c r="C208" s="1"/>
      <c r="E208" s="1"/>
      <c r="X208" s="1"/>
      <c r="Y208" s="1"/>
      <c r="Z208" s="1"/>
      <c r="AA208" s="1"/>
      <c r="AB208" s="1"/>
      <c r="AC208" s="1"/>
      <c r="AD208" s="1"/>
      <c r="AE208" s="1"/>
      <c r="AK208" s="1"/>
      <c r="AL208" s="1"/>
      <c r="AM208" s="1"/>
      <c r="AN208" s="1"/>
      <c r="AO208" s="1"/>
      <c r="AP208" s="1"/>
      <c r="AQ208" s="1"/>
      <c r="AR208" s="1"/>
      <c r="AX208" s="1"/>
      <c r="AY208" s="1"/>
      <c r="AZ208" s="1"/>
      <c r="BA208" s="1"/>
      <c r="BB208" s="1"/>
      <c r="BC208" s="1"/>
      <c r="BD208" s="1"/>
      <c r="BE208" s="1"/>
      <c r="BM208" s="1"/>
      <c r="BN208" s="1"/>
      <c r="BU208" s="1"/>
      <c r="CB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56"/>
    </row>
    <row r="209" spans="2:102" ht="14.25">
      <c r="B209" s="1"/>
      <c r="C209" s="1"/>
      <c r="E209" s="1"/>
      <c r="X209" s="1"/>
      <c r="Y209" s="1"/>
      <c r="Z209" s="1"/>
      <c r="AA209" s="1"/>
      <c r="AB209" s="1"/>
      <c r="AC209" s="1"/>
      <c r="AD209" s="1"/>
      <c r="AE209" s="1"/>
      <c r="AK209" s="1"/>
      <c r="AL209" s="1"/>
      <c r="AM209" s="1"/>
      <c r="AN209" s="1"/>
      <c r="AO209" s="1"/>
      <c r="AP209" s="1"/>
      <c r="AQ209" s="1"/>
      <c r="AR209" s="1"/>
      <c r="AX209" s="1"/>
      <c r="AY209" s="1"/>
      <c r="AZ209" s="1"/>
      <c r="BA209" s="1"/>
      <c r="BB209" s="1"/>
      <c r="BC209" s="1"/>
      <c r="BD209" s="1"/>
      <c r="BE209" s="1"/>
      <c r="BM209" s="1"/>
      <c r="BN209" s="1"/>
      <c r="BU209" s="1"/>
      <c r="CB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56"/>
    </row>
    <row r="210" spans="2:102" ht="14.25">
      <c r="B210" s="1"/>
      <c r="C210" s="1"/>
      <c r="E210" s="1"/>
      <c r="X210" s="1"/>
      <c r="Y210" s="1"/>
      <c r="Z210" s="1"/>
      <c r="AA210" s="1"/>
      <c r="AB210" s="1"/>
      <c r="AC210" s="1"/>
      <c r="AD210" s="1"/>
      <c r="AE210" s="1"/>
      <c r="AK210" s="1"/>
      <c r="AL210" s="1"/>
      <c r="AM210" s="1"/>
      <c r="AN210" s="1"/>
      <c r="AO210" s="1"/>
      <c r="AP210" s="1"/>
      <c r="AQ210" s="1"/>
      <c r="AR210" s="1"/>
      <c r="AX210" s="1"/>
      <c r="AY210" s="1"/>
      <c r="AZ210" s="1"/>
      <c r="BA210" s="1"/>
      <c r="BB210" s="1"/>
      <c r="BC210" s="1"/>
      <c r="BD210" s="1"/>
      <c r="BE210" s="1"/>
      <c r="BM210" s="1"/>
      <c r="BN210" s="1"/>
      <c r="BU210" s="1"/>
      <c r="CB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56"/>
    </row>
    <row r="211" spans="2:102" ht="14.25">
      <c r="B211" s="1"/>
      <c r="C211" s="1"/>
      <c r="E211" s="1"/>
      <c r="X211" s="1"/>
      <c r="Y211" s="1"/>
      <c r="Z211" s="1"/>
      <c r="AA211" s="1"/>
      <c r="AB211" s="1"/>
      <c r="AC211" s="1"/>
      <c r="AD211" s="1"/>
      <c r="AE211" s="1"/>
      <c r="AK211" s="1"/>
      <c r="AL211" s="1"/>
      <c r="AM211" s="1"/>
      <c r="AN211" s="1"/>
      <c r="AO211" s="1"/>
      <c r="AP211" s="1"/>
      <c r="AQ211" s="1"/>
      <c r="AR211" s="1"/>
      <c r="AX211" s="1"/>
      <c r="AY211" s="1"/>
      <c r="AZ211" s="1"/>
      <c r="BA211" s="1"/>
      <c r="BB211" s="1"/>
      <c r="BC211" s="1"/>
      <c r="BD211" s="1"/>
      <c r="BE211" s="1"/>
      <c r="BM211" s="1"/>
      <c r="BN211" s="1"/>
      <c r="BU211" s="1"/>
      <c r="CB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56"/>
    </row>
    <row r="212" spans="2:102" ht="14.25">
      <c r="B212" s="1"/>
      <c r="C212" s="1"/>
      <c r="E212" s="1"/>
      <c r="X212" s="1"/>
      <c r="Y212" s="1"/>
      <c r="Z212" s="1"/>
      <c r="AA212" s="1"/>
      <c r="AB212" s="1"/>
      <c r="AC212" s="1"/>
      <c r="AD212" s="1"/>
      <c r="AE212" s="1"/>
      <c r="AK212" s="1"/>
      <c r="AL212" s="1"/>
      <c r="AM212" s="1"/>
      <c r="AN212" s="1"/>
      <c r="AO212" s="1"/>
      <c r="AP212" s="1"/>
      <c r="AQ212" s="1"/>
      <c r="AR212" s="1"/>
      <c r="AX212" s="1"/>
      <c r="AY212" s="1"/>
      <c r="AZ212" s="1"/>
      <c r="BA212" s="1"/>
      <c r="BB212" s="1"/>
      <c r="BC212" s="1"/>
      <c r="BD212" s="1"/>
      <c r="BE212" s="1"/>
      <c r="BM212" s="1"/>
      <c r="BN212" s="1"/>
      <c r="BU212" s="1"/>
      <c r="CB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56"/>
    </row>
    <row r="213" spans="2:102" ht="14.25">
      <c r="B213" s="1"/>
      <c r="C213" s="1"/>
      <c r="E213" s="1"/>
      <c r="X213" s="1"/>
      <c r="Y213" s="1"/>
      <c r="Z213" s="1"/>
      <c r="AA213" s="1"/>
      <c r="AB213" s="1"/>
      <c r="AC213" s="1"/>
      <c r="AD213" s="1"/>
      <c r="AE213" s="1"/>
      <c r="AK213" s="1"/>
      <c r="AL213" s="1"/>
      <c r="AM213" s="1"/>
      <c r="AN213" s="1"/>
      <c r="AO213" s="1"/>
      <c r="AP213" s="1"/>
      <c r="AQ213" s="1"/>
      <c r="AR213" s="1"/>
      <c r="AX213" s="1"/>
      <c r="AY213" s="1"/>
      <c r="AZ213" s="1"/>
      <c r="BA213" s="1"/>
      <c r="BB213" s="1"/>
      <c r="BC213" s="1"/>
      <c r="BD213" s="1"/>
      <c r="BE213" s="1"/>
      <c r="BM213" s="1"/>
      <c r="BN213" s="1"/>
      <c r="BU213" s="1"/>
      <c r="CB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56"/>
    </row>
    <row r="214" spans="2:102" ht="14.25">
      <c r="B214" s="1"/>
      <c r="C214" s="1"/>
      <c r="E214" s="1"/>
      <c r="X214" s="1"/>
      <c r="Y214" s="1"/>
      <c r="Z214" s="1"/>
      <c r="AA214" s="1"/>
      <c r="AB214" s="1"/>
      <c r="AC214" s="1"/>
      <c r="AD214" s="1"/>
      <c r="AE214" s="1"/>
      <c r="AK214" s="1"/>
      <c r="AL214" s="1"/>
      <c r="AM214" s="1"/>
      <c r="AN214" s="1"/>
      <c r="AO214" s="1"/>
      <c r="AP214" s="1"/>
      <c r="AQ214" s="1"/>
      <c r="AR214" s="1"/>
      <c r="AX214" s="1"/>
      <c r="AY214" s="1"/>
      <c r="AZ214" s="1"/>
      <c r="BA214" s="1"/>
      <c r="BB214" s="1"/>
      <c r="BC214" s="1"/>
      <c r="BD214" s="1"/>
      <c r="BE214" s="1"/>
      <c r="BM214" s="1"/>
      <c r="BN214" s="1"/>
      <c r="BU214" s="1"/>
      <c r="CB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56"/>
    </row>
    <row r="215" spans="2:102" ht="14.25">
      <c r="B215" s="1"/>
      <c r="C215" s="1"/>
      <c r="E215" s="1"/>
      <c r="X215" s="1"/>
      <c r="Y215" s="1"/>
      <c r="Z215" s="1"/>
      <c r="AA215" s="1"/>
      <c r="AB215" s="1"/>
      <c r="AC215" s="1"/>
      <c r="AD215" s="1"/>
      <c r="AE215" s="1"/>
      <c r="AK215" s="1"/>
      <c r="AL215" s="1"/>
      <c r="AM215" s="1"/>
      <c r="AN215" s="1"/>
      <c r="AO215" s="1"/>
      <c r="AP215" s="1"/>
      <c r="AQ215" s="1"/>
      <c r="AR215" s="1"/>
      <c r="AX215" s="1"/>
      <c r="AY215" s="1"/>
      <c r="AZ215" s="1"/>
      <c r="BA215" s="1"/>
      <c r="BB215" s="1"/>
      <c r="BC215" s="1"/>
      <c r="BD215" s="1"/>
      <c r="BE215" s="1"/>
      <c r="BM215" s="1"/>
      <c r="BN215" s="1"/>
      <c r="BU215" s="1"/>
      <c r="CB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56"/>
    </row>
    <row r="216" spans="2:102" ht="14.25">
      <c r="B216" s="1"/>
      <c r="C216" s="1"/>
      <c r="E216" s="1"/>
      <c r="X216" s="1"/>
      <c r="Y216" s="1"/>
      <c r="Z216" s="1"/>
      <c r="AA216" s="1"/>
      <c r="AB216" s="1"/>
      <c r="AC216" s="1"/>
      <c r="AD216" s="1"/>
      <c r="AE216" s="1"/>
      <c r="AK216" s="1"/>
      <c r="AL216" s="1"/>
      <c r="AM216" s="1"/>
      <c r="AN216" s="1"/>
      <c r="AO216" s="1"/>
      <c r="AP216" s="1"/>
      <c r="AQ216" s="1"/>
      <c r="AR216" s="1"/>
      <c r="AX216" s="1"/>
      <c r="AY216" s="1"/>
      <c r="AZ216" s="1"/>
      <c r="BA216" s="1"/>
      <c r="BB216" s="1"/>
      <c r="BC216" s="1"/>
      <c r="BD216" s="1"/>
      <c r="BE216" s="1"/>
      <c r="BM216" s="1"/>
      <c r="BN216" s="1"/>
      <c r="BU216" s="1"/>
      <c r="CB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56"/>
    </row>
    <row r="217" spans="2:102" ht="14.25">
      <c r="B217" s="1"/>
      <c r="C217" s="1"/>
      <c r="E217" s="1"/>
      <c r="X217" s="1"/>
      <c r="Y217" s="1"/>
      <c r="Z217" s="1"/>
      <c r="AA217" s="1"/>
      <c r="AB217" s="1"/>
      <c r="AC217" s="1"/>
      <c r="AD217" s="1"/>
      <c r="AE217" s="1"/>
      <c r="AK217" s="1"/>
      <c r="AL217" s="1"/>
      <c r="AM217" s="1"/>
      <c r="AN217" s="1"/>
      <c r="AO217" s="1"/>
      <c r="AP217" s="1"/>
      <c r="AQ217" s="1"/>
      <c r="AR217" s="1"/>
      <c r="AX217" s="1"/>
      <c r="AY217" s="1"/>
      <c r="AZ217" s="1"/>
      <c r="BA217" s="1"/>
      <c r="BB217" s="1"/>
      <c r="BC217" s="1"/>
      <c r="BD217" s="1"/>
      <c r="BE217" s="1"/>
      <c r="BM217" s="1"/>
      <c r="BN217" s="1"/>
      <c r="BU217" s="1"/>
      <c r="CB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56"/>
    </row>
    <row r="218" spans="2:102" ht="14.25">
      <c r="B218" s="1"/>
      <c r="C218" s="1"/>
      <c r="E218" s="1"/>
      <c r="X218" s="1"/>
      <c r="Y218" s="1"/>
      <c r="Z218" s="1"/>
      <c r="AA218" s="1"/>
      <c r="AB218" s="1"/>
      <c r="AC218" s="1"/>
      <c r="AD218" s="1"/>
      <c r="AE218" s="1"/>
      <c r="AK218" s="1"/>
      <c r="AL218" s="1"/>
      <c r="AM218" s="1"/>
      <c r="AN218" s="1"/>
      <c r="AO218" s="1"/>
      <c r="AP218" s="1"/>
      <c r="AQ218" s="1"/>
      <c r="AR218" s="1"/>
      <c r="AX218" s="1"/>
      <c r="AY218" s="1"/>
      <c r="AZ218" s="1"/>
      <c r="BA218" s="1"/>
      <c r="BB218" s="1"/>
      <c r="BC218" s="1"/>
      <c r="BD218" s="1"/>
      <c r="BE218" s="1"/>
      <c r="BM218" s="1"/>
      <c r="BN218" s="1"/>
      <c r="BU218" s="1"/>
      <c r="CB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56"/>
    </row>
    <row r="219" spans="2:102" ht="14.25">
      <c r="B219" s="1"/>
      <c r="C219" s="1"/>
      <c r="E219" s="1"/>
      <c r="X219" s="1"/>
      <c r="Y219" s="1"/>
      <c r="Z219" s="1"/>
      <c r="AA219" s="1"/>
      <c r="AB219" s="1"/>
      <c r="AC219" s="1"/>
      <c r="AD219" s="1"/>
      <c r="AE219" s="1"/>
      <c r="AK219" s="1"/>
      <c r="AL219" s="1"/>
      <c r="AM219" s="1"/>
      <c r="AN219" s="1"/>
      <c r="AO219" s="1"/>
      <c r="AP219" s="1"/>
      <c r="AQ219" s="1"/>
      <c r="AR219" s="1"/>
      <c r="AX219" s="1"/>
      <c r="AY219" s="1"/>
      <c r="AZ219" s="1"/>
      <c r="BA219" s="1"/>
      <c r="BB219" s="1"/>
      <c r="BC219" s="1"/>
      <c r="BD219" s="1"/>
      <c r="BE219" s="1"/>
      <c r="BM219" s="1"/>
      <c r="BN219" s="1"/>
      <c r="BU219" s="1"/>
      <c r="CB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56"/>
    </row>
    <row r="220" spans="2:102" ht="14.25">
      <c r="B220" s="1"/>
      <c r="C220" s="1"/>
      <c r="E220" s="1"/>
      <c r="X220" s="1"/>
      <c r="Y220" s="1"/>
      <c r="Z220" s="1"/>
      <c r="AA220" s="1"/>
      <c r="AB220" s="1"/>
      <c r="AC220" s="1"/>
      <c r="AD220" s="1"/>
      <c r="AE220" s="1"/>
      <c r="AK220" s="1"/>
      <c r="AL220" s="1"/>
      <c r="AM220" s="1"/>
      <c r="AN220" s="1"/>
      <c r="AO220" s="1"/>
      <c r="AP220" s="1"/>
      <c r="AQ220" s="1"/>
      <c r="AR220" s="1"/>
      <c r="AX220" s="1"/>
      <c r="AY220" s="1"/>
      <c r="AZ220" s="1"/>
      <c r="BA220" s="1"/>
      <c r="BB220" s="1"/>
      <c r="BC220" s="1"/>
      <c r="BD220" s="1"/>
      <c r="BE220" s="1"/>
      <c r="BM220" s="1"/>
      <c r="BN220" s="1"/>
      <c r="BU220" s="1"/>
      <c r="CB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56"/>
    </row>
    <row r="221" spans="2:102" ht="14.25">
      <c r="B221" s="1"/>
      <c r="C221" s="1"/>
      <c r="E221" s="1"/>
      <c r="X221" s="1"/>
      <c r="Y221" s="1"/>
      <c r="Z221" s="1"/>
      <c r="AA221" s="1"/>
      <c r="AB221" s="1"/>
      <c r="AC221" s="1"/>
      <c r="AD221" s="1"/>
      <c r="AE221" s="1"/>
      <c r="AK221" s="1"/>
      <c r="AL221" s="1"/>
      <c r="AM221" s="1"/>
      <c r="AN221" s="1"/>
      <c r="AO221" s="1"/>
      <c r="AP221" s="1"/>
      <c r="AQ221" s="1"/>
      <c r="AR221" s="1"/>
      <c r="AX221" s="1"/>
      <c r="AY221" s="1"/>
      <c r="AZ221" s="1"/>
      <c r="BA221" s="1"/>
      <c r="BB221" s="1"/>
      <c r="BC221" s="1"/>
      <c r="BD221" s="1"/>
      <c r="BE221" s="1"/>
      <c r="BM221" s="1"/>
      <c r="BN221" s="1"/>
      <c r="BU221" s="1"/>
      <c r="CB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56"/>
    </row>
    <row r="222" spans="2:102" ht="14.25">
      <c r="B222" s="1"/>
      <c r="C222" s="1"/>
      <c r="E222" s="1"/>
      <c r="X222" s="1"/>
      <c r="Y222" s="1"/>
      <c r="Z222" s="1"/>
      <c r="AA222" s="1"/>
      <c r="AB222" s="1"/>
      <c r="AC222" s="1"/>
      <c r="AD222" s="1"/>
      <c r="AE222" s="1"/>
      <c r="AK222" s="1"/>
      <c r="AL222" s="1"/>
      <c r="AM222" s="1"/>
      <c r="AN222" s="1"/>
      <c r="AO222" s="1"/>
      <c r="AP222" s="1"/>
      <c r="AQ222" s="1"/>
      <c r="AR222" s="1"/>
      <c r="AX222" s="1"/>
      <c r="AY222" s="1"/>
      <c r="AZ222" s="1"/>
      <c r="BA222" s="1"/>
      <c r="BB222" s="1"/>
      <c r="BC222" s="1"/>
      <c r="BD222" s="1"/>
      <c r="BE222" s="1"/>
      <c r="BM222" s="1"/>
      <c r="BN222" s="1"/>
      <c r="BU222" s="1"/>
      <c r="CB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56"/>
    </row>
    <row r="223" spans="2:102" ht="14.25">
      <c r="B223" s="1"/>
      <c r="C223" s="1"/>
      <c r="E223" s="1"/>
      <c r="X223" s="1"/>
      <c r="Y223" s="1"/>
      <c r="Z223" s="1"/>
      <c r="AA223" s="1"/>
      <c r="AB223" s="1"/>
      <c r="AC223" s="1"/>
      <c r="AD223" s="1"/>
      <c r="AE223" s="1"/>
      <c r="AK223" s="1"/>
      <c r="AL223" s="1"/>
      <c r="AM223" s="1"/>
      <c r="AN223" s="1"/>
      <c r="AO223" s="1"/>
      <c r="AP223" s="1"/>
      <c r="AQ223" s="1"/>
      <c r="AR223" s="1"/>
      <c r="AX223" s="1"/>
      <c r="AY223" s="1"/>
      <c r="AZ223" s="1"/>
      <c r="BA223" s="1"/>
      <c r="BB223" s="1"/>
      <c r="BC223" s="1"/>
      <c r="BD223" s="1"/>
      <c r="BE223" s="1"/>
      <c r="BM223" s="1"/>
      <c r="BN223" s="1"/>
      <c r="BU223" s="1"/>
      <c r="CB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56"/>
    </row>
    <row r="224" spans="2:102" ht="14.25">
      <c r="B224" s="1"/>
      <c r="C224" s="1"/>
      <c r="E224" s="1"/>
      <c r="X224" s="1"/>
      <c r="Y224" s="1"/>
      <c r="Z224" s="1"/>
      <c r="AA224" s="1"/>
      <c r="AB224" s="1"/>
      <c r="AC224" s="1"/>
      <c r="AD224" s="1"/>
      <c r="AE224" s="1"/>
      <c r="AK224" s="1"/>
      <c r="AL224" s="1"/>
      <c r="AM224" s="1"/>
      <c r="AN224" s="1"/>
      <c r="AO224" s="1"/>
      <c r="AP224" s="1"/>
      <c r="AQ224" s="1"/>
      <c r="AR224" s="1"/>
      <c r="AX224" s="1"/>
      <c r="AY224" s="1"/>
      <c r="AZ224" s="1"/>
      <c r="BA224" s="1"/>
      <c r="BB224" s="1"/>
      <c r="BC224" s="1"/>
      <c r="BD224" s="1"/>
      <c r="BE224" s="1"/>
      <c r="BM224" s="1"/>
      <c r="BN224" s="1"/>
      <c r="BU224" s="1"/>
      <c r="CB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56"/>
    </row>
    <row r="225" spans="2:102" ht="14.25">
      <c r="B225" s="1"/>
      <c r="C225" s="1"/>
      <c r="E225" s="1"/>
      <c r="X225" s="1"/>
      <c r="Y225" s="1"/>
      <c r="Z225" s="1"/>
      <c r="AA225" s="1"/>
      <c r="AB225" s="1"/>
      <c r="AC225" s="1"/>
      <c r="AD225" s="1"/>
      <c r="AE225" s="1"/>
      <c r="AK225" s="1"/>
      <c r="AL225" s="1"/>
      <c r="AM225" s="1"/>
      <c r="AN225" s="1"/>
      <c r="AO225" s="1"/>
      <c r="AP225" s="1"/>
      <c r="AQ225" s="1"/>
      <c r="AR225" s="1"/>
      <c r="AX225" s="1"/>
      <c r="AY225" s="1"/>
      <c r="AZ225" s="1"/>
      <c r="BA225" s="1"/>
      <c r="BB225" s="1"/>
      <c r="BC225" s="1"/>
      <c r="BD225" s="1"/>
      <c r="BE225" s="1"/>
      <c r="BM225" s="1"/>
      <c r="BN225" s="1"/>
      <c r="BU225" s="1"/>
      <c r="CB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56"/>
    </row>
    <row r="226" spans="2:102" ht="14.25">
      <c r="B226" s="1"/>
      <c r="C226" s="1"/>
      <c r="E226" s="1"/>
      <c r="X226" s="1"/>
      <c r="Y226" s="1"/>
      <c r="Z226" s="1"/>
      <c r="AA226" s="1"/>
      <c r="AB226" s="1"/>
      <c r="AC226" s="1"/>
      <c r="AD226" s="1"/>
      <c r="AE226" s="1"/>
      <c r="AK226" s="1"/>
      <c r="AL226" s="1"/>
      <c r="AM226" s="1"/>
      <c r="AN226" s="1"/>
      <c r="AO226" s="1"/>
      <c r="AP226" s="1"/>
      <c r="AQ226" s="1"/>
      <c r="AR226" s="1"/>
      <c r="AX226" s="1"/>
      <c r="AY226" s="1"/>
      <c r="AZ226" s="1"/>
      <c r="BA226" s="1"/>
      <c r="BB226" s="1"/>
      <c r="BC226" s="1"/>
      <c r="BD226" s="1"/>
      <c r="BE226" s="1"/>
      <c r="BM226" s="1"/>
      <c r="BN226" s="1"/>
      <c r="BU226" s="1"/>
      <c r="CB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56"/>
    </row>
    <row r="227" spans="2:102" ht="14.25">
      <c r="B227" s="1"/>
      <c r="C227" s="1"/>
      <c r="E227" s="1"/>
      <c r="X227" s="1"/>
      <c r="Y227" s="1"/>
      <c r="Z227" s="1"/>
      <c r="AA227" s="1"/>
      <c r="AB227" s="1"/>
      <c r="AC227" s="1"/>
      <c r="AD227" s="1"/>
      <c r="AE227" s="1"/>
      <c r="AK227" s="1"/>
      <c r="AL227" s="1"/>
      <c r="AM227" s="1"/>
      <c r="AN227" s="1"/>
      <c r="AO227" s="1"/>
      <c r="AP227" s="1"/>
      <c r="AQ227" s="1"/>
      <c r="AR227" s="1"/>
      <c r="AX227" s="1"/>
      <c r="AY227" s="1"/>
      <c r="AZ227" s="1"/>
      <c r="BA227" s="1"/>
      <c r="BB227" s="1"/>
      <c r="BC227" s="1"/>
      <c r="BD227" s="1"/>
      <c r="BE227" s="1"/>
      <c r="BM227" s="1"/>
      <c r="BN227" s="1"/>
      <c r="BU227" s="1"/>
      <c r="CB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56"/>
    </row>
    <row r="228" spans="2:102" ht="14.25">
      <c r="B228" s="1"/>
      <c r="C228" s="1"/>
      <c r="E228" s="1"/>
      <c r="X228" s="1"/>
      <c r="Y228" s="1"/>
      <c r="Z228" s="1"/>
      <c r="AA228" s="1"/>
      <c r="AB228" s="1"/>
      <c r="AC228" s="1"/>
      <c r="AD228" s="1"/>
      <c r="AE228" s="1"/>
      <c r="AK228" s="1"/>
      <c r="AL228" s="1"/>
      <c r="AM228" s="1"/>
      <c r="AN228" s="1"/>
      <c r="AO228" s="1"/>
      <c r="AP228" s="1"/>
      <c r="AQ228" s="1"/>
      <c r="AR228" s="1"/>
      <c r="AX228" s="1"/>
      <c r="AY228" s="1"/>
      <c r="AZ228" s="1"/>
      <c r="BA228" s="1"/>
      <c r="BB228" s="1"/>
      <c r="BC228" s="1"/>
      <c r="BD228" s="1"/>
      <c r="BE228" s="1"/>
      <c r="BM228" s="1"/>
      <c r="BN228" s="1"/>
      <c r="BU228" s="1"/>
      <c r="CB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56"/>
    </row>
    <row r="229" spans="2:102" ht="14.25">
      <c r="B229" s="1"/>
      <c r="C229" s="1"/>
      <c r="E229" s="1"/>
      <c r="X229" s="1"/>
      <c r="Y229" s="1"/>
      <c r="Z229" s="1"/>
      <c r="AA229" s="1"/>
      <c r="AB229" s="1"/>
      <c r="AC229" s="1"/>
      <c r="AD229" s="1"/>
      <c r="AE229" s="1"/>
      <c r="AK229" s="1"/>
      <c r="AL229" s="1"/>
      <c r="AM229" s="1"/>
      <c r="AN229" s="1"/>
      <c r="AO229" s="1"/>
      <c r="AP229" s="1"/>
      <c r="AQ229" s="1"/>
      <c r="AR229" s="1"/>
      <c r="AX229" s="1"/>
      <c r="AY229" s="1"/>
      <c r="AZ229" s="1"/>
      <c r="BA229" s="1"/>
      <c r="BB229" s="1"/>
      <c r="BC229" s="1"/>
      <c r="BD229" s="1"/>
      <c r="BE229" s="1"/>
      <c r="BM229" s="1"/>
      <c r="BN229" s="1"/>
      <c r="BU229" s="1"/>
      <c r="CB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56"/>
    </row>
    <row r="230" spans="2:102" ht="14.25">
      <c r="B230" s="1"/>
      <c r="C230" s="1"/>
      <c r="E230" s="1"/>
      <c r="X230" s="1"/>
      <c r="Y230" s="1"/>
      <c r="Z230" s="1"/>
      <c r="AA230" s="1"/>
      <c r="AB230" s="1"/>
      <c r="AC230" s="1"/>
      <c r="AD230" s="1"/>
      <c r="AE230" s="1"/>
      <c r="AK230" s="1"/>
      <c r="AL230" s="1"/>
      <c r="AM230" s="1"/>
      <c r="AN230" s="1"/>
      <c r="AO230" s="1"/>
      <c r="AP230" s="1"/>
      <c r="AQ230" s="1"/>
      <c r="AR230" s="1"/>
      <c r="AX230" s="1"/>
      <c r="AY230" s="1"/>
      <c r="AZ230" s="1"/>
      <c r="BA230" s="1"/>
      <c r="BB230" s="1"/>
      <c r="BC230" s="1"/>
      <c r="BD230" s="1"/>
      <c r="BE230" s="1"/>
      <c r="BM230" s="1"/>
      <c r="BN230" s="1"/>
      <c r="BU230" s="1"/>
      <c r="CB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56"/>
    </row>
    <row r="231" spans="2:102" ht="14.25">
      <c r="B231" s="1"/>
      <c r="C231" s="1"/>
      <c r="E231" s="1"/>
      <c r="X231" s="1"/>
      <c r="Y231" s="1"/>
      <c r="Z231" s="1"/>
      <c r="AA231" s="1"/>
      <c r="AB231" s="1"/>
      <c r="AC231" s="1"/>
      <c r="AD231" s="1"/>
      <c r="AE231" s="1"/>
      <c r="AK231" s="1"/>
      <c r="AL231" s="1"/>
      <c r="AM231" s="1"/>
      <c r="AN231" s="1"/>
      <c r="AO231" s="1"/>
      <c r="AP231" s="1"/>
      <c r="AQ231" s="1"/>
      <c r="AR231" s="1"/>
      <c r="AX231" s="1"/>
      <c r="AY231" s="1"/>
      <c r="AZ231" s="1"/>
      <c r="BA231" s="1"/>
      <c r="BB231" s="1"/>
      <c r="BC231" s="1"/>
      <c r="BD231" s="1"/>
      <c r="BE231" s="1"/>
      <c r="BM231" s="1"/>
      <c r="BN231" s="1"/>
      <c r="BU231" s="1"/>
      <c r="CB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56"/>
    </row>
    <row r="232" spans="2:102" ht="14.25">
      <c r="B232" s="1"/>
      <c r="C232" s="1"/>
      <c r="E232" s="1"/>
      <c r="X232" s="1"/>
      <c r="Y232" s="1"/>
      <c r="Z232" s="1"/>
      <c r="AA232" s="1"/>
      <c r="AB232" s="1"/>
      <c r="AC232" s="1"/>
      <c r="AD232" s="1"/>
      <c r="AE232" s="1"/>
      <c r="AK232" s="1"/>
      <c r="AL232" s="1"/>
      <c r="AM232" s="1"/>
      <c r="AN232" s="1"/>
      <c r="AO232" s="1"/>
      <c r="AP232" s="1"/>
      <c r="AQ232" s="1"/>
      <c r="AR232" s="1"/>
      <c r="AX232" s="1"/>
      <c r="AY232" s="1"/>
      <c r="AZ232" s="1"/>
      <c r="BA232" s="1"/>
      <c r="BB232" s="1"/>
      <c r="BC232" s="1"/>
      <c r="BD232" s="1"/>
      <c r="BE232" s="1"/>
      <c r="BM232" s="1"/>
      <c r="BN232" s="1"/>
      <c r="BU232" s="1"/>
      <c r="CB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56"/>
    </row>
    <row r="233" spans="2:102" ht="14.25">
      <c r="B233" s="1"/>
      <c r="C233" s="1"/>
      <c r="E233" s="1"/>
      <c r="X233" s="1"/>
      <c r="Y233" s="1"/>
      <c r="Z233" s="1"/>
      <c r="AA233" s="1"/>
      <c r="AB233" s="1"/>
      <c r="AC233" s="1"/>
      <c r="AD233" s="1"/>
      <c r="AE233" s="1"/>
      <c r="AK233" s="1"/>
      <c r="AL233" s="1"/>
      <c r="AM233" s="1"/>
      <c r="AN233" s="1"/>
      <c r="AO233" s="1"/>
      <c r="AP233" s="1"/>
      <c r="AQ233" s="1"/>
      <c r="AR233" s="1"/>
      <c r="AX233" s="1"/>
      <c r="AY233" s="1"/>
      <c r="AZ233" s="1"/>
      <c r="BA233" s="1"/>
      <c r="BB233" s="1"/>
      <c r="BC233" s="1"/>
      <c r="BD233" s="1"/>
      <c r="BE233" s="1"/>
      <c r="BM233" s="1"/>
      <c r="BN233" s="1"/>
      <c r="BU233" s="1"/>
      <c r="CB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56"/>
    </row>
    <row r="234" spans="2:102" ht="14.25">
      <c r="B234" s="1"/>
      <c r="C234" s="1"/>
      <c r="E234" s="1"/>
      <c r="X234" s="1"/>
      <c r="Y234" s="1"/>
      <c r="Z234" s="1"/>
      <c r="AA234" s="1"/>
      <c r="AB234" s="1"/>
      <c r="AC234" s="1"/>
      <c r="AD234" s="1"/>
      <c r="AE234" s="1"/>
      <c r="AK234" s="1"/>
      <c r="AL234" s="1"/>
      <c r="AM234" s="1"/>
      <c r="AN234" s="1"/>
      <c r="AO234" s="1"/>
      <c r="AP234" s="1"/>
      <c r="AQ234" s="1"/>
      <c r="AR234" s="1"/>
      <c r="AX234" s="1"/>
      <c r="AY234" s="1"/>
      <c r="AZ234" s="1"/>
      <c r="BA234" s="1"/>
      <c r="BB234" s="1"/>
      <c r="BC234" s="1"/>
      <c r="BD234" s="1"/>
      <c r="BE234" s="1"/>
      <c r="BM234" s="1"/>
      <c r="BN234" s="1"/>
      <c r="BU234" s="1"/>
      <c r="CB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56"/>
    </row>
    <row r="235" spans="2:102" ht="14.25">
      <c r="B235" s="1"/>
      <c r="C235" s="1"/>
      <c r="E235" s="1"/>
      <c r="X235" s="1"/>
      <c r="Y235" s="1"/>
      <c r="Z235" s="1"/>
      <c r="AA235" s="1"/>
      <c r="AB235" s="1"/>
      <c r="AC235" s="1"/>
      <c r="AD235" s="1"/>
      <c r="AE235" s="1"/>
      <c r="AK235" s="1"/>
      <c r="AL235" s="1"/>
      <c r="AM235" s="1"/>
      <c r="AN235" s="1"/>
      <c r="AO235" s="1"/>
      <c r="AP235" s="1"/>
      <c r="AQ235" s="1"/>
      <c r="AR235" s="1"/>
      <c r="AX235" s="1"/>
      <c r="AY235" s="1"/>
      <c r="AZ235" s="1"/>
      <c r="BA235" s="1"/>
      <c r="BB235" s="1"/>
      <c r="BC235" s="1"/>
      <c r="BD235" s="1"/>
      <c r="BE235" s="1"/>
      <c r="BM235" s="1"/>
      <c r="BN235" s="1"/>
      <c r="BU235" s="1"/>
      <c r="CB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56"/>
    </row>
    <row r="236" spans="2:102" ht="14.25">
      <c r="B236" s="1"/>
      <c r="C236" s="1"/>
      <c r="E236" s="1"/>
      <c r="X236" s="1"/>
      <c r="Y236" s="1"/>
      <c r="Z236" s="1"/>
      <c r="AA236" s="1"/>
      <c r="AB236" s="1"/>
      <c r="AC236" s="1"/>
      <c r="AD236" s="1"/>
      <c r="AE236" s="1"/>
      <c r="AK236" s="1"/>
      <c r="AL236" s="1"/>
      <c r="AM236" s="1"/>
      <c r="AN236" s="1"/>
      <c r="AO236" s="1"/>
      <c r="AP236" s="1"/>
      <c r="AQ236" s="1"/>
      <c r="AR236" s="1"/>
      <c r="AX236" s="1"/>
      <c r="AY236" s="1"/>
      <c r="AZ236" s="1"/>
      <c r="BA236" s="1"/>
      <c r="BB236" s="1"/>
      <c r="BC236" s="1"/>
      <c r="BD236" s="1"/>
      <c r="BE236" s="1"/>
      <c r="BM236" s="1"/>
      <c r="BN236" s="1"/>
      <c r="BU236" s="1"/>
      <c r="CB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56"/>
    </row>
    <row r="237" spans="2:102" ht="14.25">
      <c r="B237" s="1"/>
      <c r="C237" s="1"/>
      <c r="E237" s="1"/>
      <c r="X237" s="1"/>
      <c r="Y237" s="1"/>
      <c r="Z237" s="1"/>
      <c r="AA237" s="1"/>
      <c r="AB237" s="1"/>
      <c r="AC237" s="1"/>
      <c r="AD237" s="1"/>
      <c r="AE237" s="1"/>
      <c r="AK237" s="1"/>
      <c r="AL237" s="1"/>
      <c r="AM237" s="1"/>
      <c r="AN237" s="1"/>
      <c r="AO237" s="1"/>
      <c r="AP237" s="1"/>
      <c r="AQ237" s="1"/>
      <c r="AR237" s="1"/>
      <c r="AX237" s="1"/>
      <c r="AY237" s="1"/>
      <c r="AZ237" s="1"/>
      <c r="BA237" s="1"/>
      <c r="BB237" s="1"/>
      <c r="BC237" s="1"/>
      <c r="BD237" s="1"/>
      <c r="BE237" s="1"/>
      <c r="BM237" s="1"/>
      <c r="BN237" s="1"/>
      <c r="BU237" s="1"/>
      <c r="CB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56"/>
    </row>
    <row r="238" spans="2:102" ht="14.25">
      <c r="B238" s="1"/>
      <c r="C238" s="1"/>
      <c r="E238" s="1"/>
      <c r="X238" s="1"/>
      <c r="Y238" s="1"/>
      <c r="Z238" s="1"/>
      <c r="AA238" s="1"/>
      <c r="AB238" s="1"/>
      <c r="AC238" s="1"/>
      <c r="AD238" s="1"/>
      <c r="AE238" s="1"/>
      <c r="AK238" s="1"/>
      <c r="AL238" s="1"/>
      <c r="AM238" s="1"/>
      <c r="AN238" s="1"/>
      <c r="AO238" s="1"/>
      <c r="AP238" s="1"/>
      <c r="AQ238" s="1"/>
      <c r="AR238" s="1"/>
      <c r="AX238" s="1"/>
      <c r="AY238" s="1"/>
      <c r="AZ238" s="1"/>
      <c r="BA238" s="1"/>
      <c r="BB238" s="1"/>
      <c r="BC238" s="1"/>
      <c r="BD238" s="1"/>
      <c r="BE238" s="1"/>
      <c r="BM238" s="1"/>
      <c r="BN238" s="1"/>
      <c r="BU238" s="1"/>
      <c r="CB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56"/>
    </row>
    <row r="239" spans="2:102" ht="14.25">
      <c r="B239" s="1"/>
      <c r="C239" s="1"/>
      <c r="E239" s="1"/>
      <c r="X239" s="1"/>
      <c r="Y239" s="1"/>
      <c r="Z239" s="1"/>
      <c r="AA239" s="1"/>
      <c r="AB239" s="1"/>
      <c r="AC239" s="1"/>
      <c r="AD239" s="1"/>
      <c r="AE239" s="1"/>
      <c r="AK239" s="1"/>
      <c r="AL239" s="1"/>
      <c r="AM239" s="1"/>
      <c r="AN239" s="1"/>
      <c r="AO239" s="1"/>
      <c r="AP239" s="1"/>
      <c r="AQ239" s="1"/>
      <c r="AR239" s="1"/>
      <c r="AX239" s="1"/>
      <c r="AY239" s="1"/>
      <c r="AZ239" s="1"/>
      <c r="BA239" s="1"/>
      <c r="BB239" s="1"/>
      <c r="BC239" s="1"/>
      <c r="BD239" s="1"/>
      <c r="BE239" s="1"/>
      <c r="BM239" s="1"/>
      <c r="BN239" s="1"/>
      <c r="BU239" s="1"/>
      <c r="CB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56"/>
    </row>
    <row r="240" spans="2:102" ht="14.25">
      <c r="B240" s="1"/>
      <c r="C240" s="1"/>
      <c r="E240" s="1"/>
      <c r="X240" s="1"/>
      <c r="Y240" s="1"/>
      <c r="Z240" s="1"/>
      <c r="AA240" s="1"/>
      <c r="AB240" s="1"/>
      <c r="AC240" s="1"/>
      <c r="AD240" s="1"/>
      <c r="AE240" s="1"/>
      <c r="AK240" s="1"/>
      <c r="AL240" s="1"/>
      <c r="AM240" s="1"/>
      <c r="AN240" s="1"/>
      <c r="AO240" s="1"/>
      <c r="AP240" s="1"/>
      <c r="AQ240" s="1"/>
      <c r="AR240" s="1"/>
      <c r="AX240" s="1"/>
      <c r="AY240" s="1"/>
      <c r="AZ240" s="1"/>
      <c r="BA240" s="1"/>
      <c r="BB240" s="1"/>
      <c r="BC240" s="1"/>
      <c r="BD240" s="1"/>
      <c r="BE240" s="1"/>
      <c r="BM240" s="1"/>
      <c r="BN240" s="1"/>
      <c r="BU240" s="1"/>
      <c r="CB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56"/>
    </row>
    <row r="241" spans="2:102" ht="14.25">
      <c r="B241" s="1"/>
      <c r="C241" s="1"/>
      <c r="E241" s="1"/>
      <c r="X241" s="1"/>
      <c r="Y241" s="1"/>
      <c r="Z241" s="1"/>
      <c r="AA241" s="1"/>
      <c r="AB241" s="1"/>
      <c r="AC241" s="1"/>
      <c r="AD241" s="1"/>
      <c r="AE241" s="1"/>
      <c r="AK241" s="1"/>
      <c r="AL241" s="1"/>
      <c r="AM241" s="1"/>
      <c r="AN241" s="1"/>
      <c r="AO241" s="1"/>
      <c r="AP241" s="1"/>
      <c r="AQ241" s="1"/>
      <c r="AR241" s="1"/>
      <c r="AX241" s="1"/>
      <c r="AY241" s="1"/>
      <c r="AZ241" s="1"/>
      <c r="BA241" s="1"/>
      <c r="BB241" s="1"/>
      <c r="BC241" s="1"/>
      <c r="BD241" s="1"/>
      <c r="BE241" s="1"/>
      <c r="BM241" s="1"/>
      <c r="BN241" s="1"/>
      <c r="BU241" s="1"/>
      <c r="CB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56"/>
    </row>
    <row r="242" spans="2:102" ht="14.25">
      <c r="B242" s="1"/>
      <c r="C242" s="1"/>
      <c r="E242" s="1"/>
      <c r="X242" s="1"/>
      <c r="Y242" s="1"/>
      <c r="Z242" s="1"/>
      <c r="AA242" s="1"/>
      <c r="AB242" s="1"/>
      <c r="AC242" s="1"/>
      <c r="AD242" s="1"/>
      <c r="AE242" s="1"/>
      <c r="AK242" s="1"/>
      <c r="AL242" s="1"/>
      <c r="AM242" s="1"/>
      <c r="AN242" s="1"/>
      <c r="AO242" s="1"/>
      <c r="AP242" s="1"/>
      <c r="AQ242" s="1"/>
      <c r="AR242" s="1"/>
      <c r="AX242" s="1"/>
      <c r="AY242" s="1"/>
      <c r="AZ242" s="1"/>
      <c r="BA242" s="1"/>
      <c r="BB242" s="1"/>
      <c r="BC242" s="1"/>
      <c r="BD242" s="1"/>
      <c r="BE242" s="1"/>
      <c r="BM242" s="1"/>
      <c r="BN242" s="1"/>
      <c r="BU242" s="1"/>
      <c r="CB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56"/>
    </row>
    <row r="243" spans="2:102" ht="14.25">
      <c r="B243" s="1"/>
      <c r="C243" s="1"/>
      <c r="E243" s="1"/>
      <c r="X243" s="1"/>
      <c r="Y243" s="1"/>
      <c r="Z243" s="1"/>
      <c r="AA243" s="1"/>
      <c r="AB243" s="1"/>
      <c r="AC243" s="1"/>
      <c r="AD243" s="1"/>
      <c r="AE243" s="1"/>
      <c r="AK243" s="1"/>
      <c r="AL243" s="1"/>
      <c r="AM243" s="1"/>
      <c r="AN243" s="1"/>
      <c r="AO243" s="1"/>
      <c r="AP243" s="1"/>
      <c r="AQ243" s="1"/>
      <c r="AR243" s="1"/>
      <c r="AX243" s="1"/>
      <c r="AY243" s="1"/>
      <c r="AZ243" s="1"/>
      <c r="BA243" s="1"/>
      <c r="BB243" s="1"/>
      <c r="BC243" s="1"/>
      <c r="BD243" s="1"/>
      <c r="BE243" s="1"/>
      <c r="BM243" s="1"/>
      <c r="BN243" s="1"/>
      <c r="BU243" s="1"/>
      <c r="CB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56"/>
    </row>
    <row r="244" spans="2:102" ht="14.25">
      <c r="B244" s="1"/>
      <c r="C244" s="1"/>
      <c r="E244" s="1"/>
      <c r="X244" s="1"/>
      <c r="Y244" s="1"/>
      <c r="Z244" s="1"/>
      <c r="AA244" s="1"/>
      <c r="AB244" s="1"/>
      <c r="AC244" s="1"/>
      <c r="AD244" s="1"/>
      <c r="AE244" s="1"/>
      <c r="AK244" s="1"/>
      <c r="AL244" s="1"/>
      <c r="AM244" s="1"/>
      <c r="AN244" s="1"/>
      <c r="AO244" s="1"/>
      <c r="AP244" s="1"/>
      <c r="AQ244" s="1"/>
      <c r="AR244" s="1"/>
      <c r="AX244" s="1"/>
      <c r="AY244" s="1"/>
      <c r="AZ244" s="1"/>
      <c r="BA244" s="1"/>
      <c r="BB244" s="1"/>
      <c r="BC244" s="1"/>
      <c r="BD244" s="1"/>
      <c r="BE244" s="1"/>
      <c r="BM244" s="1"/>
      <c r="BN244" s="1"/>
      <c r="BU244" s="1"/>
      <c r="CB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56"/>
    </row>
    <row r="245" spans="2:102" ht="14.25">
      <c r="B245" s="1"/>
      <c r="C245" s="1"/>
      <c r="E245" s="1"/>
      <c r="X245" s="1"/>
      <c r="Y245" s="1"/>
      <c r="Z245" s="1"/>
      <c r="AA245" s="1"/>
      <c r="AB245" s="1"/>
      <c r="AC245" s="1"/>
      <c r="AD245" s="1"/>
      <c r="AE245" s="1"/>
      <c r="AK245" s="1"/>
      <c r="AL245" s="1"/>
      <c r="AM245" s="1"/>
      <c r="AN245" s="1"/>
      <c r="AO245" s="1"/>
      <c r="AP245" s="1"/>
      <c r="AQ245" s="1"/>
      <c r="AR245" s="1"/>
      <c r="AX245" s="1"/>
      <c r="AY245" s="1"/>
      <c r="AZ245" s="1"/>
      <c r="BA245" s="1"/>
      <c r="BB245" s="1"/>
      <c r="BC245" s="1"/>
      <c r="BD245" s="1"/>
      <c r="BE245" s="1"/>
      <c r="BM245" s="1"/>
      <c r="BN245" s="1"/>
      <c r="BU245" s="1"/>
      <c r="CB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56"/>
    </row>
    <row r="246" spans="2:102" ht="14.25">
      <c r="B246" s="1"/>
      <c r="C246" s="1"/>
      <c r="E246" s="1"/>
      <c r="X246" s="1"/>
      <c r="Y246" s="1"/>
      <c r="Z246" s="1"/>
      <c r="AA246" s="1"/>
      <c r="AB246" s="1"/>
      <c r="AC246" s="1"/>
      <c r="AD246" s="1"/>
      <c r="AE246" s="1"/>
      <c r="AK246" s="1"/>
      <c r="AL246" s="1"/>
      <c r="AM246" s="1"/>
      <c r="AN246" s="1"/>
      <c r="AO246" s="1"/>
      <c r="AP246" s="1"/>
      <c r="AQ246" s="1"/>
      <c r="AR246" s="1"/>
      <c r="AX246" s="1"/>
      <c r="AY246" s="1"/>
      <c r="AZ246" s="1"/>
      <c r="BA246" s="1"/>
      <c r="BB246" s="1"/>
      <c r="BC246" s="1"/>
      <c r="BD246" s="1"/>
      <c r="BE246" s="1"/>
      <c r="BM246" s="1"/>
      <c r="BN246" s="1"/>
      <c r="BU246" s="1"/>
      <c r="CB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56"/>
    </row>
    <row r="247" spans="2:102" ht="14.25">
      <c r="B247" s="1"/>
      <c r="C247" s="1"/>
      <c r="E247" s="1"/>
      <c r="X247" s="1"/>
      <c r="Y247" s="1"/>
      <c r="Z247" s="1"/>
      <c r="AA247" s="1"/>
      <c r="AB247" s="1"/>
      <c r="AC247" s="1"/>
      <c r="AD247" s="1"/>
      <c r="AE247" s="1"/>
      <c r="AK247" s="1"/>
      <c r="AL247" s="1"/>
      <c r="AM247" s="1"/>
      <c r="AN247" s="1"/>
      <c r="AO247" s="1"/>
      <c r="AP247" s="1"/>
      <c r="AQ247" s="1"/>
      <c r="AR247" s="1"/>
      <c r="AX247" s="1"/>
      <c r="AY247" s="1"/>
      <c r="AZ247" s="1"/>
      <c r="BA247" s="1"/>
      <c r="BB247" s="1"/>
      <c r="BC247" s="1"/>
      <c r="BD247" s="1"/>
      <c r="BE247" s="1"/>
      <c r="BM247" s="1"/>
      <c r="BN247" s="1"/>
      <c r="BU247" s="1"/>
      <c r="CB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56"/>
    </row>
    <row r="248" spans="2:102" ht="14.25">
      <c r="B248" s="1"/>
      <c r="C248" s="1"/>
      <c r="E248" s="1"/>
      <c r="X248" s="1"/>
      <c r="Y248" s="1"/>
      <c r="Z248" s="1"/>
      <c r="AA248" s="1"/>
      <c r="AB248" s="1"/>
      <c r="AC248" s="1"/>
      <c r="AD248" s="1"/>
      <c r="AE248" s="1"/>
      <c r="AK248" s="1"/>
      <c r="AL248" s="1"/>
      <c r="AM248" s="1"/>
      <c r="AN248" s="1"/>
      <c r="AO248" s="1"/>
      <c r="AP248" s="1"/>
      <c r="AQ248" s="1"/>
      <c r="AR248" s="1"/>
      <c r="AX248" s="1"/>
      <c r="AY248" s="1"/>
      <c r="AZ248" s="1"/>
      <c r="BA248" s="1"/>
      <c r="BB248" s="1"/>
      <c r="BC248" s="1"/>
      <c r="BD248" s="1"/>
      <c r="BE248" s="1"/>
      <c r="BM248" s="1"/>
      <c r="BN248" s="1"/>
      <c r="BU248" s="1"/>
      <c r="CB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56"/>
    </row>
    <row r="249" spans="2:102" ht="14.25">
      <c r="B249" s="1"/>
      <c r="C249" s="1"/>
      <c r="E249" s="1"/>
      <c r="X249" s="1"/>
      <c r="Y249" s="1"/>
      <c r="Z249" s="1"/>
      <c r="AA249" s="1"/>
      <c r="AB249" s="1"/>
      <c r="AC249" s="1"/>
      <c r="AD249" s="1"/>
      <c r="AE249" s="1"/>
      <c r="AK249" s="1"/>
      <c r="AL249" s="1"/>
      <c r="AM249" s="1"/>
      <c r="AN249" s="1"/>
      <c r="AO249" s="1"/>
      <c r="AP249" s="1"/>
      <c r="AQ249" s="1"/>
      <c r="AR249" s="1"/>
      <c r="AX249" s="1"/>
      <c r="AY249" s="1"/>
      <c r="AZ249" s="1"/>
      <c r="BA249" s="1"/>
      <c r="BB249" s="1"/>
      <c r="BC249" s="1"/>
      <c r="BD249" s="1"/>
      <c r="BE249" s="1"/>
      <c r="BM249" s="1"/>
      <c r="BN249" s="1"/>
      <c r="BU249" s="1"/>
      <c r="CB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56"/>
    </row>
    <row r="250" spans="2:102" ht="14.25">
      <c r="B250" s="1"/>
      <c r="C250" s="1"/>
      <c r="E250" s="1"/>
      <c r="X250" s="1"/>
      <c r="Y250" s="1"/>
      <c r="Z250" s="1"/>
      <c r="AA250" s="1"/>
      <c r="AB250" s="1"/>
      <c r="AC250" s="1"/>
      <c r="AD250" s="1"/>
      <c r="AE250" s="1"/>
      <c r="AK250" s="1"/>
      <c r="AL250" s="1"/>
      <c r="AM250" s="1"/>
      <c r="AN250" s="1"/>
      <c r="AO250" s="1"/>
      <c r="AP250" s="1"/>
      <c r="AQ250" s="1"/>
      <c r="AR250" s="1"/>
      <c r="AX250" s="1"/>
      <c r="AY250" s="1"/>
      <c r="AZ250" s="1"/>
      <c r="BA250" s="1"/>
      <c r="BB250" s="1"/>
      <c r="BC250" s="1"/>
      <c r="BD250" s="1"/>
      <c r="BE250" s="1"/>
      <c r="BM250" s="1"/>
      <c r="BN250" s="1"/>
      <c r="BU250" s="1"/>
      <c r="CB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56"/>
    </row>
    <row r="251" spans="2:102" ht="14.25">
      <c r="B251" s="1"/>
      <c r="C251" s="1"/>
      <c r="E251" s="1"/>
      <c r="X251" s="1"/>
      <c r="Y251" s="1"/>
      <c r="Z251" s="1"/>
      <c r="AA251" s="1"/>
      <c r="AB251" s="1"/>
      <c r="AC251" s="1"/>
      <c r="AD251" s="1"/>
      <c r="AE251" s="1"/>
      <c r="AK251" s="1"/>
      <c r="AL251" s="1"/>
      <c r="AM251" s="1"/>
      <c r="AN251" s="1"/>
      <c r="AO251" s="1"/>
      <c r="AP251" s="1"/>
      <c r="AQ251" s="1"/>
      <c r="AR251" s="1"/>
      <c r="AX251" s="1"/>
      <c r="AY251" s="1"/>
      <c r="AZ251" s="1"/>
      <c r="BA251" s="1"/>
      <c r="BB251" s="1"/>
      <c r="BC251" s="1"/>
      <c r="BD251" s="1"/>
      <c r="BE251" s="1"/>
      <c r="BM251" s="1"/>
      <c r="BN251" s="1"/>
      <c r="BU251" s="1"/>
      <c r="CB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56"/>
    </row>
    <row r="252" spans="2:102" ht="14.25">
      <c r="B252" s="1"/>
      <c r="C252" s="1"/>
      <c r="E252" s="1"/>
      <c r="X252" s="1"/>
      <c r="Y252" s="1"/>
      <c r="Z252" s="1"/>
      <c r="AA252" s="1"/>
      <c r="AB252" s="1"/>
      <c r="AC252" s="1"/>
      <c r="AD252" s="1"/>
      <c r="AE252" s="1"/>
      <c r="AK252" s="1"/>
      <c r="AL252" s="1"/>
      <c r="AM252" s="1"/>
      <c r="AN252" s="1"/>
      <c r="AO252" s="1"/>
      <c r="AP252" s="1"/>
      <c r="AQ252" s="1"/>
      <c r="AR252" s="1"/>
      <c r="AX252" s="1"/>
      <c r="AY252" s="1"/>
      <c r="AZ252" s="1"/>
      <c r="BA252" s="1"/>
      <c r="BB252" s="1"/>
      <c r="BC252" s="1"/>
      <c r="BD252" s="1"/>
      <c r="BE252" s="1"/>
      <c r="BM252" s="1"/>
      <c r="BN252" s="1"/>
      <c r="BU252" s="1"/>
      <c r="CB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56"/>
    </row>
    <row r="253" spans="2:102" ht="14.25">
      <c r="B253" s="1"/>
      <c r="C253" s="1"/>
      <c r="E253" s="1"/>
      <c r="X253" s="1"/>
      <c r="Y253" s="1"/>
      <c r="Z253" s="1"/>
      <c r="AA253" s="1"/>
      <c r="AB253" s="1"/>
      <c r="AC253" s="1"/>
      <c r="AD253" s="1"/>
      <c r="AE253" s="1"/>
      <c r="AK253" s="1"/>
      <c r="AL253" s="1"/>
      <c r="AM253" s="1"/>
      <c r="AN253" s="1"/>
      <c r="AO253" s="1"/>
      <c r="AP253" s="1"/>
      <c r="AQ253" s="1"/>
      <c r="AR253" s="1"/>
      <c r="AX253" s="1"/>
      <c r="AY253" s="1"/>
      <c r="AZ253" s="1"/>
      <c r="BA253" s="1"/>
      <c r="BB253" s="1"/>
      <c r="BC253" s="1"/>
      <c r="BD253" s="1"/>
      <c r="BE253" s="1"/>
      <c r="BM253" s="1"/>
      <c r="BN253" s="1"/>
      <c r="BU253" s="1"/>
      <c r="CB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56"/>
    </row>
    <row r="254" spans="2:102" ht="14.25">
      <c r="B254" s="1"/>
      <c r="C254" s="1"/>
      <c r="E254" s="1"/>
      <c r="X254" s="1"/>
      <c r="Y254" s="1"/>
      <c r="Z254" s="1"/>
      <c r="AA254" s="1"/>
      <c r="AB254" s="1"/>
      <c r="AC254" s="1"/>
      <c r="AD254" s="1"/>
      <c r="AE254" s="1"/>
      <c r="AK254" s="1"/>
      <c r="AL254" s="1"/>
      <c r="AM254" s="1"/>
      <c r="AN254" s="1"/>
      <c r="AO254" s="1"/>
      <c r="AP254" s="1"/>
      <c r="AQ254" s="1"/>
      <c r="AR254" s="1"/>
      <c r="AX254" s="1"/>
      <c r="AY254" s="1"/>
      <c r="AZ254" s="1"/>
      <c r="BA254" s="1"/>
      <c r="BB254" s="1"/>
      <c r="BC254" s="1"/>
      <c r="BD254" s="1"/>
      <c r="BE254" s="1"/>
      <c r="BM254" s="1"/>
      <c r="BN254" s="1"/>
      <c r="BU254" s="1"/>
      <c r="CB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56"/>
    </row>
    <row r="255" spans="2:102" ht="14.25">
      <c r="B255" s="1"/>
      <c r="C255" s="1"/>
      <c r="E255" s="1"/>
      <c r="X255" s="1"/>
      <c r="Y255" s="1"/>
      <c r="Z255" s="1"/>
      <c r="AA255" s="1"/>
      <c r="AB255" s="1"/>
      <c r="AC255" s="1"/>
      <c r="AD255" s="1"/>
      <c r="AE255" s="1"/>
      <c r="AK255" s="1"/>
      <c r="AL255" s="1"/>
      <c r="AM255" s="1"/>
      <c r="AN255" s="1"/>
      <c r="AO255" s="1"/>
      <c r="AP255" s="1"/>
      <c r="AQ255" s="1"/>
      <c r="AR255" s="1"/>
      <c r="AX255" s="1"/>
      <c r="AY255" s="1"/>
      <c r="AZ255" s="1"/>
      <c r="BA255" s="1"/>
      <c r="BB255" s="1"/>
      <c r="BC255" s="1"/>
      <c r="BD255" s="1"/>
      <c r="BE255" s="1"/>
      <c r="BM255" s="1"/>
      <c r="BN255" s="1"/>
      <c r="BU255" s="1"/>
      <c r="CB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56"/>
    </row>
    <row r="256" spans="2:102" ht="14.25">
      <c r="B256" s="1"/>
      <c r="C256" s="1"/>
      <c r="E256" s="1"/>
      <c r="X256" s="1"/>
      <c r="Y256" s="1"/>
      <c r="Z256" s="1"/>
      <c r="AA256" s="1"/>
      <c r="AB256" s="1"/>
      <c r="AC256" s="1"/>
      <c r="AD256" s="1"/>
      <c r="AE256" s="1"/>
      <c r="AK256" s="1"/>
      <c r="AL256" s="1"/>
      <c r="AM256" s="1"/>
      <c r="AN256" s="1"/>
      <c r="AO256" s="1"/>
      <c r="AP256" s="1"/>
      <c r="AQ256" s="1"/>
      <c r="AR256" s="1"/>
      <c r="AX256" s="1"/>
      <c r="AY256" s="1"/>
      <c r="AZ256" s="1"/>
      <c r="BA256" s="1"/>
      <c r="BB256" s="1"/>
      <c r="BC256" s="1"/>
      <c r="BD256" s="1"/>
      <c r="BE256" s="1"/>
      <c r="BM256" s="1"/>
      <c r="BN256" s="1"/>
      <c r="BU256" s="1"/>
      <c r="CB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56"/>
    </row>
    <row r="257" spans="2:102" ht="14.25">
      <c r="B257" s="1"/>
      <c r="C257" s="1"/>
      <c r="E257" s="1"/>
      <c r="X257" s="1"/>
      <c r="Y257" s="1"/>
      <c r="Z257" s="1"/>
      <c r="AA257" s="1"/>
      <c r="AB257" s="1"/>
      <c r="AC257" s="1"/>
      <c r="AD257" s="1"/>
      <c r="AE257" s="1"/>
      <c r="AK257" s="1"/>
      <c r="AL257" s="1"/>
      <c r="AM257" s="1"/>
      <c r="AN257" s="1"/>
      <c r="AO257" s="1"/>
      <c r="AP257" s="1"/>
      <c r="AQ257" s="1"/>
      <c r="AR257" s="1"/>
      <c r="AX257" s="1"/>
      <c r="AY257" s="1"/>
      <c r="AZ257" s="1"/>
      <c r="BA257" s="1"/>
      <c r="BB257" s="1"/>
      <c r="BC257" s="1"/>
      <c r="BD257" s="1"/>
      <c r="BE257" s="1"/>
      <c r="BM257" s="1"/>
      <c r="BN257" s="1"/>
      <c r="BU257" s="1"/>
      <c r="CB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56"/>
    </row>
    <row r="258" spans="2:102" ht="14.25">
      <c r="B258" s="1"/>
      <c r="C258" s="1"/>
      <c r="E258" s="1"/>
      <c r="X258" s="1"/>
      <c r="Y258" s="1"/>
      <c r="Z258" s="1"/>
      <c r="AA258" s="1"/>
      <c r="AB258" s="1"/>
      <c r="AC258" s="1"/>
      <c r="AD258" s="1"/>
      <c r="AE258" s="1"/>
      <c r="AK258" s="1"/>
      <c r="AL258" s="1"/>
      <c r="AM258" s="1"/>
      <c r="AN258" s="1"/>
      <c r="AO258" s="1"/>
      <c r="AP258" s="1"/>
      <c r="AQ258" s="1"/>
      <c r="AR258" s="1"/>
      <c r="AX258" s="1"/>
      <c r="AY258" s="1"/>
      <c r="AZ258" s="1"/>
      <c r="BA258" s="1"/>
      <c r="BB258" s="1"/>
      <c r="BC258" s="1"/>
      <c r="BD258" s="1"/>
      <c r="BE258" s="1"/>
      <c r="BM258" s="1"/>
      <c r="BN258" s="1"/>
      <c r="BU258" s="1"/>
      <c r="CB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56"/>
    </row>
    <row r="259" spans="2:102" ht="14.25">
      <c r="B259" s="1"/>
      <c r="C259" s="1"/>
      <c r="E259" s="1"/>
      <c r="X259" s="1"/>
      <c r="Y259" s="1"/>
      <c r="Z259" s="1"/>
      <c r="AA259" s="1"/>
      <c r="AB259" s="1"/>
      <c r="AC259" s="1"/>
      <c r="AD259" s="1"/>
      <c r="AE259" s="1"/>
      <c r="AK259" s="1"/>
      <c r="AL259" s="1"/>
      <c r="AM259" s="1"/>
      <c r="AN259" s="1"/>
      <c r="AO259" s="1"/>
      <c r="AP259" s="1"/>
      <c r="AQ259" s="1"/>
      <c r="AR259" s="1"/>
      <c r="AX259" s="1"/>
      <c r="AY259" s="1"/>
      <c r="AZ259" s="1"/>
      <c r="BA259" s="1"/>
      <c r="BB259" s="1"/>
      <c r="BC259" s="1"/>
      <c r="BD259" s="1"/>
      <c r="BE259" s="1"/>
      <c r="BM259" s="1"/>
      <c r="BN259" s="1"/>
      <c r="BU259" s="1"/>
      <c r="CB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56"/>
    </row>
    <row r="260" spans="2:102" ht="14.25">
      <c r="B260" s="1"/>
      <c r="C260" s="1"/>
      <c r="E260" s="1"/>
      <c r="X260" s="1"/>
      <c r="Y260" s="1"/>
      <c r="Z260" s="1"/>
      <c r="AA260" s="1"/>
      <c r="AB260" s="1"/>
      <c r="AC260" s="1"/>
      <c r="AD260" s="1"/>
      <c r="AE260" s="1"/>
      <c r="AK260" s="1"/>
      <c r="AL260" s="1"/>
      <c r="AM260" s="1"/>
      <c r="AN260" s="1"/>
      <c r="AO260" s="1"/>
      <c r="AP260" s="1"/>
      <c r="AQ260" s="1"/>
      <c r="AR260" s="1"/>
      <c r="AX260" s="1"/>
      <c r="AY260" s="1"/>
      <c r="AZ260" s="1"/>
      <c r="BA260" s="1"/>
      <c r="BB260" s="1"/>
      <c r="BC260" s="1"/>
      <c r="BD260" s="1"/>
      <c r="BE260" s="1"/>
      <c r="BM260" s="1"/>
      <c r="BN260" s="1"/>
      <c r="BU260" s="1"/>
      <c r="CB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56"/>
    </row>
    <row r="261" spans="2:102" ht="14.25">
      <c r="B261" s="1"/>
      <c r="C261" s="1"/>
      <c r="E261" s="1"/>
      <c r="X261" s="1"/>
      <c r="Y261" s="1"/>
      <c r="Z261" s="1"/>
      <c r="AA261" s="1"/>
      <c r="AB261" s="1"/>
      <c r="AC261" s="1"/>
      <c r="AD261" s="1"/>
      <c r="AE261" s="1"/>
      <c r="AK261" s="1"/>
      <c r="AL261" s="1"/>
      <c r="AM261" s="1"/>
      <c r="AN261" s="1"/>
      <c r="AO261" s="1"/>
      <c r="AP261" s="1"/>
      <c r="AQ261" s="1"/>
      <c r="AR261" s="1"/>
      <c r="AX261" s="1"/>
      <c r="AY261" s="1"/>
      <c r="AZ261" s="1"/>
      <c r="BA261" s="1"/>
      <c r="BB261" s="1"/>
      <c r="BC261" s="1"/>
      <c r="BD261" s="1"/>
      <c r="BE261" s="1"/>
      <c r="BM261" s="1"/>
      <c r="BN261" s="1"/>
      <c r="BU261" s="1"/>
      <c r="CB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56"/>
    </row>
    <row r="262" spans="2:102" ht="14.25">
      <c r="B262" s="1"/>
      <c r="C262" s="1"/>
      <c r="E262" s="1"/>
      <c r="X262" s="1"/>
      <c r="Y262" s="1"/>
      <c r="Z262" s="1"/>
      <c r="AA262" s="1"/>
      <c r="AB262" s="1"/>
      <c r="AC262" s="1"/>
      <c r="AD262" s="1"/>
      <c r="AE262" s="1"/>
      <c r="AK262" s="1"/>
      <c r="AL262" s="1"/>
      <c r="AM262" s="1"/>
      <c r="AN262" s="1"/>
      <c r="AO262" s="1"/>
      <c r="AP262" s="1"/>
      <c r="AQ262" s="1"/>
      <c r="AR262" s="1"/>
      <c r="AX262" s="1"/>
      <c r="AY262" s="1"/>
      <c r="AZ262" s="1"/>
      <c r="BA262" s="1"/>
      <c r="BB262" s="1"/>
      <c r="BC262" s="1"/>
      <c r="BD262" s="1"/>
      <c r="BE262" s="1"/>
      <c r="BM262" s="1"/>
      <c r="BN262" s="1"/>
      <c r="BU262" s="1"/>
      <c r="CB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56"/>
    </row>
    <row r="263" spans="2:102" ht="14.25">
      <c r="B263" s="1"/>
      <c r="C263" s="1"/>
      <c r="E263" s="1"/>
      <c r="X263" s="1"/>
      <c r="Y263" s="1"/>
      <c r="Z263" s="1"/>
      <c r="AA263" s="1"/>
      <c r="AB263" s="1"/>
      <c r="AC263" s="1"/>
      <c r="AD263" s="1"/>
      <c r="AE263" s="1"/>
      <c r="AK263" s="1"/>
      <c r="AL263" s="1"/>
      <c r="AM263" s="1"/>
      <c r="AN263" s="1"/>
      <c r="AO263" s="1"/>
      <c r="AP263" s="1"/>
      <c r="AQ263" s="1"/>
      <c r="AR263" s="1"/>
      <c r="AX263" s="1"/>
      <c r="AY263" s="1"/>
      <c r="AZ263" s="1"/>
      <c r="BA263" s="1"/>
      <c r="BB263" s="1"/>
      <c r="BC263" s="1"/>
      <c r="BD263" s="1"/>
      <c r="BE263" s="1"/>
      <c r="BM263" s="1"/>
      <c r="BN263" s="1"/>
      <c r="BU263" s="1"/>
      <c r="CB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56"/>
    </row>
    <row r="264" spans="2:102" ht="14.25">
      <c r="B264" s="1"/>
      <c r="C264" s="1"/>
      <c r="E264" s="1"/>
      <c r="X264" s="1"/>
      <c r="Y264" s="1"/>
      <c r="Z264" s="1"/>
      <c r="AA264" s="1"/>
      <c r="AB264" s="1"/>
      <c r="AC264" s="1"/>
      <c r="AD264" s="1"/>
      <c r="AE264" s="1"/>
      <c r="AK264" s="1"/>
      <c r="AL264" s="1"/>
      <c r="AM264" s="1"/>
      <c r="AN264" s="1"/>
      <c r="AO264" s="1"/>
      <c r="AP264" s="1"/>
      <c r="AQ264" s="1"/>
      <c r="AR264" s="1"/>
      <c r="AX264" s="1"/>
      <c r="AY264" s="1"/>
      <c r="AZ264" s="1"/>
      <c r="BA264" s="1"/>
      <c r="BB264" s="1"/>
      <c r="BC264" s="1"/>
      <c r="BD264" s="1"/>
      <c r="BE264" s="1"/>
      <c r="BM264" s="1"/>
      <c r="BN264" s="1"/>
      <c r="BU264" s="1"/>
      <c r="CB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56"/>
    </row>
    <row r="265" spans="2:102" ht="14.25">
      <c r="B265" s="1"/>
      <c r="C265" s="1"/>
      <c r="E265" s="1"/>
      <c r="X265" s="1"/>
      <c r="Y265" s="1"/>
      <c r="Z265" s="1"/>
      <c r="AA265" s="1"/>
      <c r="AB265" s="1"/>
      <c r="AC265" s="1"/>
      <c r="AD265" s="1"/>
      <c r="AE265" s="1"/>
      <c r="AK265" s="1"/>
      <c r="AL265" s="1"/>
      <c r="AM265" s="1"/>
      <c r="AN265" s="1"/>
      <c r="AO265" s="1"/>
      <c r="AP265" s="1"/>
      <c r="AQ265" s="1"/>
      <c r="AR265" s="1"/>
      <c r="AX265" s="1"/>
      <c r="AY265" s="1"/>
      <c r="AZ265" s="1"/>
      <c r="BA265" s="1"/>
      <c r="BB265" s="1"/>
      <c r="BC265" s="1"/>
      <c r="BD265" s="1"/>
      <c r="BE265" s="1"/>
      <c r="BM265" s="1"/>
      <c r="BN265" s="1"/>
      <c r="BU265" s="1"/>
      <c r="CB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56"/>
    </row>
    <row r="266" spans="2:102" ht="14.25">
      <c r="B266" s="1"/>
      <c r="C266" s="1"/>
      <c r="E266" s="1"/>
      <c r="X266" s="1"/>
      <c r="Y266" s="1"/>
      <c r="Z266" s="1"/>
      <c r="AA266" s="1"/>
      <c r="AB266" s="1"/>
      <c r="AC266" s="1"/>
      <c r="AD266" s="1"/>
      <c r="AE266" s="1"/>
      <c r="AK266" s="1"/>
      <c r="AL266" s="1"/>
      <c r="AM266" s="1"/>
      <c r="AN266" s="1"/>
      <c r="AO266" s="1"/>
      <c r="AP266" s="1"/>
      <c r="AQ266" s="1"/>
      <c r="AR266" s="1"/>
      <c r="AX266" s="1"/>
      <c r="AY266" s="1"/>
      <c r="AZ266" s="1"/>
      <c r="BA266" s="1"/>
      <c r="BB266" s="1"/>
      <c r="BC266" s="1"/>
      <c r="BD266" s="1"/>
      <c r="BE266" s="1"/>
      <c r="BM266" s="1"/>
      <c r="BN266" s="1"/>
      <c r="BU266" s="1"/>
      <c r="CB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56"/>
    </row>
    <row r="267" spans="2:102" ht="14.25">
      <c r="B267" s="1"/>
      <c r="C267" s="1"/>
      <c r="E267" s="1"/>
      <c r="X267" s="1"/>
      <c r="Y267" s="1"/>
      <c r="Z267" s="1"/>
      <c r="AA267" s="1"/>
      <c r="AB267" s="1"/>
      <c r="AC267" s="1"/>
      <c r="AD267" s="1"/>
      <c r="AE267" s="1"/>
      <c r="AK267" s="1"/>
      <c r="AL267" s="1"/>
      <c r="AM267" s="1"/>
      <c r="AN267" s="1"/>
      <c r="AO267" s="1"/>
      <c r="AP267" s="1"/>
      <c r="AQ267" s="1"/>
      <c r="AR267" s="1"/>
      <c r="AX267" s="1"/>
      <c r="AY267" s="1"/>
      <c r="AZ267" s="1"/>
      <c r="BA267" s="1"/>
      <c r="BB267" s="1"/>
      <c r="BC267" s="1"/>
      <c r="BD267" s="1"/>
      <c r="BE267" s="1"/>
      <c r="BM267" s="1"/>
      <c r="BN267" s="1"/>
      <c r="BU267" s="1"/>
      <c r="CB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56"/>
    </row>
    <row r="268" spans="2:102" ht="14.25">
      <c r="B268" s="1"/>
      <c r="C268" s="1"/>
      <c r="E268" s="1"/>
      <c r="X268" s="1"/>
      <c r="Y268" s="1"/>
      <c r="Z268" s="1"/>
      <c r="AA268" s="1"/>
      <c r="AB268" s="1"/>
      <c r="AC268" s="1"/>
      <c r="AD268" s="1"/>
      <c r="AE268" s="1"/>
      <c r="AK268" s="1"/>
      <c r="AL268" s="1"/>
      <c r="AM268" s="1"/>
      <c r="AN268" s="1"/>
      <c r="AO268" s="1"/>
      <c r="AP268" s="1"/>
      <c r="AQ268" s="1"/>
      <c r="AR268" s="1"/>
      <c r="AX268" s="1"/>
      <c r="AY268" s="1"/>
      <c r="AZ268" s="1"/>
      <c r="BA268" s="1"/>
      <c r="BB268" s="1"/>
      <c r="BC268" s="1"/>
      <c r="BD268" s="1"/>
      <c r="BE268" s="1"/>
      <c r="BM268" s="1"/>
      <c r="BN268" s="1"/>
      <c r="BU268" s="1"/>
      <c r="CB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56"/>
    </row>
    <row r="269" spans="2:102" ht="14.25">
      <c r="B269" s="1"/>
      <c r="C269" s="1"/>
      <c r="E269" s="1"/>
      <c r="X269" s="1"/>
      <c r="Y269" s="1"/>
      <c r="Z269" s="1"/>
      <c r="AA269" s="1"/>
      <c r="AB269" s="1"/>
      <c r="AC269" s="1"/>
      <c r="AD269" s="1"/>
      <c r="AE269" s="1"/>
      <c r="AK269" s="1"/>
      <c r="AL269" s="1"/>
      <c r="AM269" s="1"/>
      <c r="AN269" s="1"/>
      <c r="AO269" s="1"/>
      <c r="AP269" s="1"/>
      <c r="AQ269" s="1"/>
      <c r="AR269" s="1"/>
      <c r="AX269" s="1"/>
      <c r="AY269" s="1"/>
      <c r="AZ269" s="1"/>
      <c r="BA269" s="1"/>
      <c r="BB269" s="1"/>
      <c r="BC269" s="1"/>
      <c r="BD269" s="1"/>
      <c r="BE269" s="1"/>
      <c r="BM269" s="1"/>
      <c r="BN269" s="1"/>
      <c r="BU269" s="1"/>
      <c r="CB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56"/>
    </row>
    <row r="270" spans="2:102" ht="14.25">
      <c r="B270" s="1"/>
      <c r="C270" s="1"/>
      <c r="E270" s="1"/>
      <c r="X270" s="1"/>
      <c r="Y270" s="1"/>
      <c r="Z270" s="1"/>
      <c r="AA270" s="1"/>
      <c r="AB270" s="1"/>
      <c r="AC270" s="1"/>
      <c r="AD270" s="1"/>
      <c r="AE270" s="1"/>
      <c r="AK270" s="1"/>
      <c r="AL270" s="1"/>
      <c r="AM270" s="1"/>
      <c r="AN270" s="1"/>
      <c r="AO270" s="1"/>
      <c r="AP270" s="1"/>
      <c r="AQ270" s="1"/>
      <c r="AR270" s="1"/>
      <c r="AX270" s="1"/>
      <c r="AY270" s="1"/>
      <c r="AZ270" s="1"/>
      <c r="BA270" s="1"/>
      <c r="BB270" s="1"/>
      <c r="BC270" s="1"/>
      <c r="BD270" s="1"/>
      <c r="BE270" s="1"/>
      <c r="BM270" s="1"/>
      <c r="BN270" s="1"/>
      <c r="BU270" s="1"/>
      <c r="CB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56"/>
    </row>
    <row r="271" spans="2:102" ht="14.25">
      <c r="B271" s="1"/>
      <c r="C271" s="1"/>
      <c r="E271" s="1"/>
      <c r="X271" s="1"/>
      <c r="Y271" s="1"/>
      <c r="Z271" s="1"/>
      <c r="AA271" s="1"/>
      <c r="AB271" s="1"/>
      <c r="AC271" s="1"/>
      <c r="AD271" s="1"/>
      <c r="AE271" s="1"/>
      <c r="AK271" s="1"/>
      <c r="AL271" s="1"/>
      <c r="AM271" s="1"/>
      <c r="AN271" s="1"/>
      <c r="AO271" s="1"/>
      <c r="AP271" s="1"/>
      <c r="AQ271" s="1"/>
      <c r="AR271" s="1"/>
      <c r="AX271" s="1"/>
      <c r="AY271" s="1"/>
      <c r="AZ271" s="1"/>
      <c r="BA271" s="1"/>
      <c r="BB271" s="1"/>
      <c r="BC271" s="1"/>
      <c r="BD271" s="1"/>
      <c r="BE271" s="1"/>
      <c r="BM271" s="1"/>
      <c r="BN271" s="1"/>
      <c r="BU271" s="1"/>
      <c r="CB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56"/>
    </row>
    <row r="272" spans="2:102" ht="14.25">
      <c r="B272" s="1"/>
      <c r="C272" s="1"/>
      <c r="E272" s="1"/>
      <c r="X272" s="1"/>
      <c r="Y272" s="1"/>
      <c r="Z272" s="1"/>
      <c r="AA272" s="1"/>
      <c r="AB272" s="1"/>
      <c r="AC272" s="1"/>
      <c r="AD272" s="1"/>
      <c r="AE272" s="1"/>
      <c r="AK272" s="1"/>
      <c r="AL272" s="1"/>
      <c r="AM272" s="1"/>
      <c r="AN272" s="1"/>
      <c r="AO272" s="1"/>
      <c r="AP272" s="1"/>
      <c r="AQ272" s="1"/>
      <c r="AR272" s="1"/>
      <c r="AX272" s="1"/>
      <c r="AY272" s="1"/>
      <c r="AZ272" s="1"/>
      <c r="BA272" s="1"/>
      <c r="BB272" s="1"/>
      <c r="BC272" s="1"/>
      <c r="BD272" s="1"/>
      <c r="BE272" s="1"/>
      <c r="BM272" s="1"/>
      <c r="BN272" s="1"/>
      <c r="BU272" s="1"/>
      <c r="CB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56"/>
    </row>
    <row r="273" spans="2:102" ht="14.25">
      <c r="B273" s="1"/>
      <c r="C273" s="1"/>
      <c r="E273" s="1"/>
      <c r="X273" s="1"/>
      <c r="Y273" s="1"/>
      <c r="Z273" s="1"/>
      <c r="AA273" s="1"/>
      <c r="AB273" s="1"/>
      <c r="AC273" s="1"/>
      <c r="AD273" s="1"/>
      <c r="AE273" s="1"/>
      <c r="AK273" s="1"/>
      <c r="AL273" s="1"/>
      <c r="AM273" s="1"/>
      <c r="AN273" s="1"/>
      <c r="AO273" s="1"/>
      <c r="AP273" s="1"/>
      <c r="AQ273" s="1"/>
      <c r="AR273" s="1"/>
      <c r="AX273" s="1"/>
      <c r="AY273" s="1"/>
      <c r="AZ273" s="1"/>
      <c r="BA273" s="1"/>
      <c r="BB273" s="1"/>
      <c r="BC273" s="1"/>
      <c r="BD273" s="1"/>
      <c r="BE273" s="1"/>
      <c r="BM273" s="1"/>
      <c r="BN273" s="1"/>
      <c r="BU273" s="1"/>
      <c r="CB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56"/>
    </row>
    <row r="274" spans="2:102" ht="14.25">
      <c r="B274" s="1"/>
      <c r="C274" s="1"/>
      <c r="E274" s="1"/>
      <c r="X274" s="1"/>
      <c r="Y274" s="1"/>
      <c r="Z274" s="1"/>
      <c r="AA274" s="1"/>
      <c r="AB274" s="1"/>
      <c r="AC274" s="1"/>
      <c r="AD274" s="1"/>
      <c r="AE274" s="1"/>
      <c r="AK274" s="1"/>
      <c r="AL274" s="1"/>
      <c r="AM274" s="1"/>
      <c r="AN274" s="1"/>
      <c r="AO274" s="1"/>
      <c r="AP274" s="1"/>
      <c r="AQ274" s="1"/>
      <c r="AR274" s="1"/>
      <c r="AX274" s="1"/>
      <c r="AY274" s="1"/>
      <c r="AZ274" s="1"/>
      <c r="BA274" s="1"/>
      <c r="BB274" s="1"/>
      <c r="BC274" s="1"/>
      <c r="BD274" s="1"/>
      <c r="BE274" s="1"/>
      <c r="BM274" s="1"/>
      <c r="BN274" s="1"/>
      <c r="BU274" s="1"/>
      <c r="CB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56"/>
    </row>
    <row r="275" spans="2:102" ht="14.25">
      <c r="B275" s="1"/>
      <c r="C275" s="1"/>
      <c r="E275" s="1"/>
      <c r="X275" s="1"/>
      <c r="Y275" s="1"/>
      <c r="Z275" s="1"/>
      <c r="AA275" s="1"/>
      <c r="AB275" s="1"/>
      <c r="AC275" s="1"/>
      <c r="AD275" s="1"/>
      <c r="AE275" s="1"/>
      <c r="AK275" s="1"/>
      <c r="AL275" s="1"/>
      <c r="AM275" s="1"/>
      <c r="AN275" s="1"/>
      <c r="AO275" s="1"/>
      <c r="AP275" s="1"/>
      <c r="AQ275" s="1"/>
      <c r="AR275" s="1"/>
      <c r="AX275" s="1"/>
      <c r="AY275" s="1"/>
      <c r="AZ275" s="1"/>
      <c r="BA275" s="1"/>
      <c r="BB275" s="1"/>
      <c r="BC275" s="1"/>
      <c r="BD275" s="1"/>
      <c r="BE275" s="1"/>
      <c r="BM275" s="1"/>
      <c r="BN275" s="1"/>
      <c r="BU275" s="1"/>
      <c r="CB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56"/>
    </row>
    <row r="276" spans="2:102" ht="14.25">
      <c r="B276" s="1"/>
      <c r="C276" s="1"/>
      <c r="E276" s="1"/>
      <c r="X276" s="1"/>
      <c r="Y276" s="1"/>
      <c r="Z276" s="1"/>
      <c r="AA276" s="1"/>
      <c r="AB276" s="1"/>
      <c r="AC276" s="1"/>
      <c r="AD276" s="1"/>
      <c r="AE276" s="1"/>
      <c r="AK276" s="1"/>
      <c r="AL276" s="1"/>
      <c r="AM276" s="1"/>
      <c r="AN276" s="1"/>
      <c r="AO276" s="1"/>
      <c r="AP276" s="1"/>
      <c r="AQ276" s="1"/>
      <c r="AR276" s="1"/>
      <c r="AX276" s="1"/>
      <c r="AY276" s="1"/>
      <c r="AZ276" s="1"/>
      <c r="BA276" s="1"/>
      <c r="BB276" s="1"/>
      <c r="BC276" s="1"/>
      <c r="BD276" s="1"/>
      <c r="BE276" s="1"/>
      <c r="BM276" s="1"/>
      <c r="BN276" s="1"/>
      <c r="BU276" s="1"/>
      <c r="CB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56"/>
    </row>
    <row r="277" spans="2:102" ht="14.25">
      <c r="B277" s="1"/>
      <c r="C277" s="1"/>
      <c r="E277" s="1"/>
      <c r="X277" s="1"/>
      <c r="Y277" s="1"/>
      <c r="Z277" s="1"/>
      <c r="AA277" s="1"/>
      <c r="AB277" s="1"/>
      <c r="AC277" s="1"/>
      <c r="AD277" s="1"/>
      <c r="AE277" s="1"/>
      <c r="AK277" s="1"/>
      <c r="AL277" s="1"/>
      <c r="AM277" s="1"/>
      <c r="AN277" s="1"/>
      <c r="AO277" s="1"/>
      <c r="AP277" s="1"/>
      <c r="AQ277" s="1"/>
      <c r="AR277" s="1"/>
      <c r="AX277" s="1"/>
      <c r="AY277" s="1"/>
      <c r="AZ277" s="1"/>
      <c r="BA277" s="1"/>
      <c r="BB277" s="1"/>
      <c r="BC277" s="1"/>
      <c r="BD277" s="1"/>
      <c r="BE277" s="1"/>
      <c r="BM277" s="1"/>
      <c r="BN277" s="1"/>
      <c r="BU277" s="1"/>
      <c r="CB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56"/>
    </row>
    <row r="278" spans="2:102" ht="14.25">
      <c r="B278" s="1"/>
      <c r="C278" s="1"/>
      <c r="E278" s="1"/>
      <c r="X278" s="1"/>
      <c r="Y278" s="1"/>
      <c r="Z278" s="1"/>
      <c r="AA278" s="1"/>
      <c r="AB278" s="1"/>
      <c r="AC278" s="1"/>
      <c r="AD278" s="1"/>
      <c r="AE278" s="1"/>
      <c r="AK278" s="1"/>
      <c r="AL278" s="1"/>
      <c r="AM278" s="1"/>
      <c r="AN278" s="1"/>
      <c r="AO278" s="1"/>
      <c r="AP278" s="1"/>
      <c r="AQ278" s="1"/>
      <c r="AR278" s="1"/>
      <c r="AX278" s="1"/>
      <c r="AY278" s="1"/>
      <c r="AZ278" s="1"/>
      <c r="BA278" s="1"/>
      <c r="BB278" s="1"/>
      <c r="BC278" s="1"/>
      <c r="BD278" s="1"/>
      <c r="BE278" s="1"/>
      <c r="BM278" s="1"/>
      <c r="BN278" s="1"/>
      <c r="BU278" s="1"/>
      <c r="CB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56"/>
    </row>
    <row r="279" spans="2:102" ht="14.25">
      <c r="B279" s="1"/>
      <c r="C279" s="1"/>
      <c r="E279" s="1"/>
      <c r="X279" s="1"/>
      <c r="Y279" s="1"/>
      <c r="Z279" s="1"/>
      <c r="AA279" s="1"/>
      <c r="AB279" s="1"/>
      <c r="AC279" s="1"/>
      <c r="AD279" s="1"/>
      <c r="AE279" s="1"/>
      <c r="AK279" s="1"/>
      <c r="AL279" s="1"/>
      <c r="AM279" s="1"/>
      <c r="AN279" s="1"/>
      <c r="AO279" s="1"/>
      <c r="AP279" s="1"/>
      <c r="AQ279" s="1"/>
      <c r="AR279" s="1"/>
      <c r="AX279" s="1"/>
      <c r="AY279" s="1"/>
      <c r="AZ279" s="1"/>
      <c r="BA279" s="1"/>
      <c r="BB279" s="1"/>
      <c r="BC279" s="1"/>
      <c r="BD279" s="1"/>
      <c r="BE279" s="1"/>
      <c r="BM279" s="1"/>
      <c r="BN279" s="1"/>
      <c r="BU279" s="1"/>
      <c r="CB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56"/>
    </row>
    <row r="280" spans="2:102" ht="14.25">
      <c r="B280" s="1"/>
      <c r="C280" s="1"/>
      <c r="E280" s="1"/>
      <c r="X280" s="1"/>
      <c r="Y280" s="1"/>
      <c r="Z280" s="1"/>
      <c r="AA280" s="1"/>
      <c r="AB280" s="1"/>
      <c r="AC280" s="1"/>
      <c r="AD280" s="1"/>
      <c r="AE280" s="1"/>
      <c r="AK280" s="1"/>
      <c r="AL280" s="1"/>
      <c r="AM280" s="1"/>
      <c r="AN280" s="1"/>
      <c r="AO280" s="1"/>
      <c r="AP280" s="1"/>
      <c r="AQ280" s="1"/>
      <c r="AR280" s="1"/>
      <c r="AX280" s="1"/>
      <c r="AY280" s="1"/>
      <c r="AZ280" s="1"/>
      <c r="BA280" s="1"/>
      <c r="BB280" s="1"/>
      <c r="BC280" s="1"/>
      <c r="BD280" s="1"/>
      <c r="BE280" s="1"/>
      <c r="BM280" s="1"/>
      <c r="BN280" s="1"/>
      <c r="BU280" s="1"/>
      <c r="CB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56"/>
    </row>
    <row r="281" spans="2:102" ht="14.25">
      <c r="B281" s="1"/>
      <c r="C281" s="1"/>
      <c r="E281" s="1"/>
      <c r="X281" s="1"/>
      <c r="Y281" s="1"/>
      <c r="Z281" s="1"/>
      <c r="AA281" s="1"/>
      <c r="AB281" s="1"/>
      <c r="AC281" s="1"/>
      <c r="AD281" s="1"/>
      <c r="AE281" s="1"/>
      <c r="AK281" s="1"/>
      <c r="AL281" s="1"/>
      <c r="AM281" s="1"/>
      <c r="AN281" s="1"/>
      <c r="AO281" s="1"/>
      <c r="AP281" s="1"/>
      <c r="AQ281" s="1"/>
      <c r="AR281" s="1"/>
      <c r="AX281" s="1"/>
      <c r="AY281" s="1"/>
      <c r="AZ281" s="1"/>
      <c r="BA281" s="1"/>
      <c r="BB281" s="1"/>
      <c r="BC281" s="1"/>
      <c r="BD281" s="1"/>
      <c r="BE281" s="1"/>
      <c r="BM281" s="1"/>
      <c r="BN281" s="1"/>
      <c r="BU281" s="1"/>
      <c r="CB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56"/>
    </row>
    <row r="282" spans="2:102" ht="14.25">
      <c r="B282" s="1"/>
      <c r="C282" s="1"/>
      <c r="E282" s="1"/>
      <c r="X282" s="1"/>
      <c r="Y282" s="1"/>
      <c r="Z282" s="1"/>
      <c r="AA282" s="1"/>
      <c r="AB282" s="1"/>
      <c r="AC282" s="1"/>
      <c r="AD282" s="1"/>
      <c r="AE282" s="1"/>
      <c r="AK282" s="1"/>
      <c r="AL282" s="1"/>
      <c r="AM282" s="1"/>
      <c r="AN282" s="1"/>
      <c r="AO282" s="1"/>
      <c r="AP282" s="1"/>
      <c r="AQ282" s="1"/>
      <c r="AR282" s="1"/>
      <c r="AX282" s="1"/>
      <c r="AY282" s="1"/>
      <c r="AZ282" s="1"/>
      <c r="BA282" s="1"/>
      <c r="BB282" s="1"/>
      <c r="BC282" s="1"/>
      <c r="BD282" s="1"/>
      <c r="BE282" s="1"/>
      <c r="BM282" s="1"/>
      <c r="BN282" s="1"/>
      <c r="BU282" s="1"/>
      <c r="CB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56"/>
    </row>
    <row r="283" spans="2:102" ht="14.25">
      <c r="B283" s="1"/>
      <c r="C283" s="1"/>
      <c r="E283" s="1"/>
      <c r="X283" s="1"/>
      <c r="Y283" s="1"/>
      <c r="Z283" s="1"/>
      <c r="AA283" s="1"/>
      <c r="AB283" s="1"/>
      <c r="AC283" s="1"/>
      <c r="AD283" s="1"/>
      <c r="AE283" s="1"/>
      <c r="AK283" s="1"/>
      <c r="AL283" s="1"/>
      <c r="AM283" s="1"/>
      <c r="AN283" s="1"/>
      <c r="AO283" s="1"/>
      <c r="AP283" s="1"/>
      <c r="AQ283" s="1"/>
      <c r="AR283" s="1"/>
      <c r="AX283" s="1"/>
      <c r="AY283" s="1"/>
      <c r="AZ283" s="1"/>
      <c r="BA283" s="1"/>
      <c r="BB283" s="1"/>
      <c r="BC283" s="1"/>
      <c r="BD283" s="1"/>
      <c r="BE283" s="1"/>
      <c r="BM283" s="1"/>
      <c r="BN283" s="1"/>
      <c r="BU283" s="1"/>
      <c r="CB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56"/>
    </row>
    <row r="284" spans="2:102" ht="14.25">
      <c r="B284" s="1"/>
      <c r="C284" s="1"/>
      <c r="E284" s="1"/>
      <c r="X284" s="1"/>
      <c r="Y284" s="1"/>
      <c r="Z284" s="1"/>
      <c r="AA284" s="1"/>
      <c r="AB284" s="1"/>
      <c r="AC284" s="1"/>
      <c r="AD284" s="1"/>
      <c r="AE284" s="1"/>
      <c r="AK284" s="1"/>
      <c r="AL284" s="1"/>
      <c r="AM284" s="1"/>
      <c r="AN284" s="1"/>
      <c r="AO284" s="1"/>
      <c r="AP284" s="1"/>
      <c r="AQ284" s="1"/>
      <c r="AR284" s="1"/>
      <c r="AX284" s="1"/>
      <c r="AY284" s="1"/>
      <c r="AZ284" s="1"/>
      <c r="BA284" s="1"/>
      <c r="BB284" s="1"/>
      <c r="BC284" s="1"/>
      <c r="BD284" s="1"/>
      <c r="BE284" s="1"/>
      <c r="BM284" s="1"/>
      <c r="BN284" s="1"/>
      <c r="BU284" s="1"/>
      <c r="CB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56"/>
    </row>
    <row r="285" spans="2:102" ht="14.25">
      <c r="B285" s="1"/>
      <c r="C285" s="1"/>
      <c r="E285" s="1"/>
      <c r="X285" s="1"/>
      <c r="Y285" s="1"/>
      <c r="Z285" s="1"/>
      <c r="AA285" s="1"/>
      <c r="AB285" s="1"/>
      <c r="AC285" s="1"/>
      <c r="AD285" s="1"/>
      <c r="AE285" s="1"/>
      <c r="AK285" s="1"/>
      <c r="AL285" s="1"/>
      <c r="AM285" s="1"/>
      <c r="AN285" s="1"/>
      <c r="AO285" s="1"/>
      <c r="AP285" s="1"/>
      <c r="AQ285" s="1"/>
      <c r="AR285" s="1"/>
      <c r="AX285" s="1"/>
      <c r="AY285" s="1"/>
      <c r="AZ285" s="1"/>
      <c r="BA285" s="1"/>
      <c r="BB285" s="1"/>
      <c r="BC285" s="1"/>
      <c r="BD285" s="1"/>
      <c r="BE285" s="1"/>
      <c r="BM285" s="1"/>
      <c r="BN285" s="1"/>
      <c r="BU285" s="1"/>
      <c r="CB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56"/>
    </row>
    <row r="286" spans="2:102" ht="14.25">
      <c r="B286" s="1"/>
      <c r="C286" s="1"/>
      <c r="E286" s="1"/>
      <c r="X286" s="1"/>
      <c r="Y286" s="1"/>
      <c r="Z286" s="1"/>
      <c r="AA286" s="1"/>
      <c r="AB286" s="1"/>
      <c r="AC286" s="1"/>
      <c r="AD286" s="1"/>
      <c r="AE286" s="1"/>
      <c r="AK286" s="1"/>
      <c r="AL286" s="1"/>
      <c r="AM286" s="1"/>
      <c r="AN286" s="1"/>
      <c r="AO286" s="1"/>
      <c r="AP286" s="1"/>
      <c r="AQ286" s="1"/>
      <c r="AR286" s="1"/>
      <c r="AX286" s="1"/>
      <c r="AY286" s="1"/>
      <c r="AZ286" s="1"/>
      <c r="BA286" s="1"/>
      <c r="BB286" s="1"/>
      <c r="BC286" s="1"/>
      <c r="BD286" s="1"/>
      <c r="BE286" s="1"/>
      <c r="BM286" s="1"/>
      <c r="BN286" s="1"/>
      <c r="BU286" s="1"/>
      <c r="CB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56"/>
    </row>
    <row r="287" spans="2:102" ht="14.25">
      <c r="B287" s="1"/>
      <c r="C287" s="1"/>
      <c r="E287" s="1"/>
      <c r="X287" s="1"/>
      <c r="Y287" s="1"/>
      <c r="Z287" s="1"/>
      <c r="AA287" s="1"/>
      <c r="AB287" s="1"/>
      <c r="AC287" s="1"/>
      <c r="AD287" s="1"/>
      <c r="AE287" s="1"/>
      <c r="AK287" s="1"/>
      <c r="AL287" s="1"/>
      <c r="AM287" s="1"/>
      <c r="AN287" s="1"/>
      <c r="AO287" s="1"/>
      <c r="AP287" s="1"/>
      <c r="AQ287" s="1"/>
      <c r="AR287" s="1"/>
      <c r="AX287" s="1"/>
      <c r="AY287" s="1"/>
      <c r="AZ287" s="1"/>
      <c r="BA287" s="1"/>
      <c r="BB287" s="1"/>
      <c r="BC287" s="1"/>
      <c r="BD287" s="1"/>
      <c r="BE287" s="1"/>
      <c r="BM287" s="1"/>
      <c r="BN287" s="1"/>
      <c r="BU287" s="1"/>
      <c r="CB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56"/>
    </row>
    <row r="288" spans="2:102" ht="14.25">
      <c r="B288" s="1"/>
      <c r="C288" s="1"/>
      <c r="E288" s="1"/>
      <c r="X288" s="1"/>
      <c r="Y288" s="1"/>
      <c r="Z288" s="1"/>
      <c r="AA288" s="1"/>
      <c r="AB288" s="1"/>
      <c r="AC288" s="1"/>
      <c r="AD288" s="1"/>
      <c r="AE288" s="1"/>
      <c r="AK288" s="1"/>
      <c r="AL288" s="1"/>
      <c r="AM288" s="1"/>
      <c r="AN288" s="1"/>
      <c r="AO288" s="1"/>
      <c r="AP288" s="1"/>
      <c r="AQ288" s="1"/>
      <c r="AR288" s="1"/>
      <c r="AX288" s="1"/>
      <c r="AY288" s="1"/>
      <c r="AZ288" s="1"/>
      <c r="BA288" s="1"/>
      <c r="BB288" s="1"/>
      <c r="BC288" s="1"/>
      <c r="BD288" s="1"/>
      <c r="BE288" s="1"/>
      <c r="BM288" s="1"/>
      <c r="BN288" s="1"/>
      <c r="BU288" s="1"/>
      <c r="CB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56"/>
    </row>
    <row r="289" spans="2:102" ht="14.25">
      <c r="B289" s="1"/>
      <c r="C289" s="1"/>
      <c r="E289" s="1"/>
      <c r="X289" s="1"/>
      <c r="Y289" s="1"/>
      <c r="Z289" s="1"/>
      <c r="AA289" s="1"/>
      <c r="AB289" s="1"/>
      <c r="AC289" s="1"/>
      <c r="AD289" s="1"/>
      <c r="AE289" s="1"/>
      <c r="AK289" s="1"/>
      <c r="AL289" s="1"/>
      <c r="AM289" s="1"/>
      <c r="AN289" s="1"/>
      <c r="AO289" s="1"/>
      <c r="AP289" s="1"/>
      <c r="AQ289" s="1"/>
      <c r="AR289" s="1"/>
      <c r="AX289" s="1"/>
      <c r="AY289" s="1"/>
      <c r="AZ289" s="1"/>
      <c r="BA289" s="1"/>
      <c r="BB289" s="1"/>
      <c r="BC289" s="1"/>
      <c r="BD289" s="1"/>
      <c r="BE289" s="1"/>
      <c r="BM289" s="1"/>
      <c r="BN289" s="1"/>
      <c r="BU289" s="1"/>
      <c r="CB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56"/>
    </row>
    <row r="290" spans="2:102" ht="14.25">
      <c r="B290" s="1"/>
      <c r="C290" s="1"/>
      <c r="E290" s="1"/>
      <c r="X290" s="1"/>
      <c r="Y290" s="1"/>
      <c r="Z290" s="1"/>
      <c r="AA290" s="1"/>
      <c r="AB290" s="1"/>
      <c r="AC290" s="1"/>
      <c r="AD290" s="1"/>
      <c r="AE290" s="1"/>
      <c r="AK290" s="1"/>
      <c r="AL290" s="1"/>
      <c r="AM290" s="1"/>
      <c r="AN290" s="1"/>
      <c r="AO290" s="1"/>
      <c r="AP290" s="1"/>
      <c r="AQ290" s="1"/>
      <c r="AR290" s="1"/>
      <c r="AX290" s="1"/>
      <c r="AY290" s="1"/>
      <c r="AZ290" s="1"/>
      <c r="BA290" s="1"/>
      <c r="BB290" s="1"/>
      <c r="BC290" s="1"/>
      <c r="BD290" s="1"/>
      <c r="BE290" s="1"/>
      <c r="BM290" s="1"/>
      <c r="BN290" s="1"/>
      <c r="BU290" s="1"/>
      <c r="CB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56"/>
    </row>
    <row r="291" spans="2:102" ht="14.25">
      <c r="B291" s="1"/>
      <c r="C291" s="1"/>
      <c r="E291" s="1"/>
      <c r="X291" s="1"/>
      <c r="Y291" s="1"/>
      <c r="Z291" s="1"/>
      <c r="AA291" s="1"/>
      <c r="AB291" s="1"/>
      <c r="AC291" s="1"/>
      <c r="AD291" s="1"/>
      <c r="AE291" s="1"/>
      <c r="AK291" s="1"/>
      <c r="AL291" s="1"/>
      <c r="AM291" s="1"/>
      <c r="AN291" s="1"/>
      <c r="AO291" s="1"/>
      <c r="AP291" s="1"/>
      <c r="AQ291" s="1"/>
      <c r="AR291" s="1"/>
      <c r="AX291" s="1"/>
      <c r="AY291" s="1"/>
      <c r="AZ291" s="1"/>
      <c r="BA291" s="1"/>
      <c r="BB291" s="1"/>
      <c r="BC291" s="1"/>
      <c r="BD291" s="1"/>
      <c r="BE291" s="1"/>
      <c r="BM291" s="1"/>
      <c r="BN291" s="1"/>
      <c r="BU291" s="1"/>
      <c r="CB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56"/>
    </row>
    <row r="292" spans="2:102" ht="14.25">
      <c r="B292" s="1"/>
      <c r="C292" s="1"/>
      <c r="E292" s="1"/>
      <c r="X292" s="1"/>
      <c r="Y292" s="1"/>
      <c r="Z292" s="1"/>
      <c r="AA292" s="1"/>
      <c r="AB292" s="1"/>
      <c r="AC292" s="1"/>
      <c r="AD292" s="1"/>
      <c r="AE292" s="1"/>
      <c r="AK292" s="1"/>
      <c r="AL292" s="1"/>
      <c r="AM292" s="1"/>
      <c r="AN292" s="1"/>
      <c r="AO292" s="1"/>
      <c r="AP292" s="1"/>
      <c r="AQ292" s="1"/>
      <c r="AR292" s="1"/>
      <c r="AX292" s="1"/>
      <c r="AY292" s="1"/>
      <c r="AZ292" s="1"/>
      <c r="BA292" s="1"/>
      <c r="BB292" s="1"/>
      <c r="BC292" s="1"/>
      <c r="BD292" s="1"/>
      <c r="BE292" s="1"/>
      <c r="BM292" s="1"/>
      <c r="BN292" s="1"/>
      <c r="BU292" s="1"/>
      <c r="CB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56"/>
    </row>
    <row r="293" spans="2:102" ht="14.25">
      <c r="B293" s="1"/>
      <c r="C293" s="1"/>
      <c r="E293" s="1"/>
      <c r="X293" s="1"/>
      <c r="Y293" s="1"/>
      <c r="Z293" s="1"/>
      <c r="AA293" s="1"/>
      <c r="AB293" s="1"/>
      <c r="AC293" s="1"/>
      <c r="AD293" s="1"/>
      <c r="AE293" s="1"/>
      <c r="AK293" s="1"/>
      <c r="AL293" s="1"/>
      <c r="AM293" s="1"/>
      <c r="AN293" s="1"/>
      <c r="AO293" s="1"/>
      <c r="AP293" s="1"/>
      <c r="AQ293" s="1"/>
      <c r="AR293" s="1"/>
      <c r="AX293" s="1"/>
      <c r="AY293" s="1"/>
      <c r="AZ293" s="1"/>
      <c r="BA293" s="1"/>
      <c r="BB293" s="1"/>
      <c r="BC293" s="1"/>
      <c r="BD293" s="1"/>
      <c r="BE293" s="1"/>
      <c r="BM293" s="1"/>
      <c r="BN293" s="1"/>
      <c r="BU293" s="1"/>
      <c r="CB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56"/>
    </row>
    <row r="294" spans="2:102" ht="14.25">
      <c r="B294" s="1"/>
      <c r="C294" s="1"/>
      <c r="E294" s="1"/>
      <c r="X294" s="1"/>
      <c r="Y294" s="1"/>
      <c r="Z294" s="1"/>
      <c r="AA294" s="1"/>
      <c r="AB294" s="1"/>
      <c r="AC294" s="1"/>
      <c r="AD294" s="1"/>
      <c r="AE294" s="1"/>
      <c r="AK294" s="1"/>
      <c r="AL294" s="1"/>
      <c r="AM294" s="1"/>
      <c r="AN294" s="1"/>
      <c r="AO294" s="1"/>
      <c r="AP294" s="1"/>
      <c r="AQ294" s="1"/>
      <c r="AR294" s="1"/>
      <c r="AX294" s="1"/>
      <c r="AY294" s="1"/>
      <c r="AZ294" s="1"/>
      <c r="BA294" s="1"/>
      <c r="BB294" s="1"/>
      <c r="BC294" s="1"/>
      <c r="BD294" s="1"/>
      <c r="BE294" s="1"/>
      <c r="BM294" s="1"/>
      <c r="BN294" s="1"/>
      <c r="BU294" s="1"/>
      <c r="CB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56"/>
    </row>
    <row r="295" spans="2:102" ht="14.25">
      <c r="B295" s="1"/>
      <c r="C295" s="1"/>
      <c r="E295" s="1"/>
      <c r="X295" s="1"/>
      <c r="Y295" s="1"/>
      <c r="Z295" s="1"/>
      <c r="AA295" s="1"/>
      <c r="AB295" s="1"/>
      <c r="AC295" s="1"/>
      <c r="AD295" s="1"/>
      <c r="AE295" s="1"/>
      <c r="AK295" s="1"/>
      <c r="AL295" s="1"/>
      <c r="AM295" s="1"/>
      <c r="AN295" s="1"/>
      <c r="AO295" s="1"/>
      <c r="AP295" s="1"/>
      <c r="AQ295" s="1"/>
      <c r="AR295" s="1"/>
      <c r="AX295" s="1"/>
      <c r="AY295" s="1"/>
      <c r="AZ295" s="1"/>
      <c r="BA295" s="1"/>
      <c r="BB295" s="1"/>
      <c r="BC295" s="1"/>
      <c r="BD295" s="1"/>
      <c r="BE295" s="1"/>
      <c r="BM295" s="1"/>
      <c r="BN295" s="1"/>
      <c r="BU295" s="1"/>
      <c r="CB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56"/>
    </row>
    <row r="296" spans="2:102" ht="14.25">
      <c r="B296" s="1"/>
      <c r="C296" s="1"/>
      <c r="E296" s="1"/>
      <c r="X296" s="1"/>
      <c r="Y296" s="1"/>
      <c r="Z296" s="1"/>
      <c r="AA296" s="1"/>
      <c r="AB296" s="1"/>
      <c r="AC296" s="1"/>
      <c r="AD296" s="1"/>
      <c r="AE296" s="1"/>
      <c r="AK296" s="1"/>
      <c r="AL296" s="1"/>
      <c r="AM296" s="1"/>
      <c r="AN296" s="1"/>
      <c r="AO296" s="1"/>
      <c r="AP296" s="1"/>
      <c r="AQ296" s="1"/>
      <c r="AR296" s="1"/>
      <c r="AX296" s="1"/>
      <c r="AY296" s="1"/>
      <c r="AZ296" s="1"/>
      <c r="BA296" s="1"/>
      <c r="BB296" s="1"/>
      <c r="BC296" s="1"/>
      <c r="BD296" s="1"/>
      <c r="BE296" s="1"/>
      <c r="BM296" s="1"/>
      <c r="BN296" s="1"/>
      <c r="BU296" s="1"/>
      <c r="CB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56"/>
    </row>
    <row r="297" spans="2:102" ht="14.25">
      <c r="B297" s="1"/>
      <c r="C297" s="1"/>
      <c r="E297" s="1"/>
      <c r="X297" s="1"/>
      <c r="Y297" s="1"/>
      <c r="Z297" s="1"/>
      <c r="AA297" s="1"/>
      <c r="AB297" s="1"/>
      <c r="AC297" s="1"/>
      <c r="AD297" s="1"/>
      <c r="AE297" s="1"/>
      <c r="AK297" s="1"/>
      <c r="AL297" s="1"/>
      <c r="AM297" s="1"/>
      <c r="AN297" s="1"/>
      <c r="AO297" s="1"/>
      <c r="AP297" s="1"/>
      <c r="AQ297" s="1"/>
      <c r="AR297" s="1"/>
      <c r="AX297" s="1"/>
      <c r="AY297" s="1"/>
      <c r="AZ297" s="1"/>
      <c r="BA297" s="1"/>
      <c r="BB297" s="1"/>
      <c r="BC297" s="1"/>
      <c r="BD297" s="1"/>
      <c r="BE297" s="1"/>
      <c r="BM297" s="1"/>
      <c r="BN297" s="1"/>
      <c r="BU297" s="1"/>
      <c r="CB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56"/>
    </row>
    <row r="298" spans="2:102" ht="14.25">
      <c r="B298" s="1"/>
      <c r="C298" s="1"/>
      <c r="E298" s="1"/>
      <c r="X298" s="1"/>
      <c r="Y298" s="1"/>
      <c r="Z298" s="1"/>
      <c r="AA298" s="1"/>
      <c r="AB298" s="1"/>
      <c r="AC298" s="1"/>
      <c r="AD298" s="1"/>
      <c r="AE298" s="1"/>
      <c r="AK298" s="1"/>
      <c r="AL298" s="1"/>
      <c r="AM298" s="1"/>
      <c r="AN298" s="1"/>
      <c r="AO298" s="1"/>
      <c r="AP298" s="1"/>
      <c r="AQ298" s="1"/>
      <c r="AR298" s="1"/>
      <c r="AX298" s="1"/>
      <c r="AY298" s="1"/>
      <c r="AZ298" s="1"/>
      <c r="BA298" s="1"/>
      <c r="BB298" s="1"/>
      <c r="BC298" s="1"/>
      <c r="BD298" s="1"/>
      <c r="BE298" s="1"/>
      <c r="BM298" s="1"/>
      <c r="BN298" s="1"/>
      <c r="BU298" s="1"/>
      <c r="CB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56"/>
    </row>
    <row r="299" spans="2:102" ht="14.25">
      <c r="B299" s="1"/>
      <c r="C299" s="1"/>
      <c r="E299" s="1"/>
      <c r="X299" s="1"/>
      <c r="Y299" s="1"/>
      <c r="Z299" s="1"/>
      <c r="AA299" s="1"/>
      <c r="AB299" s="1"/>
      <c r="AC299" s="1"/>
      <c r="AD299" s="1"/>
      <c r="AE299" s="1"/>
      <c r="AK299" s="1"/>
      <c r="AL299" s="1"/>
      <c r="AM299" s="1"/>
      <c r="AN299" s="1"/>
      <c r="AO299" s="1"/>
      <c r="AP299" s="1"/>
      <c r="AQ299" s="1"/>
      <c r="AR299" s="1"/>
      <c r="AX299" s="1"/>
      <c r="AY299" s="1"/>
      <c r="AZ299" s="1"/>
      <c r="BA299" s="1"/>
      <c r="BB299" s="1"/>
      <c r="BC299" s="1"/>
      <c r="BD299" s="1"/>
      <c r="BE299" s="1"/>
      <c r="BM299" s="1"/>
      <c r="BN299" s="1"/>
      <c r="BU299" s="1"/>
      <c r="CB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56"/>
    </row>
    <row r="300" spans="2:102" ht="14.25">
      <c r="B300" s="1"/>
      <c r="C300" s="1"/>
      <c r="E300" s="1"/>
      <c r="X300" s="1"/>
      <c r="Y300" s="1"/>
      <c r="Z300" s="1"/>
      <c r="AA300" s="1"/>
      <c r="AB300" s="1"/>
      <c r="AC300" s="1"/>
      <c r="AD300" s="1"/>
      <c r="AE300" s="1"/>
      <c r="AK300" s="1"/>
      <c r="AL300" s="1"/>
      <c r="AM300" s="1"/>
      <c r="AN300" s="1"/>
      <c r="AO300" s="1"/>
      <c r="AP300" s="1"/>
      <c r="AQ300" s="1"/>
      <c r="AR300" s="1"/>
      <c r="AX300" s="1"/>
      <c r="AY300" s="1"/>
      <c r="AZ300" s="1"/>
      <c r="BA300" s="1"/>
      <c r="BB300" s="1"/>
      <c r="BC300" s="1"/>
      <c r="BD300" s="1"/>
      <c r="BE300" s="1"/>
      <c r="BM300" s="1"/>
      <c r="BN300" s="1"/>
      <c r="BU300" s="1"/>
      <c r="CB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56"/>
    </row>
    <row r="301" spans="2:102" ht="14.25">
      <c r="B301" s="1"/>
      <c r="C301" s="1"/>
      <c r="E301" s="1"/>
      <c r="X301" s="1"/>
      <c r="Y301" s="1"/>
      <c r="Z301" s="1"/>
      <c r="AA301" s="1"/>
      <c r="AB301" s="1"/>
      <c r="AC301" s="1"/>
      <c r="AD301" s="1"/>
      <c r="AE301" s="1"/>
      <c r="AK301" s="1"/>
      <c r="AL301" s="1"/>
      <c r="AM301" s="1"/>
      <c r="AN301" s="1"/>
      <c r="AO301" s="1"/>
      <c r="AP301" s="1"/>
      <c r="AQ301" s="1"/>
      <c r="AR301" s="1"/>
      <c r="AX301" s="1"/>
      <c r="AY301" s="1"/>
      <c r="AZ301" s="1"/>
      <c r="BA301" s="1"/>
      <c r="BB301" s="1"/>
      <c r="BC301" s="1"/>
      <c r="BD301" s="1"/>
      <c r="BE301" s="1"/>
      <c r="BM301" s="1"/>
      <c r="BN301" s="1"/>
      <c r="BU301" s="1"/>
      <c r="CB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56"/>
    </row>
    <row r="302" spans="2:102" ht="14.25">
      <c r="B302" s="1"/>
      <c r="C302" s="1"/>
      <c r="E302" s="1"/>
      <c r="X302" s="1"/>
      <c r="Y302" s="1"/>
      <c r="Z302" s="1"/>
      <c r="AA302" s="1"/>
      <c r="AB302" s="1"/>
      <c r="AC302" s="1"/>
      <c r="AD302" s="1"/>
      <c r="AE302" s="1"/>
      <c r="AK302" s="1"/>
      <c r="AL302" s="1"/>
      <c r="AM302" s="1"/>
      <c r="AN302" s="1"/>
      <c r="AO302" s="1"/>
      <c r="AP302" s="1"/>
      <c r="AQ302" s="1"/>
      <c r="AR302" s="1"/>
      <c r="AX302" s="1"/>
      <c r="AY302" s="1"/>
      <c r="AZ302" s="1"/>
      <c r="BA302" s="1"/>
      <c r="BB302" s="1"/>
      <c r="BC302" s="1"/>
      <c r="BD302" s="1"/>
      <c r="BE302" s="1"/>
      <c r="BM302" s="1"/>
      <c r="BN302" s="1"/>
      <c r="BU302" s="1"/>
      <c r="CB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56"/>
    </row>
    <row r="303" spans="2:102" ht="14.25">
      <c r="B303" s="1"/>
      <c r="C303" s="1"/>
      <c r="E303" s="1"/>
      <c r="X303" s="1"/>
      <c r="Y303" s="1"/>
      <c r="Z303" s="1"/>
      <c r="AA303" s="1"/>
      <c r="AB303" s="1"/>
      <c r="AC303" s="1"/>
      <c r="AD303" s="1"/>
      <c r="AE303" s="1"/>
      <c r="AK303" s="1"/>
      <c r="AL303" s="1"/>
      <c r="AM303" s="1"/>
      <c r="AN303" s="1"/>
      <c r="AO303" s="1"/>
      <c r="AP303" s="1"/>
      <c r="AQ303" s="1"/>
      <c r="AR303" s="1"/>
      <c r="AX303" s="1"/>
      <c r="AY303" s="1"/>
      <c r="AZ303" s="1"/>
      <c r="BA303" s="1"/>
      <c r="BB303" s="1"/>
      <c r="BC303" s="1"/>
      <c r="BD303" s="1"/>
      <c r="BE303" s="1"/>
      <c r="BM303" s="1"/>
      <c r="BN303" s="1"/>
      <c r="BU303" s="1"/>
      <c r="CB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56"/>
    </row>
    <row r="304" spans="2:102" ht="14.25">
      <c r="B304" s="1"/>
      <c r="C304" s="1"/>
      <c r="E304" s="1"/>
      <c r="X304" s="1"/>
      <c r="Y304" s="1"/>
      <c r="Z304" s="1"/>
      <c r="AA304" s="1"/>
      <c r="AB304" s="1"/>
      <c r="AC304" s="1"/>
      <c r="AD304" s="1"/>
      <c r="AE304" s="1"/>
      <c r="AK304" s="1"/>
      <c r="AL304" s="1"/>
      <c r="AM304" s="1"/>
      <c r="AN304" s="1"/>
      <c r="AO304" s="1"/>
      <c r="AP304" s="1"/>
      <c r="AQ304" s="1"/>
      <c r="AR304" s="1"/>
      <c r="AX304" s="1"/>
      <c r="AY304" s="1"/>
      <c r="AZ304" s="1"/>
      <c r="BA304" s="1"/>
      <c r="BB304" s="1"/>
      <c r="BC304" s="1"/>
      <c r="BD304" s="1"/>
      <c r="BE304" s="1"/>
      <c r="BM304" s="1"/>
      <c r="BN304" s="1"/>
      <c r="BU304" s="1"/>
      <c r="CB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56"/>
    </row>
    <row r="305" spans="2:102" ht="14.25">
      <c r="B305" s="1"/>
      <c r="C305" s="1"/>
      <c r="E305" s="1"/>
      <c r="X305" s="1"/>
      <c r="Y305" s="1"/>
      <c r="Z305" s="1"/>
      <c r="AA305" s="1"/>
      <c r="AB305" s="1"/>
      <c r="AC305" s="1"/>
      <c r="AD305" s="1"/>
      <c r="AE305" s="1"/>
      <c r="AK305" s="1"/>
      <c r="AL305" s="1"/>
      <c r="AM305" s="1"/>
      <c r="AN305" s="1"/>
      <c r="AO305" s="1"/>
      <c r="AP305" s="1"/>
      <c r="AQ305" s="1"/>
      <c r="AR305" s="1"/>
      <c r="AX305" s="1"/>
      <c r="AY305" s="1"/>
      <c r="AZ305" s="1"/>
      <c r="BA305" s="1"/>
      <c r="BB305" s="1"/>
      <c r="BC305" s="1"/>
      <c r="BD305" s="1"/>
      <c r="BE305" s="1"/>
      <c r="BM305" s="1"/>
      <c r="BN305" s="1"/>
      <c r="BU305" s="1"/>
      <c r="CB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56"/>
    </row>
    <row r="306" spans="2:102" ht="14.25">
      <c r="B306" s="1"/>
      <c r="C306" s="1"/>
      <c r="E306" s="1"/>
      <c r="X306" s="1"/>
      <c r="Y306" s="1"/>
      <c r="Z306" s="1"/>
      <c r="AA306" s="1"/>
      <c r="AB306" s="1"/>
      <c r="AC306" s="1"/>
      <c r="AD306" s="1"/>
      <c r="AE306" s="1"/>
      <c r="AK306" s="1"/>
      <c r="AL306" s="1"/>
      <c r="AM306" s="1"/>
      <c r="AN306" s="1"/>
      <c r="AO306" s="1"/>
      <c r="AP306" s="1"/>
      <c r="AQ306" s="1"/>
      <c r="AR306" s="1"/>
      <c r="AX306" s="1"/>
      <c r="AY306" s="1"/>
      <c r="AZ306" s="1"/>
      <c r="BA306" s="1"/>
      <c r="BB306" s="1"/>
      <c r="BC306" s="1"/>
      <c r="BD306" s="1"/>
      <c r="BE306" s="1"/>
      <c r="BM306" s="1"/>
      <c r="BN306" s="1"/>
      <c r="BU306" s="1"/>
      <c r="CB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56"/>
    </row>
    <row r="307" spans="2:102" ht="14.25">
      <c r="B307" s="1"/>
      <c r="C307" s="1"/>
      <c r="E307" s="1"/>
      <c r="X307" s="1"/>
      <c r="Y307" s="1"/>
      <c r="Z307" s="1"/>
      <c r="AA307" s="1"/>
      <c r="AB307" s="1"/>
      <c r="AC307" s="1"/>
      <c r="AD307" s="1"/>
      <c r="AE307" s="1"/>
      <c r="AK307" s="1"/>
      <c r="AL307" s="1"/>
      <c r="AM307" s="1"/>
      <c r="AN307" s="1"/>
      <c r="AO307" s="1"/>
      <c r="AP307" s="1"/>
      <c r="AQ307" s="1"/>
      <c r="AR307" s="1"/>
      <c r="AX307" s="1"/>
      <c r="AY307" s="1"/>
      <c r="AZ307" s="1"/>
      <c r="BA307" s="1"/>
      <c r="BB307" s="1"/>
      <c r="BC307" s="1"/>
      <c r="BD307" s="1"/>
      <c r="BE307" s="1"/>
      <c r="BM307" s="1"/>
      <c r="BN307" s="1"/>
      <c r="BU307" s="1"/>
      <c r="CB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56"/>
    </row>
    <row r="308" spans="2:102" ht="14.25">
      <c r="B308" s="1"/>
      <c r="C308" s="1"/>
      <c r="E308" s="1"/>
      <c r="X308" s="1"/>
      <c r="Y308" s="1"/>
      <c r="Z308" s="1"/>
      <c r="AA308" s="1"/>
      <c r="AB308" s="1"/>
      <c r="AC308" s="1"/>
      <c r="AD308" s="1"/>
      <c r="AE308" s="1"/>
      <c r="AK308" s="1"/>
      <c r="AL308" s="1"/>
      <c r="AM308" s="1"/>
      <c r="AN308" s="1"/>
      <c r="AO308" s="1"/>
      <c r="AP308" s="1"/>
      <c r="AQ308" s="1"/>
      <c r="AR308" s="1"/>
      <c r="AX308" s="1"/>
      <c r="AY308" s="1"/>
      <c r="AZ308" s="1"/>
      <c r="BA308" s="1"/>
      <c r="BB308" s="1"/>
      <c r="BC308" s="1"/>
      <c r="BD308" s="1"/>
      <c r="BE308" s="1"/>
      <c r="BM308" s="1"/>
      <c r="BN308" s="1"/>
      <c r="BU308" s="1"/>
      <c r="CB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56"/>
    </row>
    <row r="309" spans="2:102" ht="14.25">
      <c r="B309" s="1"/>
      <c r="C309" s="1"/>
      <c r="E309" s="1"/>
      <c r="X309" s="1"/>
      <c r="Y309" s="1"/>
      <c r="Z309" s="1"/>
      <c r="AA309" s="1"/>
      <c r="AB309" s="1"/>
      <c r="AC309" s="1"/>
      <c r="AD309" s="1"/>
      <c r="AE309" s="1"/>
      <c r="AK309" s="1"/>
      <c r="AL309" s="1"/>
      <c r="AM309" s="1"/>
      <c r="AN309" s="1"/>
      <c r="AO309" s="1"/>
      <c r="AP309" s="1"/>
      <c r="AQ309" s="1"/>
      <c r="AR309" s="1"/>
      <c r="AX309" s="1"/>
      <c r="AY309" s="1"/>
      <c r="AZ309" s="1"/>
      <c r="BA309" s="1"/>
      <c r="BB309" s="1"/>
      <c r="BC309" s="1"/>
      <c r="BD309" s="1"/>
      <c r="BE309" s="1"/>
      <c r="BM309" s="1"/>
      <c r="BN309" s="1"/>
      <c r="BU309" s="1"/>
      <c r="CB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56"/>
    </row>
    <row r="310" spans="2:102" ht="14.25">
      <c r="B310" s="1"/>
      <c r="C310" s="1"/>
      <c r="E310" s="1"/>
      <c r="X310" s="1"/>
      <c r="Y310" s="1"/>
      <c r="Z310" s="1"/>
      <c r="AA310" s="1"/>
      <c r="AB310" s="1"/>
      <c r="AC310" s="1"/>
      <c r="AD310" s="1"/>
      <c r="AE310" s="1"/>
      <c r="AK310" s="1"/>
      <c r="AL310" s="1"/>
      <c r="AM310" s="1"/>
      <c r="AN310" s="1"/>
      <c r="AO310" s="1"/>
      <c r="AP310" s="1"/>
      <c r="AQ310" s="1"/>
      <c r="AR310" s="1"/>
      <c r="AX310" s="1"/>
      <c r="AY310" s="1"/>
      <c r="AZ310" s="1"/>
      <c r="BA310" s="1"/>
      <c r="BB310" s="1"/>
      <c r="BC310" s="1"/>
      <c r="BD310" s="1"/>
      <c r="BE310" s="1"/>
      <c r="BM310" s="1"/>
      <c r="BN310" s="1"/>
      <c r="BU310" s="1"/>
      <c r="CB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56"/>
    </row>
    <row r="311" spans="2:102" ht="14.25">
      <c r="B311" s="1"/>
      <c r="C311" s="1"/>
      <c r="E311" s="1"/>
      <c r="X311" s="1"/>
      <c r="Y311" s="1"/>
      <c r="Z311" s="1"/>
      <c r="AA311" s="1"/>
      <c r="AB311" s="1"/>
      <c r="AC311" s="1"/>
      <c r="AD311" s="1"/>
      <c r="AE311" s="1"/>
      <c r="AK311" s="1"/>
      <c r="AL311" s="1"/>
      <c r="AM311" s="1"/>
      <c r="AN311" s="1"/>
      <c r="AO311" s="1"/>
      <c r="AP311" s="1"/>
      <c r="AQ311" s="1"/>
      <c r="AR311" s="1"/>
      <c r="AX311" s="1"/>
      <c r="AY311" s="1"/>
      <c r="AZ311" s="1"/>
      <c r="BA311" s="1"/>
      <c r="BB311" s="1"/>
      <c r="BC311" s="1"/>
      <c r="BD311" s="1"/>
      <c r="BE311" s="1"/>
      <c r="BM311" s="1"/>
      <c r="BN311" s="1"/>
      <c r="BU311" s="1"/>
      <c r="CB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56"/>
    </row>
    <row r="312" spans="2:102" ht="14.25">
      <c r="B312" s="1"/>
      <c r="C312" s="1"/>
      <c r="E312" s="1"/>
      <c r="X312" s="1"/>
      <c r="Y312" s="1"/>
      <c r="Z312" s="1"/>
      <c r="AA312" s="1"/>
      <c r="AB312" s="1"/>
      <c r="AC312" s="1"/>
      <c r="AD312" s="1"/>
      <c r="AE312" s="1"/>
      <c r="AK312" s="1"/>
      <c r="AL312" s="1"/>
      <c r="AM312" s="1"/>
      <c r="AN312" s="1"/>
      <c r="AO312" s="1"/>
      <c r="AP312" s="1"/>
      <c r="AQ312" s="1"/>
      <c r="AR312" s="1"/>
      <c r="AX312" s="1"/>
      <c r="AY312" s="1"/>
      <c r="AZ312" s="1"/>
      <c r="BA312" s="1"/>
      <c r="BB312" s="1"/>
      <c r="BC312" s="1"/>
      <c r="BD312" s="1"/>
      <c r="BE312" s="1"/>
      <c r="BM312" s="1"/>
      <c r="BN312" s="1"/>
      <c r="BU312" s="1"/>
      <c r="CB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56"/>
    </row>
    <row r="313" spans="2:102" ht="14.25">
      <c r="B313" s="1"/>
      <c r="C313" s="1"/>
      <c r="E313" s="1"/>
      <c r="X313" s="1"/>
      <c r="Y313" s="1"/>
      <c r="Z313" s="1"/>
      <c r="AA313" s="1"/>
      <c r="AB313" s="1"/>
      <c r="AC313" s="1"/>
      <c r="AD313" s="1"/>
      <c r="AE313" s="1"/>
      <c r="AK313" s="1"/>
      <c r="AL313" s="1"/>
      <c r="AM313" s="1"/>
      <c r="AN313" s="1"/>
      <c r="AO313" s="1"/>
      <c r="AP313" s="1"/>
      <c r="AQ313" s="1"/>
      <c r="AR313" s="1"/>
      <c r="AX313" s="1"/>
      <c r="AY313" s="1"/>
      <c r="AZ313" s="1"/>
      <c r="BA313" s="1"/>
      <c r="BB313" s="1"/>
      <c r="BC313" s="1"/>
      <c r="BD313" s="1"/>
      <c r="BE313" s="1"/>
      <c r="BM313" s="1"/>
      <c r="BN313" s="1"/>
      <c r="BU313" s="1"/>
      <c r="CB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56"/>
    </row>
    <row r="314" spans="2:102" ht="14.25">
      <c r="B314" s="1"/>
      <c r="C314" s="1"/>
      <c r="E314" s="1"/>
      <c r="X314" s="1"/>
      <c r="Y314" s="1"/>
      <c r="Z314" s="1"/>
      <c r="AA314" s="1"/>
      <c r="AB314" s="1"/>
      <c r="AC314" s="1"/>
      <c r="AD314" s="1"/>
      <c r="AE314" s="1"/>
      <c r="AK314" s="1"/>
      <c r="AL314" s="1"/>
      <c r="AM314" s="1"/>
      <c r="AN314" s="1"/>
      <c r="AO314" s="1"/>
      <c r="AP314" s="1"/>
      <c r="AQ314" s="1"/>
      <c r="AR314" s="1"/>
      <c r="AX314" s="1"/>
      <c r="AY314" s="1"/>
      <c r="AZ314" s="1"/>
      <c r="BA314" s="1"/>
      <c r="BB314" s="1"/>
      <c r="BC314" s="1"/>
      <c r="BD314" s="1"/>
      <c r="BE314" s="1"/>
      <c r="BM314" s="1"/>
      <c r="BN314" s="1"/>
      <c r="BU314" s="1"/>
      <c r="CB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56"/>
    </row>
    <row r="315" spans="2:102" ht="14.25">
      <c r="B315" s="1"/>
      <c r="C315" s="1"/>
      <c r="E315" s="1"/>
      <c r="X315" s="1"/>
      <c r="Y315" s="1"/>
      <c r="Z315" s="1"/>
      <c r="AA315" s="1"/>
      <c r="AB315" s="1"/>
      <c r="AC315" s="1"/>
      <c r="AD315" s="1"/>
      <c r="AE315" s="1"/>
      <c r="AK315" s="1"/>
      <c r="AL315" s="1"/>
      <c r="AM315" s="1"/>
      <c r="AN315" s="1"/>
      <c r="AO315" s="1"/>
      <c r="AP315" s="1"/>
      <c r="AQ315" s="1"/>
      <c r="AR315" s="1"/>
      <c r="AX315" s="1"/>
      <c r="AY315" s="1"/>
      <c r="AZ315" s="1"/>
      <c r="BA315" s="1"/>
      <c r="BB315" s="1"/>
      <c r="BC315" s="1"/>
      <c r="BD315" s="1"/>
      <c r="BE315" s="1"/>
      <c r="BM315" s="1"/>
      <c r="BN315" s="1"/>
      <c r="BU315" s="1"/>
      <c r="CB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56"/>
    </row>
    <row r="316" spans="2:102" ht="14.25">
      <c r="B316" s="1"/>
      <c r="C316" s="1"/>
      <c r="E316" s="1"/>
      <c r="X316" s="1"/>
      <c r="Y316" s="1"/>
      <c r="Z316" s="1"/>
      <c r="AA316" s="1"/>
      <c r="AB316" s="1"/>
      <c r="AC316" s="1"/>
      <c r="AD316" s="1"/>
      <c r="AE316" s="1"/>
      <c r="AK316" s="1"/>
      <c r="AL316" s="1"/>
      <c r="AM316" s="1"/>
      <c r="AN316" s="1"/>
      <c r="AO316" s="1"/>
      <c r="AP316" s="1"/>
      <c r="AQ316" s="1"/>
      <c r="AR316" s="1"/>
      <c r="AX316" s="1"/>
      <c r="AY316" s="1"/>
      <c r="AZ316" s="1"/>
      <c r="BA316" s="1"/>
      <c r="BB316" s="1"/>
      <c r="BC316" s="1"/>
      <c r="BD316" s="1"/>
      <c r="BE316" s="1"/>
      <c r="BM316" s="1"/>
      <c r="BN316" s="1"/>
      <c r="BU316" s="1"/>
      <c r="CB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56"/>
    </row>
    <row r="317" spans="2:102" ht="14.25">
      <c r="B317" s="1"/>
      <c r="C317" s="1"/>
      <c r="E317" s="1"/>
      <c r="X317" s="1"/>
      <c r="Y317" s="1"/>
      <c r="Z317" s="1"/>
      <c r="AA317" s="1"/>
      <c r="AB317" s="1"/>
      <c r="AC317" s="1"/>
      <c r="AD317" s="1"/>
      <c r="AE317" s="1"/>
      <c r="AK317" s="1"/>
      <c r="AL317" s="1"/>
      <c r="AM317" s="1"/>
      <c r="AN317" s="1"/>
      <c r="AO317" s="1"/>
      <c r="AP317" s="1"/>
      <c r="AQ317" s="1"/>
      <c r="AR317" s="1"/>
      <c r="AX317" s="1"/>
      <c r="AY317" s="1"/>
      <c r="AZ317" s="1"/>
      <c r="BA317" s="1"/>
      <c r="BB317" s="1"/>
      <c r="BC317" s="1"/>
      <c r="BD317" s="1"/>
      <c r="BE317" s="1"/>
      <c r="BM317" s="1"/>
      <c r="BN317" s="1"/>
      <c r="BU317" s="1"/>
      <c r="CB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56"/>
    </row>
    <row r="318" spans="2:102" ht="14.25">
      <c r="B318" s="1"/>
      <c r="C318" s="1"/>
      <c r="E318" s="1"/>
      <c r="X318" s="1"/>
      <c r="Y318" s="1"/>
      <c r="Z318" s="1"/>
      <c r="AA318" s="1"/>
      <c r="AB318" s="1"/>
      <c r="AC318" s="1"/>
      <c r="AD318" s="1"/>
      <c r="AE318" s="1"/>
      <c r="AK318" s="1"/>
      <c r="AL318" s="1"/>
      <c r="AM318" s="1"/>
      <c r="AN318" s="1"/>
      <c r="AO318" s="1"/>
      <c r="AP318" s="1"/>
      <c r="AQ318" s="1"/>
      <c r="AR318" s="1"/>
      <c r="AX318" s="1"/>
      <c r="AY318" s="1"/>
      <c r="AZ318" s="1"/>
      <c r="BA318" s="1"/>
      <c r="BB318" s="1"/>
      <c r="BC318" s="1"/>
      <c r="BD318" s="1"/>
      <c r="BE318" s="1"/>
      <c r="BM318" s="1"/>
      <c r="BN318" s="1"/>
      <c r="BU318" s="1"/>
      <c r="CB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56"/>
    </row>
    <row r="319" spans="2:102" ht="14.25">
      <c r="B319" s="1"/>
      <c r="C319" s="1"/>
      <c r="E319" s="1"/>
      <c r="X319" s="1"/>
      <c r="Y319" s="1"/>
      <c r="Z319" s="1"/>
      <c r="AA319" s="1"/>
      <c r="AB319" s="1"/>
      <c r="AC319" s="1"/>
      <c r="AD319" s="1"/>
      <c r="AE319" s="1"/>
      <c r="AK319" s="1"/>
      <c r="AL319" s="1"/>
      <c r="AM319" s="1"/>
      <c r="AN319" s="1"/>
      <c r="AO319" s="1"/>
      <c r="AP319" s="1"/>
      <c r="AQ319" s="1"/>
      <c r="AR319" s="1"/>
      <c r="AX319" s="1"/>
      <c r="AY319" s="1"/>
      <c r="AZ319" s="1"/>
      <c r="BA319" s="1"/>
      <c r="BB319" s="1"/>
      <c r="BC319" s="1"/>
      <c r="BD319" s="1"/>
      <c r="BE319" s="1"/>
      <c r="BM319" s="1"/>
      <c r="BN319" s="1"/>
      <c r="BU319" s="1"/>
      <c r="CB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56"/>
    </row>
    <row r="320" spans="2:102" ht="14.25">
      <c r="B320" s="1"/>
      <c r="C320" s="1"/>
      <c r="E320" s="1"/>
      <c r="X320" s="1"/>
      <c r="Y320" s="1"/>
      <c r="Z320" s="1"/>
      <c r="AA320" s="1"/>
      <c r="AB320" s="1"/>
      <c r="AC320" s="1"/>
      <c r="AD320" s="1"/>
      <c r="AE320" s="1"/>
      <c r="AK320" s="1"/>
      <c r="AL320" s="1"/>
      <c r="AM320" s="1"/>
      <c r="AN320" s="1"/>
      <c r="AO320" s="1"/>
      <c r="AP320" s="1"/>
      <c r="AQ320" s="1"/>
      <c r="AR320" s="1"/>
      <c r="AX320" s="1"/>
      <c r="AY320" s="1"/>
      <c r="AZ320" s="1"/>
      <c r="BA320" s="1"/>
      <c r="BB320" s="1"/>
      <c r="BC320" s="1"/>
      <c r="BD320" s="1"/>
      <c r="BE320" s="1"/>
      <c r="BM320" s="1"/>
      <c r="BN320" s="1"/>
      <c r="BU320" s="1"/>
      <c r="CB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56"/>
    </row>
    <row r="321" spans="2:102" ht="14.25">
      <c r="B321" s="1"/>
      <c r="C321" s="1"/>
      <c r="E321" s="1"/>
      <c r="X321" s="1"/>
      <c r="Y321" s="1"/>
      <c r="Z321" s="1"/>
      <c r="AA321" s="1"/>
      <c r="AB321" s="1"/>
      <c r="AC321" s="1"/>
      <c r="AD321" s="1"/>
      <c r="AE321" s="1"/>
      <c r="AK321" s="1"/>
      <c r="AL321" s="1"/>
      <c r="AM321" s="1"/>
      <c r="AN321" s="1"/>
      <c r="AO321" s="1"/>
      <c r="AP321" s="1"/>
      <c r="AQ321" s="1"/>
      <c r="AR321" s="1"/>
      <c r="AX321" s="1"/>
      <c r="AY321" s="1"/>
      <c r="AZ321" s="1"/>
      <c r="BA321" s="1"/>
      <c r="BB321" s="1"/>
      <c r="BC321" s="1"/>
      <c r="BD321" s="1"/>
      <c r="BE321" s="1"/>
      <c r="BM321" s="1"/>
      <c r="BN321" s="1"/>
      <c r="BU321" s="1"/>
      <c r="CB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56"/>
    </row>
    <row r="322" spans="2:102" ht="14.25">
      <c r="B322" s="1"/>
      <c r="C322" s="1"/>
      <c r="E322" s="1"/>
      <c r="X322" s="1"/>
      <c r="Y322" s="1"/>
      <c r="Z322" s="1"/>
      <c r="AA322" s="1"/>
      <c r="AB322" s="1"/>
      <c r="AC322" s="1"/>
      <c r="AD322" s="1"/>
      <c r="AE322" s="1"/>
      <c r="AK322" s="1"/>
      <c r="AL322" s="1"/>
      <c r="AM322" s="1"/>
      <c r="AN322" s="1"/>
      <c r="AO322" s="1"/>
      <c r="AP322" s="1"/>
      <c r="AQ322" s="1"/>
      <c r="AR322" s="1"/>
      <c r="AX322" s="1"/>
      <c r="AY322" s="1"/>
      <c r="AZ322" s="1"/>
      <c r="BA322" s="1"/>
      <c r="BB322" s="1"/>
      <c r="BC322" s="1"/>
      <c r="BD322" s="1"/>
      <c r="BE322" s="1"/>
      <c r="BM322" s="1"/>
      <c r="BN322" s="1"/>
      <c r="BU322" s="1"/>
      <c r="CB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56"/>
    </row>
    <row r="323" spans="2:102" ht="14.25">
      <c r="B323" s="1"/>
      <c r="C323" s="1"/>
      <c r="E323" s="1"/>
      <c r="X323" s="1"/>
      <c r="Y323" s="1"/>
      <c r="Z323" s="1"/>
      <c r="AA323" s="1"/>
      <c r="AB323" s="1"/>
      <c r="AC323" s="1"/>
      <c r="AD323" s="1"/>
      <c r="AE323" s="1"/>
      <c r="AK323" s="1"/>
      <c r="AL323" s="1"/>
      <c r="AM323" s="1"/>
      <c r="AN323" s="1"/>
      <c r="AO323" s="1"/>
      <c r="AP323" s="1"/>
      <c r="AQ323" s="1"/>
      <c r="AR323" s="1"/>
      <c r="AX323" s="1"/>
      <c r="AY323" s="1"/>
      <c r="AZ323" s="1"/>
      <c r="BA323" s="1"/>
      <c r="BB323" s="1"/>
      <c r="BC323" s="1"/>
      <c r="BD323" s="1"/>
      <c r="BE323" s="1"/>
      <c r="BM323" s="1"/>
      <c r="BN323" s="1"/>
      <c r="BU323" s="1"/>
      <c r="CB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E733"/>
  <sheetViews>
    <sheetView showGridLines="0" zoomScale="70" zoomScaleNormal="70" workbookViewId="0">
      <selection activeCell="M1" sqref="M1"/>
    </sheetView>
  </sheetViews>
  <sheetFormatPr baseColWidth="10" defaultColWidth="9.140625" defaultRowHeight="15"/>
  <cols>
    <col min="1" max="1" width="9.42578125" style="1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5" width="12.85546875" style="1" bestFit="1" customWidth="1"/>
    <col min="16" max="16" width="11.42578125" style="1" bestFit="1" customWidth="1"/>
    <col min="17" max="17" width="12" style="1" bestFit="1" customWidth="1"/>
    <col min="18" max="18" width="12.85546875" style="1" bestFit="1" customWidth="1"/>
    <col min="19" max="19" width="12.57031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6.7109375" style="218" bestFit="1" customWidth="1"/>
    <col min="80" max="80" width="6.28515625" bestFit="1" customWidth="1"/>
    <col min="81" max="87" width="5.7109375" style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s="156" customFormat="1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s="156" customFormat="1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s="156" customFormat="1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s="156" customFormat="1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s="156" customFormat="1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s="156" customFormat="1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s="156" customFormat="1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s="156" customFormat="1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s="156" customFormat="1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s="156" customFormat="1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s="156" customFormat="1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s="156" customFormat="1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s="156" customFormat="1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s="156" customFormat="1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s="156" customFormat="1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s="156" customFormat="1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s="156" customFormat="1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s="156" customFormat="1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s="156" customFormat="1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s="156" customFormat="1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s="156" customFormat="1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s="156" customFormat="1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s="156" customFormat="1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s="156" customFormat="1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s="156" customFormat="1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s="156" customFormat="1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s="156" customFormat="1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s="156" customFormat="1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s="156" customFormat="1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s="156" customFormat="1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s="156" customFormat="1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s="156" customFormat="1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s="156" customFormat="1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s="156" customFormat="1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s="156" customFormat="1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s="156" customFormat="1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s="156" customFormat="1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s="156" customFormat="1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s="156" customFormat="1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s="156" customFormat="1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s="156" customFormat="1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s="156" customFormat="1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s="156" customFormat="1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s="156" customFormat="1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s="156" customFormat="1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s="156" customFormat="1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s="156" customFormat="1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s="156" customFormat="1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s="156" customFormat="1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s="156" customFormat="1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s="156" customFormat="1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s="156" customFormat="1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s="156" customFormat="1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s="156" customFormat="1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s="156" customFormat="1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s="156" customFormat="1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s="156" customFormat="1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s="156" customFormat="1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s="156" customFormat="1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s="156" customFormat="1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165"/>
      <c r="CX99" s="157"/>
      <c r="CY99" s="164"/>
      <c r="CZ99" s="157"/>
      <c r="DA99" s="157"/>
      <c r="DB99" s="165"/>
      <c r="DC99" s="21"/>
      <c r="DD99" s="9"/>
      <c r="DE99" s="22"/>
    </row>
    <row r="100" spans="1:109" s="156" customFormat="1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165"/>
      <c r="CX100" s="157"/>
      <c r="CY100" s="164"/>
      <c r="CZ100" s="157"/>
      <c r="DA100" s="157"/>
      <c r="DB100" s="165"/>
      <c r="DC100" s="21"/>
      <c r="DD100" s="9"/>
      <c r="DE100" s="22"/>
    </row>
    <row r="101" spans="1:109" s="156" customFormat="1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s="156" customFormat="1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s="156" customFormat="1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s="156" customFormat="1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s="156" customFormat="1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s="156" customFormat="1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s="156" customFormat="1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s="156" customFormat="1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s="156" customFormat="1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s="156" customFormat="1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s="156" customFormat="1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s="156" customFormat="1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s="156" customFormat="1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s="156" customFormat="1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s="156" customFormat="1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s="156" customFormat="1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s="156" customFormat="1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s="156" customFormat="1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s="156" customFormat="1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s="156" customFormat="1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s="156" customFormat="1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s="156" customFormat="1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s="156" customFormat="1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s="156" customFormat="1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s="156" customFormat="1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s="156" customFormat="1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s="156" customFormat="1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s="156" customFormat="1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s="156" customFormat="1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s="156" customFormat="1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s="156" customFormat="1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s="156" customFormat="1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s="156" customFormat="1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s="156" customFormat="1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s="156" customFormat="1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s="156" customFormat="1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s="156" customFormat="1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s="156" customFormat="1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s="156" customFormat="1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s="156" customFormat="1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s="156" customFormat="1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s="156" customFormat="1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s="156" customFormat="1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s="156" customFormat="1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s="156" customFormat="1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s="156" customFormat="1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s="156" customFormat="1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s="156" customFormat="1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s="156" customFormat="1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s="156" customFormat="1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s="156" customFormat="1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s="156" customFormat="1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s="156" customFormat="1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s="156" customFormat="1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s="156" customFormat="1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s="156" customFormat="1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s="156" customFormat="1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s="156" customFormat="1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s="156" customFormat="1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s="156" customFormat="1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s="156" customFormat="1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s="156" customFormat="1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s="156" customFormat="1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s="156" customFormat="1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s="156" customFormat="1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s="156" customFormat="1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s="156" customFormat="1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s="156" customFormat="1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s="156" customFormat="1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s="156" customFormat="1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s="156" customFormat="1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s="156" customFormat="1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s="156" customFormat="1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s="156" customFormat="1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s="156" customFormat="1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s="156" customFormat="1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s="156" customFormat="1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s="156" customFormat="1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s="156" customFormat="1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s="156" customFormat="1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s="156" customFormat="1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s="156" customFormat="1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s="156" customFormat="1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s="156" customFormat="1" ht="16.5" thickBot="1">
      <c r="A184" s="136"/>
      <c r="B184" s="137"/>
      <c r="C184" s="138"/>
      <c r="D184" s="397"/>
      <c r="E184" s="457"/>
      <c r="F184" s="208"/>
      <c r="G184" s="146"/>
      <c r="H184" s="146"/>
      <c r="I184" s="458"/>
      <c r="J184" s="458"/>
      <c r="K184" s="458"/>
      <c r="L184" s="459"/>
      <c r="M184" s="459"/>
      <c r="N184" s="458"/>
      <c r="O184" s="458"/>
      <c r="P184" s="458"/>
      <c r="Q184" s="458"/>
      <c r="R184" s="458"/>
      <c r="S184" s="458"/>
      <c r="T184" s="458"/>
      <c r="U184" s="208"/>
      <c r="V184" s="146"/>
      <c r="W184" s="146"/>
      <c r="X184" s="458"/>
      <c r="Y184" s="458"/>
      <c r="Z184" s="458"/>
      <c r="AA184" s="458"/>
      <c r="AB184" s="458"/>
      <c r="AC184" s="458"/>
      <c r="AD184" s="458"/>
      <c r="AE184" s="458"/>
      <c r="AF184" s="458"/>
      <c r="AG184" s="208"/>
      <c r="AH184" s="146"/>
      <c r="AI184" s="146"/>
      <c r="AJ184" s="146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208"/>
      <c r="AU184" s="146"/>
      <c r="AV184" s="146"/>
      <c r="AW184" s="146"/>
      <c r="AX184" s="458"/>
      <c r="AY184" s="458"/>
      <c r="AZ184" s="458"/>
      <c r="BA184" s="458"/>
      <c r="BB184" s="458"/>
      <c r="BC184" s="458"/>
      <c r="BD184" s="458"/>
      <c r="BE184" s="458"/>
      <c r="BF184" s="458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60"/>
      <c r="CK184" s="447"/>
      <c r="CL184" s="447"/>
      <c r="CM184" s="372"/>
      <c r="CN184" s="145"/>
      <c r="CO184" s="436"/>
      <c r="CP184" s="146"/>
      <c r="CQ184" s="437"/>
      <c r="CR184" s="438"/>
      <c r="CS184" s="148"/>
      <c r="CT184" s="461"/>
      <c r="CU184" s="461"/>
      <c r="CV184" s="150"/>
      <c r="CW184" s="150"/>
      <c r="CX184" s="149"/>
      <c r="CY184" s="148"/>
      <c r="CZ184" s="149"/>
      <c r="DA184" s="149"/>
      <c r="DB184" s="150"/>
      <c r="DC184" s="139"/>
      <c r="DD184" s="140"/>
      <c r="DE184" s="143"/>
    </row>
    <row r="185" spans="1:109" s="156" customFormat="1" ht="15.75">
      <c r="A185" s="159"/>
      <c r="B185" s="167"/>
      <c r="C185" s="166"/>
      <c r="D185" s="39"/>
      <c r="E185" s="452"/>
      <c r="F185" s="170"/>
      <c r="G185" s="363"/>
      <c r="H185" s="363"/>
      <c r="I185" s="453"/>
      <c r="J185" s="453"/>
      <c r="K185" s="453"/>
      <c r="L185" s="454"/>
      <c r="M185" s="454"/>
      <c r="N185" s="453"/>
      <c r="O185" s="453"/>
      <c r="P185" s="453"/>
      <c r="Q185" s="453"/>
      <c r="R185" s="453"/>
      <c r="S185" s="453"/>
      <c r="T185" s="453"/>
      <c r="U185" s="170"/>
      <c r="V185" s="363"/>
      <c r="W185" s="363"/>
      <c r="X185" s="453"/>
      <c r="Y185" s="453"/>
      <c r="Z185" s="453"/>
      <c r="AA185" s="453"/>
      <c r="AB185" s="453"/>
      <c r="AC185" s="453"/>
      <c r="AD185" s="453"/>
      <c r="AE185" s="453"/>
      <c r="AF185" s="453"/>
      <c r="AG185" s="170"/>
      <c r="AH185" s="363"/>
      <c r="AI185" s="363"/>
      <c r="AJ185" s="363"/>
      <c r="AK185" s="453"/>
      <c r="AL185" s="453"/>
      <c r="AM185" s="453"/>
      <c r="AN185" s="453"/>
      <c r="AO185" s="453"/>
      <c r="AP185" s="453"/>
      <c r="AQ185" s="453"/>
      <c r="AR185" s="453"/>
      <c r="AS185" s="453"/>
      <c r="AT185" s="170"/>
      <c r="AU185" s="363"/>
      <c r="AV185" s="363"/>
      <c r="AW185" s="363"/>
      <c r="AX185" s="453"/>
      <c r="AY185" s="453"/>
      <c r="AZ185" s="453"/>
      <c r="BA185" s="453"/>
      <c r="BB185" s="453"/>
      <c r="BC185" s="453"/>
      <c r="BD185" s="453"/>
      <c r="BE185" s="453"/>
      <c r="BF185" s="453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5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6"/>
      <c r="CU185" s="456"/>
      <c r="CV185" s="163"/>
      <c r="CW185" s="163"/>
      <c r="CX185" s="162"/>
      <c r="CY185" s="161"/>
      <c r="CZ185" s="162"/>
      <c r="DA185" s="162"/>
      <c r="DB185" s="163"/>
      <c r="DC185" s="18"/>
      <c r="DD185" s="19"/>
      <c r="DE185" s="20"/>
    </row>
    <row r="186" spans="1:109" s="156" customFormat="1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s="156" customFormat="1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s="156" customFormat="1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s="156" customFormat="1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s="156" customFormat="1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s="156" customFormat="1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s="156" customFormat="1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s="156" customFormat="1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s="156" customFormat="1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s="156" customFormat="1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s="156" customFormat="1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s="156" customFormat="1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165"/>
      <c r="CX197" s="157"/>
      <c r="CY197" s="164"/>
      <c r="CZ197" s="157"/>
      <c r="DA197" s="157"/>
      <c r="DB197" s="165"/>
      <c r="DC197" s="21"/>
      <c r="DD197" s="9"/>
      <c r="DE197" s="22"/>
    </row>
    <row r="198" spans="1:109" s="156" customFormat="1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165"/>
      <c r="CX198" s="157"/>
      <c r="CY198" s="164"/>
      <c r="CZ198" s="157"/>
      <c r="DA198" s="157"/>
      <c r="DB198" s="165"/>
      <c r="DC198" s="21"/>
      <c r="DD198" s="9"/>
      <c r="DE198" s="22"/>
    </row>
    <row r="199" spans="1:109" s="156" customFormat="1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s="156" customFormat="1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s="156" customFormat="1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s="156" customFormat="1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s="156" customFormat="1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s="156" customFormat="1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s="156" customFormat="1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s="156" customFormat="1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s="156" customFormat="1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s="156" customFormat="1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s="156" customFormat="1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s="156" customFormat="1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s="156" customFormat="1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s="156" customFormat="1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s="156" customFormat="1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s="156" customFormat="1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s="156" customFormat="1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s="156" customFormat="1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s="156" customFormat="1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s="156" customFormat="1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s="156" customFormat="1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s="156" customFormat="1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s="156" customFormat="1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s="156" customFormat="1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s="156" customFormat="1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s="156" customFormat="1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s="156" customFormat="1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s="156" customFormat="1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s="156" customFormat="1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s="156" customFormat="1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s="156" customFormat="1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s="156" customFormat="1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s="156" customFormat="1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s="156" customFormat="1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s="156" customFormat="1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s="156" customFormat="1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s="156" customFormat="1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s="156" customFormat="1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s="156" customFormat="1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s="156" customFormat="1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s="156" customFormat="1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s="156" customFormat="1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s="156" customFormat="1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s="156" customFormat="1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s="156" customFormat="1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s="156" customFormat="1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s="156" customFormat="1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s="156" customFormat="1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s="156" customFormat="1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s="156" customFormat="1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s="156" customFormat="1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s="156" customFormat="1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s="156" customFormat="1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s="156" customFormat="1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s="156" customFormat="1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s="156" customFormat="1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s="156" customFormat="1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s="156" customFormat="1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s="156" customFormat="1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s="156" customFormat="1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s="156" customFormat="1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s="156" customFormat="1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s="156" customFormat="1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s="156" customFormat="1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s="156" customFormat="1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s="156" customFormat="1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s="156" customFormat="1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s="156" customFormat="1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s="156" customFormat="1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s="156" customFormat="1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s="156" customFormat="1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s="156" customFormat="1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s="156" customFormat="1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s="156" customFormat="1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s="156" customFormat="1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s="156" customFormat="1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s="156" customFormat="1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s="156" customFormat="1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s="156" customFormat="1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s="156" customFormat="1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s="156" customFormat="1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s="156" customFormat="1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s="156" customFormat="1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s="156" customFormat="1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s="156" customFormat="1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s="156" customFormat="1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s="156" customFormat="1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s="156" customFormat="1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s="156" customFormat="1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s="156" customFormat="1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s="156" customFormat="1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s="156" customFormat="1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s="156" customFormat="1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s="156" customFormat="1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s="156" customFormat="1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s="156" customFormat="1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s="156" customFormat="1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165"/>
      <c r="CX295" s="157"/>
      <c r="CY295" s="164"/>
      <c r="CZ295" s="157"/>
      <c r="DA295" s="157"/>
      <c r="DB295" s="165"/>
      <c r="DC295" s="21"/>
      <c r="DD295" s="9"/>
      <c r="DE295" s="22"/>
    </row>
    <row r="296" spans="1:109" s="156" customFormat="1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165"/>
      <c r="CX296" s="157"/>
      <c r="CY296" s="164"/>
      <c r="CZ296" s="157"/>
      <c r="DA296" s="157"/>
      <c r="DB296" s="165"/>
      <c r="DC296" s="21"/>
      <c r="DD296" s="9"/>
      <c r="DE296" s="22"/>
    </row>
    <row r="297" spans="1:109" s="156" customFormat="1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s="156" customFormat="1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s="156" customFormat="1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s="156" customFormat="1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s="156" customFormat="1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s="156" customFormat="1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s="156" customFormat="1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s="156" customFormat="1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s="156" customFormat="1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s="156" customFormat="1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s="156" customFormat="1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s="156" customFormat="1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s="156" customFormat="1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s="156" customFormat="1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s="156" customFormat="1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s="156" customFormat="1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s="156" customFormat="1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s="156" customFormat="1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s="156" customFormat="1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s="156" customFormat="1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s="156" customFormat="1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s="156" customFormat="1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s="156" customFormat="1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s="156" customFormat="1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s="156" customFormat="1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s="156" customFormat="1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s="156" customFormat="1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s="156" customFormat="1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s="156" customFormat="1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s="156" customFormat="1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s="156" customFormat="1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s="156" customFormat="1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s="156" customFormat="1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s="156" customFormat="1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s="156" customFormat="1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s="156" customFormat="1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s="156" customFormat="1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s="156" customFormat="1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s="156" customFormat="1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s="156" customFormat="1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s="156" customFormat="1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s="156" customFormat="1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s="156" customFormat="1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s="156" customFormat="1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s="156" customFormat="1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s="156" customFormat="1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s="156" customFormat="1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s="156" customFormat="1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s="156" customFormat="1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s="156" customFormat="1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s="156" customFormat="1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s="156" customFormat="1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s="156" customFormat="1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s="156" customFormat="1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s="156" customFormat="1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s="156" customFormat="1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s="156" customFormat="1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s="156" customFormat="1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s="156" customFormat="1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s="156" customFormat="1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s="156" customFormat="1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s="156" customFormat="1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s="156" customFormat="1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s="156" customFormat="1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s="156" customFormat="1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s="156" customFormat="1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s="156" customFormat="1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s="156" customFormat="1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s="156" customFormat="1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s="156" customFormat="1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s="156" customFormat="1" ht="16.5" thickBot="1">
      <c r="A367" s="136"/>
      <c r="B367" s="137"/>
      <c r="C367" s="138"/>
      <c r="D367" s="397"/>
      <c r="E367" s="457"/>
      <c r="F367" s="208"/>
      <c r="G367" s="146"/>
      <c r="H367" s="146"/>
      <c r="I367" s="458"/>
      <c r="J367" s="458"/>
      <c r="K367" s="458"/>
      <c r="L367" s="459"/>
      <c r="M367" s="459"/>
      <c r="N367" s="458"/>
      <c r="O367" s="458"/>
      <c r="P367" s="458"/>
      <c r="Q367" s="458"/>
      <c r="R367" s="458"/>
      <c r="S367" s="458"/>
      <c r="T367" s="458"/>
      <c r="U367" s="208"/>
      <c r="V367" s="146"/>
      <c r="W367" s="146"/>
      <c r="X367" s="458"/>
      <c r="Y367" s="458"/>
      <c r="Z367" s="458"/>
      <c r="AA367" s="458"/>
      <c r="AB367" s="458"/>
      <c r="AC367" s="458"/>
      <c r="AD367" s="458"/>
      <c r="AE367" s="458"/>
      <c r="AF367" s="458"/>
      <c r="AG367" s="208"/>
      <c r="AH367" s="146"/>
      <c r="AI367" s="146"/>
      <c r="AJ367" s="146"/>
      <c r="AK367" s="458"/>
      <c r="AL367" s="458"/>
      <c r="AM367" s="458"/>
      <c r="AN367" s="458"/>
      <c r="AO367" s="458"/>
      <c r="AP367" s="458"/>
      <c r="AQ367" s="458"/>
      <c r="AR367" s="458"/>
      <c r="AS367" s="458"/>
      <c r="AT367" s="208"/>
      <c r="AU367" s="146"/>
      <c r="AV367" s="146"/>
      <c r="AW367" s="146"/>
      <c r="AX367" s="458"/>
      <c r="AY367" s="458"/>
      <c r="AZ367" s="458"/>
      <c r="BA367" s="458"/>
      <c r="BB367" s="458"/>
      <c r="BC367" s="458"/>
      <c r="BD367" s="458"/>
      <c r="BE367" s="458"/>
      <c r="BF367" s="458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60"/>
      <c r="CK367" s="447"/>
      <c r="CL367" s="447"/>
      <c r="CM367" s="372"/>
      <c r="CN367" s="145"/>
      <c r="CO367" s="436"/>
      <c r="CP367" s="146"/>
      <c r="CQ367" s="437"/>
      <c r="CR367" s="438"/>
      <c r="CS367" s="148"/>
      <c r="CT367" s="461"/>
      <c r="CU367" s="461"/>
      <c r="CV367" s="150"/>
      <c r="CW367" s="150"/>
      <c r="CX367" s="149"/>
      <c r="CY367" s="148"/>
      <c r="CZ367" s="149"/>
      <c r="DA367" s="149"/>
      <c r="DB367" s="150"/>
      <c r="DC367" s="139"/>
      <c r="DD367" s="140"/>
      <c r="DE367" s="143"/>
    </row>
    <row r="368" spans="1:109" s="156" customFormat="1" ht="15.75">
      <c r="A368" s="159"/>
      <c r="B368" s="167"/>
      <c r="C368" s="166"/>
      <c r="D368" s="39"/>
      <c r="E368" s="452"/>
      <c r="F368" s="170"/>
      <c r="G368" s="363"/>
      <c r="H368" s="363"/>
      <c r="I368" s="453"/>
      <c r="J368" s="453"/>
      <c r="K368" s="453"/>
      <c r="L368" s="454"/>
      <c r="M368" s="454"/>
      <c r="N368" s="453"/>
      <c r="O368" s="453"/>
      <c r="P368" s="453"/>
      <c r="Q368" s="453"/>
      <c r="R368" s="453"/>
      <c r="S368" s="453"/>
      <c r="T368" s="453"/>
      <c r="U368" s="170"/>
      <c r="V368" s="363"/>
      <c r="W368" s="363"/>
      <c r="X368" s="453"/>
      <c r="Y368" s="453"/>
      <c r="Z368" s="453"/>
      <c r="AA368" s="453"/>
      <c r="AB368" s="453"/>
      <c r="AC368" s="453"/>
      <c r="AD368" s="453"/>
      <c r="AE368" s="453"/>
      <c r="AF368" s="453"/>
      <c r="AG368" s="170"/>
      <c r="AH368" s="363"/>
      <c r="AI368" s="363"/>
      <c r="AJ368" s="363"/>
      <c r="AK368" s="453"/>
      <c r="AL368" s="453"/>
      <c r="AM368" s="453"/>
      <c r="AN368" s="453"/>
      <c r="AO368" s="453"/>
      <c r="AP368" s="453"/>
      <c r="AQ368" s="453"/>
      <c r="AR368" s="453"/>
      <c r="AS368" s="453"/>
      <c r="AT368" s="170"/>
      <c r="AU368" s="363"/>
      <c r="AV368" s="363"/>
      <c r="AW368" s="363"/>
      <c r="AX368" s="453"/>
      <c r="AY368" s="453"/>
      <c r="AZ368" s="453"/>
      <c r="BA368" s="453"/>
      <c r="BB368" s="453"/>
      <c r="BC368" s="453"/>
      <c r="BD368" s="453"/>
      <c r="BE368" s="453"/>
      <c r="BF368" s="453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5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6"/>
      <c r="CU368" s="456"/>
      <c r="CV368" s="163"/>
      <c r="CW368" s="163"/>
      <c r="CX368" s="162"/>
      <c r="CY368" s="161"/>
      <c r="CZ368" s="162"/>
      <c r="DA368" s="162"/>
      <c r="DB368" s="163"/>
      <c r="DC368" s="18"/>
      <c r="DD368" s="19"/>
      <c r="DE368" s="20"/>
    </row>
    <row r="369" spans="1:109" s="156" customFormat="1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s="156" customFormat="1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s="156" customFormat="1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s="156" customFormat="1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s="156" customFormat="1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s="156" customFormat="1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s="156" customFormat="1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s="156" customFormat="1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s="156" customFormat="1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s="156" customFormat="1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s="156" customFormat="1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s="156" customFormat="1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s="156" customFormat="1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s="156" customFormat="1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s="156" customFormat="1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s="156" customFormat="1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s="156" customFormat="1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s="156" customFormat="1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s="156" customFormat="1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s="156" customFormat="1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s="156" customFormat="1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s="156" customFormat="1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s="156" customFormat="1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s="156" customFormat="1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s="156" customFormat="1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165"/>
      <c r="CX393" s="157"/>
      <c r="CY393" s="164"/>
      <c r="CZ393" s="157"/>
      <c r="DA393" s="157"/>
      <c r="DB393" s="165"/>
      <c r="DC393" s="21"/>
      <c r="DD393" s="9"/>
      <c r="DE393" s="22"/>
    </row>
    <row r="394" spans="1:109" s="156" customFormat="1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165"/>
      <c r="CX394" s="157"/>
      <c r="CY394" s="164"/>
      <c r="CZ394" s="157"/>
      <c r="DA394" s="157"/>
      <c r="DB394" s="165"/>
      <c r="DC394" s="21"/>
      <c r="DD394" s="9"/>
      <c r="DE394" s="22"/>
    </row>
    <row r="395" spans="1:109" s="156" customFormat="1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165"/>
      <c r="CX395" s="157"/>
      <c r="CY395" s="164"/>
      <c r="CZ395" s="157"/>
      <c r="DA395" s="157"/>
      <c r="DB395" s="165"/>
      <c r="DC395" s="21"/>
      <c r="DD395" s="9"/>
      <c r="DE395" s="22"/>
    </row>
    <row r="396" spans="1:109" s="156" customFormat="1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165"/>
      <c r="CX396" s="157"/>
      <c r="CY396" s="164"/>
      <c r="CZ396" s="157"/>
      <c r="DA396" s="157"/>
      <c r="DB396" s="165"/>
      <c r="DC396" s="21"/>
      <c r="DD396" s="9"/>
      <c r="DE396" s="22"/>
    </row>
    <row r="397" spans="1:109" s="156" customFormat="1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165"/>
      <c r="CX397" s="157"/>
      <c r="CY397" s="164"/>
      <c r="CZ397" s="157"/>
      <c r="DA397" s="157"/>
      <c r="DB397" s="165"/>
      <c r="DC397" s="21"/>
      <c r="DD397" s="9"/>
      <c r="DE397" s="22"/>
    </row>
    <row r="398" spans="1:109" s="156" customFormat="1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165"/>
      <c r="CX398" s="157"/>
      <c r="CY398" s="164"/>
      <c r="CZ398" s="157"/>
      <c r="DA398" s="157"/>
      <c r="DB398" s="165"/>
      <c r="DC398" s="21"/>
      <c r="DD398" s="9"/>
      <c r="DE398" s="22"/>
    </row>
    <row r="399" spans="1:109" s="156" customFormat="1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165"/>
      <c r="CX399" s="157"/>
      <c r="CY399" s="164"/>
      <c r="CZ399" s="157"/>
      <c r="DA399" s="157"/>
      <c r="DB399" s="165"/>
      <c r="DC399" s="21"/>
      <c r="DD399" s="9"/>
      <c r="DE399" s="22"/>
    </row>
    <row r="400" spans="1:109" s="156" customFormat="1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165"/>
      <c r="CX400" s="157"/>
      <c r="CY400" s="164"/>
      <c r="CZ400" s="157"/>
      <c r="DA400" s="157"/>
      <c r="DB400" s="165"/>
      <c r="DC400" s="21"/>
      <c r="DD400" s="9"/>
      <c r="DE400" s="22"/>
    </row>
    <row r="401" spans="1:109" s="156" customFormat="1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165"/>
      <c r="CX401" s="157"/>
      <c r="CY401" s="164"/>
      <c r="CZ401" s="157"/>
      <c r="DA401" s="157"/>
      <c r="DB401" s="165"/>
      <c r="DC401" s="21"/>
      <c r="DD401" s="9"/>
      <c r="DE401" s="22"/>
    </row>
    <row r="402" spans="1:109" s="156" customFormat="1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165"/>
      <c r="CX402" s="157"/>
      <c r="CY402" s="164"/>
      <c r="CZ402" s="157"/>
      <c r="DA402" s="157"/>
      <c r="DB402" s="165"/>
      <c r="DC402" s="21"/>
      <c r="DD402" s="9"/>
      <c r="DE402" s="22"/>
    </row>
    <row r="403" spans="1:109" s="156" customFormat="1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165"/>
      <c r="CX403" s="157"/>
      <c r="CY403" s="164"/>
      <c r="CZ403" s="157"/>
      <c r="DA403" s="157"/>
      <c r="DB403" s="165"/>
      <c r="DC403" s="21"/>
      <c r="DD403" s="9"/>
      <c r="DE403" s="22"/>
    </row>
    <row r="404" spans="1:109" s="156" customFormat="1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165"/>
      <c r="CX404" s="157"/>
      <c r="CY404" s="164"/>
      <c r="CZ404" s="157"/>
      <c r="DA404" s="157"/>
      <c r="DB404" s="165"/>
      <c r="DC404" s="21"/>
      <c r="DD404" s="9"/>
      <c r="DE404" s="22"/>
    </row>
    <row r="405" spans="1:109" s="156" customFormat="1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165"/>
      <c r="CX405" s="157"/>
      <c r="CY405" s="164"/>
      <c r="CZ405" s="157"/>
      <c r="DA405" s="157"/>
      <c r="DB405" s="165"/>
      <c r="DC405" s="21"/>
      <c r="DD405" s="9"/>
      <c r="DE405" s="22"/>
    </row>
    <row r="406" spans="1:109" s="156" customFormat="1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165"/>
      <c r="CX406" s="157"/>
      <c r="CY406" s="164"/>
      <c r="CZ406" s="157"/>
      <c r="DA406" s="157"/>
      <c r="DB406" s="165"/>
      <c r="DC406" s="21"/>
      <c r="DD406" s="9"/>
      <c r="DE406" s="22"/>
    </row>
    <row r="407" spans="1:109" s="156" customFormat="1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165"/>
      <c r="CX407" s="157"/>
      <c r="CY407" s="164"/>
      <c r="CZ407" s="157"/>
      <c r="DA407" s="157"/>
      <c r="DB407" s="165"/>
      <c r="DC407" s="21"/>
      <c r="DD407" s="9"/>
      <c r="DE407" s="22"/>
    </row>
    <row r="408" spans="1:109" s="156" customFormat="1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165"/>
      <c r="CX408" s="157"/>
      <c r="CY408" s="164"/>
      <c r="CZ408" s="157"/>
      <c r="DA408" s="157"/>
      <c r="DB408" s="165"/>
      <c r="DC408" s="21"/>
      <c r="DD408" s="9"/>
      <c r="DE408" s="22"/>
    </row>
    <row r="409" spans="1:109" s="156" customFormat="1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165"/>
      <c r="CX409" s="157"/>
      <c r="CY409" s="164"/>
      <c r="CZ409" s="157"/>
      <c r="DA409" s="157"/>
      <c r="DB409" s="165"/>
      <c r="DC409" s="21"/>
      <c r="DD409" s="9"/>
      <c r="DE409" s="22"/>
    </row>
    <row r="410" spans="1:109" s="156" customFormat="1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165"/>
      <c r="CX410" s="157"/>
      <c r="CY410" s="164"/>
      <c r="CZ410" s="157"/>
      <c r="DA410" s="157"/>
      <c r="DB410" s="165"/>
      <c r="DC410" s="21"/>
      <c r="DD410" s="9"/>
      <c r="DE410" s="22"/>
    </row>
    <row r="411" spans="1:109" s="156" customFormat="1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165"/>
      <c r="CX411" s="157"/>
      <c r="CY411" s="164"/>
      <c r="CZ411" s="157"/>
      <c r="DA411" s="157"/>
      <c r="DB411" s="165"/>
      <c r="DC411" s="21"/>
      <c r="DD411" s="9"/>
      <c r="DE411" s="22"/>
    </row>
    <row r="412" spans="1:109" s="156" customFormat="1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165"/>
      <c r="CX412" s="157"/>
      <c r="CY412" s="164"/>
      <c r="CZ412" s="157"/>
      <c r="DA412" s="157"/>
      <c r="DB412" s="165"/>
      <c r="DC412" s="21"/>
      <c r="DD412" s="9"/>
      <c r="DE412" s="22"/>
    </row>
    <row r="413" spans="1:109" s="156" customFormat="1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165"/>
      <c r="CX413" s="157"/>
      <c r="CY413" s="164"/>
      <c r="CZ413" s="157"/>
      <c r="DA413" s="157"/>
      <c r="DB413" s="165"/>
      <c r="DC413" s="21"/>
      <c r="DD413" s="9"/>
      <c r="DE413" s="22"/>
    </row>
    <row r="414" spans="1:109" s="156" customFormat="1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165"/>
      <c r="CX414" s="157"/>
      <c r="CY414" s="164"/>
      <c r="CZ414" s="157"/>
      <c r="DA414" s="157"/>
      <c r="DB414" s="165"/>
      <c r="DC414" s="21"/>
      <c r="DD414" s="9"/>
      <c r="DE414" s="22"/>
    </row>
    <row r="415" spans="1:109" s="156" customFormat="1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165"/>
      <c r="CX415" s="157"/>
      <c r="CY415" s="164"/>
      <c r="CZ415" s="157"/>
      <c r="DA415" s="157"/>
      <c r="DB415" s="165"/>
      <c r="DC415" s="21"/>
      <c r="DD415" s="9"/>
      <c r="DE415" s="22"/>
    </row>
    <row r="416" spans="1:109" s="156" customFormat="1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165"/>
      <c r="CX416" s="157"/>
      <c r="CY416" s="164"/>
      <c r="CZ416" s="157"/>
      <c r="DA416" s="157"/>
      <c r="DB416" s="165"/>
      <c r="DC416" s="21"/>
      <c r="DD416" s="9"/>
      <c r="DE416" s="22"/>
    </row>
    <row r="417" spans="1:109" s="156" customFormat="1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165"/>
      <c r="CX417" s="157"/>
      <c r="CY417" s="164"/>
      <c r="CZ417" s="157"/>
      <c r="DA417" s="157"/>
      <c r="DB417" s="165"/>
      <c r="DC417" s="21"/>
      <c r="DD417" s="9"/>
      <c r="DE417" s="22"/>
    </row>
    <row r="418" spans="1:109" s="156" customFormat="1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165"/>
      <c r="CX418" s="157"/>
      <c r="CY418" s="164"/>
      <c r="CZ418" s="157"/>
      <c r="DA418" s="157"/>
      <c r="DB418" s="165"/>
      <c r="DC418" s="21"/>
      <c r="DD418" s="9"/>
      <c r="DE418" s="22"/>
    </row>
    <row r="419" spans="1:109" s="156" customFormat="1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165"/>
      <c r="CX419" s="157"/>
      <c r="CY419" s="164"/>
      <c r="CZ419" s="157"/>
      <c r="DA419" s="157"/>
      <c r="DB419" s="165"/>
      <c r="DC419" s="21"/>
      <c r="DD419" s="9"/>
      <c r="DE419" s="22"/>
    </row>
    <row r="420" spans="1:109" s="156" customFormat="1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165"/>
      <c r="CX420" s="157"/>
      <c r="CY420" s="164"/>
      <c r="CZ420" s="157"/>
      <c r="DA420" s="157"/>
      <c r="DB420" s="165"/>
      <c r="DC420" s="21"/>
      <c r="DD420" s="9"/>
      <c r="DE420" s="22"/>
    </row>
    <row r="421" spans="1:109" s="156" customFormat="1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165"/>
      <c r="CX421" s="157"/>
      <c r="CY421" s="164"/>
      <c r="CZ421" s="157"/>
      <c r="DA421" s="157"/>
      <c r="DB421" s="165"/>
      <c r="DC421" s="21"/>
      <c r="DD421" s="9"/>
      <c r="DE421" s="22"/>
    </row>
    <row r="422" spans="1:109" s="156" customFormat="1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165"/>
      <c r="CX422" s="157"/>
      <c r="CY422" s="164"/>
      <c r="CZ422" s="157"/>
      <c r="DA422" s="157"/>
      <c r="DB422" s="165"/>
      <c r="DC422" s="21"/>
      <c r="DD422" s="9"/>
      <c r="DE422" s="22"/>
    </row>
    <row r="423" spans="1:109" s="156" customFormat="1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165"/>
      <c r="CX423" s="157"/>
      <c r="CY423" s="164"/>
      <c r="CZ423" s="157"/>
      <c r="DA423" s="157"/>
      <c r="DB423" s="165"/>
      <c r="DC423" s="21"/>
      <c r="DD423" s="9"/>
      <c r="DE423" s="22"/>
    </row>
    <row r="424" spans="1:109" s="156" customFormat="1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165"/>
      <c r="CX424" s="157"/>
      <c r="CY424" s="164"/>
      <c r="CZ424" s="157"/>
      <c r="DA424" s="157"/>
      <c r="DB424" s="165"/>
      <c r="DC424" s="21"/>
      <c r="DD424" s="9"/>
      <c r="DE424" s="22"/>
    </row>
    <row r="425" spans="1:109" s="156" customFormat="1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165"/>
      <c r="CX425" s="157"/>
      <c r="CY425" s="164"/>
      <c r="CZ425" s="157"/>
      <c r="DA425" s="157"/>
      <c r="DB425" s="165"/>
      <c r="DC425" s="21"/>
      <c r="DD425" s="9"/>
      <c r="DE425" s="22"/>
    </row>
    <row r="426" spans="1:109" s="156" customFormat="1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165"/>
      <c r="CX426" s="157"/>
      <c r="CY426" s="164"/>
      <c r="CZ426" s="157"/>
      <c r="DA426" s="157"/>
      <c r="DB426" s="165"/>
      <c r="DC426" s="21"/>
      <c r="DD426" s="9"/>
      <c r="DE426" s="22"/>
    </row>
    <row r="427" spans="1:109" s="156" customFormat="1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165"/>
      <c r="CX427" s="157"/>
      <c r="CY427" s="164"/>
      <c r="CZ427" s="157"/>
      <c r="DA427" s="157"/>
      <c r="DB427" s="165"/>
      <c r="DC427" s="21"/>
      <c r="DD427" s="9"/>
      <c r="DE427" s="22"/>
    </row>
    <row r="428" spans="1:109" s="156" customFormat="1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165"/>
      <c r="CX428" s="157"/>
      <c r="CY428" s="164"/>
      <c r="CZ428" s="157"/>
      <c r="DA428" s="157"/>
      <c r="DB428" s="165"/>
      <c r="DC428" s="21"/>
      <c r="DD428" s="9"/>
      <c r="DE428" s="22"/>
    </row>
    <row r="429" spans="1:109" s="156" customFormat="1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165"/>
      <c r="CX429" s="157"/>
      <c r="CY429" s="164"/>
      <c r="CZ429" s="157"/>
      <c r="DA429" s="157"/>
      <c r="DB429" s="165"/>
      <c r="DC429" s="21"/>
      <c r="DD429" s="9"/>
      <c r="DE429" s="22"/>
    </row>
    <row r="430" spans="1:109" s="156" customFormat="1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165"/>
      <c r="CX430" s="157"/>
      <c r="CY430" s="164"/>
      <c r="CZ430" s="157"/>
      <c r="DA430" s="157"/>
      <c r="DB430" s="165"/>
      <c r="DC430" s="21"/>
      <c r="DD430" s="9"/>
      <c r="DE430" s="22"/>
    </row>
    <row r="431" spans="1:109" s="156" customFormat="1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165"/>
      <c r="CX431" s="157"/>
      <c r="CY431" s="164"/>
      <c r="CZ431" s="157"/>
      <c r="DA431" s="157"/>
      <c r="DB431" s="165"/>
      <c r="DC431" s="21"/>
      <c r="DD431" s="9"/>
      <c r="DE431" s="22"/>
    </row>
    <row r="432" spans="1:109" s="156" customFormat="1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165"/>
      <c r="CX432" s="157"/>
      <c r="CY432" s="164"/>
      <c r="CZ432" s="157"/>
      <c r="DA432" s="157"/>
      <c r="DB432" s="165"/>
      <c r="DC432" s="21"/>
      <c r="DD432" s="9"/>
      <c r="DE432" s="22"/>
    </row>
    <row r="433" spans="1:109" s="156" customFormat="1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165"/>
      <c r="CX433" s="157"/>
      <c r="CY433" s="164"/>
      <c r="CZ433" s="157"/>
      <c r="DA433" s="157"/>
      <c r="DB433" s="165"/>
      <c r="DC433" s="21"/>
      <c r="DD433" s="9"/>
      <c r="DE433" s="22"/>
    </row>
    <row r="434" spans="1:109" s="156" customFormat="1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165"/>
      <c r="CX434" s="157"/>
      <c r="CY434" s="164"/>
      <c r="CZ434" s="157"/>
      <c r="DA434" s="157"/>
      <c r="DB434" s="165"/>
      <c r="DC434" s="21"/>
      <c r="DD434" s="9"/>
      <c r="DE434" s="22"/>
    </row>
    <row r="435" spans="1:109" s="156" customFormat="1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165"/>
      <c r="CX435" s="157"/>
      <c r="CY435" s="164"/>
      <c r="CZ435" s="157"/>
      <c r="DA435" s="157"/>
      <c r="DB435" s="165"/>
      <c r="DC435" s="21"/>
      <c r="DD435" s="9"/>
      <c r="DE435" s="22"/>
    </row>
    <row r="436" spans="1:109" s="156" customFormat="1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165"/>
      <c r="CX436" s="157"/>
      <c r="CY436" s="164"/>
      <c r="CZ436" s="157"/>
      <c r="DA436" s="157"/>
      <c r="DB436" s="165"/>
      <c r="DC436" s="21"/>
      <c r="DD436" s="9"/>
      <c r="DE436" s="22"/>
    </row>
    <row r="437" spans="1:109" s="156" customFormat="1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165"/>
      <c r="CX437" s="157"/>
      <c r="CY437" s="164"/>
      <c r="CZ437" s="157"/>
      <c r="DA437" s="157"/>
      <c r="DB437" s="165"/>
      <c r="DC437" s="21"/>
      <c r="DD437" s="9"/>
      <c r="DE437" s="22"/>
    </row>
    <row r="438" spans="1:109" s="156" customFormat="1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165"/>
      <c r="CX438" s="157"/>
      <c r="CY438" s="164"/>
      <c r="CZ438" s="157"/>
      <c r="DA438" s="157"/>
      <c r="DB438" s="165"/>
      <c r="DC438" s="21"/>
      <c r="DD438" s="9"/>
      <c r="DE438" s="22"/>
    </row>
    <row r="439" spans="1:109" s="156" customFormat="1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165"/>
      <c r="CX439" s="157"/>
      <c r="CY439" s="164"/>
      <c r="CZ439" s="157"/>
      <c r="DA439" s="157"/>
      <c r="DB439" s="165"/>
      <c r="DC439" s="21"/>
      <c r="DD439" s="9"/>
      <c r="DE439" s="22"/>
    </row>
    <row r="440" spans="1:109" s="156" customFormat="1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165"/>
      <c r="CX440" s="157"/>
      <c r="CY440" s="164"/>
      <c r="CZ440" s="157"/>
      <c r="DA440" s="157"/>
      <c r="DB440" s="165"/>
      <c r="DC440" s="21"/>
      <c r="DD440" s="9"/>
      <c r="DE440" s="22"/>
    </row>
    <row r="441" spans="1:109" s="156" customFormat="1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165"/>
      <c r="CX441" s="157"/>
      <c r="CY441" s="164"/>
      <c r="CZ441" s="157"/>
      <c r="DA441" s="157"/>
      <c r="DB441" s="165"/>
      <c r="DC441" s="21"/>
      <c r="DD441" s="9"/>
      <c r="DE441" s="22"/>
    </row>
    <row r="442" spans="1:109" s="156" customFormat="1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165"/>
      <c r="CX442" s="157"/>
      <c r="CY442" s="164"/>
      <c r="CZ442" s="157"/>
      <c r="DA442" s="157"/>
      <c r="DB442" s="165"/>
      <c r="DC442" s="21"/>
      <c r="DD442" s="9"/>
      <c r="DE442" s="22"/>
    </row>
    <row r="443" spans="1:109" s="156" customFormat="1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165"/>
      <c r="CX443" s="157"/>
      <c r="CY443" s="164"/>
      <c r="CZ443" s="157"/>
      <c r="DA443" s="157"/>
      <c r="DB443" s="165"/>
      <c r="DC443" s="21"/>
      <c r="DD443" s="9"/>
      <c r="DE443" s="22"/>
    </row>
    <row r="444" spans="1:109" s="156" customFormat="1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165"/>
      <c r="CX444" s="157"/>
      <c r="CY444" s="164"/>
      <c r="CZ444" s="157"/>
      <c r="DA444" s="157"/>
      <c r="DB444" s="165"/>
      <c r="DC444" s="21"/>
      <c r="DD444" s="9"/>
      <c r="DE444" s="22"/>
    </row>
    <row r="445" spans="1:109" s="156" customFormat="1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165"/>
      <c r="CX445" s="157"/>
      <c r="CY445" s="164"/>
      <c r="CZ445" s="157"/>
      <c r="DA445" s="157"/>
      <c r="DB445" s="165"/>
      <c r="DC445" s="21"/>
      <c r="DD445" s="9"/>
      <c r="DE445" s="22"/>
    </row>
    <row r="446" spans="1:109" s="156" customFormat="1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165"/>
      <c r="CX446" s="157"/>
      <c r="CY446" s="164"/>
      <c r="CZ446" s="157"/>
      <c r="DA446" s="157"/>
      <c r="DB446" s="165"/>
      <c r="DC446" s="21"/>
      <c r="DD446" s="9"/>
      <c r="DE446" s="22"/>
    </row>
    <row r="447" spans="1:109" s="156" customFormat="1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165"/>
      <c r="CX447" s="157"/>
      <c r="CY447" s="164"/>
      <c r="CZ447" s="157"/>
      <c r="DA447" s="157"/>
      <c r="DB447" s="165"/>
      <c r="DC447" s="21"/>
      <c r="DD447" s="9"/>
      <c r="DE447" s="22"/>
    </row>
    <row r="448" spans="1:109" s="156" customFormat="1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165"/>
      <c r="CX448" s="157"/>
      <c r="CY448" s="164"/>
      <c r="CZ448" s="157"/>
      <c r="DA448" s="157"/>
      <c r="DB448" s="165"/>
      <c r="DC448" s="21"/>
      <c r="DD448" s="9"/>
      <c r="DE448" s="22"/>
    </row>
    <row r="449" spans="1:109" s="156" customFormat="1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165"/>
      <c r="CX449" s="157"/>
      <c r="CY449" s="164"/>
      <c r="CZ449" s="157"/>
      <c r="DA449" s="157"/>
      <c r="DB449" s="165"/>
      <c r="DC449" s="21"/>
      <c r="DD449" s="9"/>
      <c r="DE449" s="22"/>
    </row>
    <row r="450" spans="1:109" s="156" customFormat="1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165"/>
      <c r="CX450" s="157"/>
      <c r="CY450" s="164"/>
      <c r="CZ450" s="157"/>
      <c r="DA450" s="157"/>
      <c r="DB450" s="165"/>
      <c r="DC450" s="21"/>
      <c r="DD450" s="9"/>
      <c r="DE450" s="22"/>
    </row>
    <row r="451" spans="1:109" s="156" customFormat="1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165"/>
      <c r="CX451" s="157"/>
      <c r="CY451" s="164"/>
      <c r="CZ451" s="157"/>
      <c r="DA451" s="157"/>
      <c r="DB451" s="165"/>
      <c r="DC451" s="21"/>
      <c r="DD451" s="9"/>
      <c r="DE451" s="22"/>
    </row>
    <row r="452" spans="1:109" s="156" customFormat="1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165"/>
      <c r="CX452" s="157"/>
      <c r="CY452" s="164"/>
      <c r="CZ452" s="157"/>
      <c r="DA452" s="157"/>
      <c r="DB452" s="165"/>
      <c r="DC452" s="21"/>
      <c r="DD452" s="9"/>
      <c r="DE452" s="22"/>
    </row>
    <row r="453" spans="1:109" s="156" customFormat="1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165"/>
      <c r="CX453" s="157"/>
      <c r="CY453" s="164"/>
      <c r="CZ453" s="157"/>
      <c r="DA453" s="157"/>
      <c r="DB453" s="165"/>
      <c r="DC453" s="21"/>
      <c r="DD453" s="9"/>
      <c r="DE453" s="22"/>
    </row>
    <row r="454" spans="1:109" s="156" customFormat="1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165"/>
      <c r="CX454" s="157"/>
      <c r="CY454" s="164"/>
      <c r="CZ454" s="157"/>
      <c r="DA454" s="157"/>
      <c r="DB454" s="165"/>
      <c r="DC454" s="21"/>
      <c r="DD454" s="9"/>
      <c r="DE454" s="22"/>
    </row>
    <row r="455" spans="1:109" s="156" customFormat="1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165"/>
      <c r="CX455" s="157"/>
      <c r="CY455" s="164"/>
      <c r="CZ455" s="157"/>
      <c r="DA455" s="157"/>
      <c r="DB455" s="165"/>
      <c r="DC455" s="21"/>
      <c r="DD455" s="9"/>
      <c r="DE455" s="22"/>
    </row>
    <row r="456" spans="1:109" s="156" customFormat="1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165"/>
      <c r="CX456" s="157"/>
      <c r="CY456" s="164"/>
      <c r="CZ456" s="157"/>
      <c r="DA456" s="157"/>
      <c r="DB456" s="165"/>
      <c r="DC456" s="21"/>
      <c r="DD456" s="9"/>
      <c r="DE456" s="22"/>
    </row>
    <row r="457" spans="1:109" s="156" customFormat="1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165"/>
      <c r="CX457" s="157"/>
      <c r="CY457" s="164"/>
      <c r="CZ457" s="157"/>
      <c r="DA457" s="157"/>
      <c r="DB457" s="165"/>
      <c r="DC457" s="21"/>
      <c r="DD457" s="9"/>
      <c r="DE457" s="22"/>
    </row>
    <row r="458" spans="1:109" s="156" customFormat="1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165"/>
      <c r="CX458" s="157"/>
      <c r="CY458" s="164"/>
      <c r="CZ458" s="157"/>
      <c r="DA458" s="157"/>
      <c r="DB458" s="165"/>
      <c r="DC458" s="21"/>
      <c r="DD458" s="9"/>
      <c r="DE458" s="22"/>
    </row>
    <row r="459" spans="1:109" s="156" customFormat="1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165"/>
      <c r="CX459" s="157"/>
      <c r="CY459" s="164"/>
      <c r="CZ459" s="157"/>
      <c r="DA459" s="157"/>
      <c r="DB459" s="165"/>
      <c r="DC459" s="21"/>
      <c r="DD459" s="9"/>
      <c r="DE459" s="22"/>
    </row>
    <row r="460" spans="1:109" s="156" customFormat="1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165"/>
      <c r="CX460" s="157"/>
      <c r="CY460" s="164"/>
      <c r="CZ460" s="157"/>
      <c r="DA460" s="157"/>
      <c r="DB460" s="165"/>
      <c r="DC460" s="21"/>
      <c r="DD460" s="9"/>
      <c r="DE460" s="22"/>
    </row>
    <row r="461" spans="1:109" s="156" customFormat="1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165"/>
      <c r="CX461" s="157"/>
      <c r="CY461" s="164"/>
      <c r="CZ461" s="157"/>
      <c r="DA461" s="157"/>
      <c r="DB461" s="165"/>
      <c r="DC461" s="21"/>
      <c r="DD461" s="9"/>
      <c r="DE461" s="22"/>
    </row>
    <row r="462" spans="1:109" s="156" customFormat="1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165"/>
      <c r="CX462" s="157"/>
      <c r="CY462" s="164"/>
      <c r="CZ462" s="157"/>
      <c r="DA462" s="157"/>
      <c r="DB462" s="165"/>
      <c r="DC462" s="21"/>
      <c r="DD462" s="9"/>
      <c r="DE462" s="22"/>
    </row>
    <row r="463" spans="1:109" s="156" customFormat="1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165"/>
      <c r="CX463" s="157"/>
      <c r="CY463" s="164"/>
      <c r="CZ463" s="157"/>
      <c r="DA463" s="157"/>
      <c r="DB463" s="165"/>
      <c r="DC463" s="21"/>
      <c r="DD463" s="9"/>
      <c r="DE463" s="22"/>
    </row>
    <row r="464" spans="1:109" s="156" customFormat="1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165"/>
      <c r="CX464" s="157"/>
      <c r="CY464" s="164"/>
      <c r="CZ464" s="157"/>
      <c r="DA464" s="157"/>
      <c r="DB464" s="165"/>
      <c r="DC464" s="21"/>
      <c r="DD464" s="9"/>
      <c r="DE464" s="22"/>
    </row>
    <row r="465" spans="1:109" s="156" customFormat="1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165"/>
      <c r="CX465" s="157"/>
      <c r="CY465" s="164"/>
      <c r="CZ465" s="157"/>
      <c r="DA465" s="157"/>
      <c r="DB465" s="165"/>
      <c r="DC465" s="21"/>
      <c r="DD465" s="9"/>
      <c r="DE465" s="22"/>
    </row>
    <row r="466" spans="1:109" s="156" customFormat="1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165"/>
      <c r="CX466" s="157"/>
      <c r="CY466" s="164"/>
      <c r="CZ466" s="157"/>
      <c r="DA466" s="157"/>
      <c r="DB466" s="165"/>
      <c r="DC466" s="21"/>
      <c r="DD466" s="9"/>
      <c r="DE466" s="22"/>
    </row>
    <row r="467" spans="1:109" s="156" customFormat="1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165"/>
      <c r="CX467" s="157"/>
      <c r="CY467" s="164"/>
      <c r="CZ467" s="157"/>
      <c r="DA467" s="157"/>
      <c r="DB467" s="165"/>
      <c r="DC467" s="21"/>
      <c r="DD467" s="9"/>
      <c r="DE467" s="22"/>
    </row>
    <row r="468" spans="1:109" s="156" customFormat="1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165"/>
      <c r="CX468" s="157"/>
      <c r="CY468" s="164"/>
      <c r="CZ468" s="157"/>
      <c r="DA468" s="157"/>
      <c r="DB468" s="165"/>
      <c r="DC468" s="21"/>
      <c r="DD468" s="9"/>
      <c r="DE468" s="22"/>
    </row>
    <row r="469" spans="1:109" s="156" customFormat="1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165"/>
      <c r="CX469" s="157"/>
      <c r="CY469" s="164"/>
      <c r="CZ469" s="157"/>
      <c r="DA469" s="157"/>
      <c r="DB469" s="165"/>
      <c r="DC469" s="21"/>
      <c r="DD469" s="9"/>
      <c r="DE469" s="22"/>
    </row>
    <row r="470" spans="1:109" s="156" customFormat="1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165"/>
      <c r="CX470" s="157"/>
      <c r="CY470" s="164"/>
      <c r="CZ470" s="157"/>
      <c r="DA470" s="157"/>
      <c r="DB470" s="165"/>
      <c r="DC470" s="21"/>
      <c r="DD470" s="9"/>
      <c r="DE470" s="22"/>
    </row>
    <row r="471" spans="1:109" s="156" customFormat="1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165"/>
      <c r="CX471" s="157"/>
      <c r="CY471" s="164"/>
      <c r="CZ471" s="157"/>
      <c r="DA471" s="157"/>
      <c r="DB471" s="165"/>
      <c r="DC471" s="21"/>
      <c r="DD471" s="9"/>
      <c r="DE471" s="22"/>
    </row>
    <row r="472" spans="1:109" s="156" customFormat="1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165"/>
      <c r="CX472" s="157"/>
      <c r="CY472" s="164"/>
      <c r="CZ472" s="157"/>
      <c r="DA472" s="157"/>
      <c r="DB472" s="165"/>
      <c r="DC472" s="21"/>
      <c r="DD472" s="9"/>
      <c r="DE472" s="22"/>
    </row>
    <row r="473" spans="1:109" s="156" customFormat="1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165"/>
      <c r="CX473" s="157"/>
      <c r="CY473" s="164"/>
      <c r="CZ473" s="157"/>
      <c r="DA473" s="157"/>
      <c r="DB473" s="165"/>
      <c r="DC473" s="21"/>
      <c r="DD473" s="9"/>
      <c r="DE473" s="22"/>
    </row>
    <row r="474" spans="1:109" s="156" customFormat="1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165"/>
      <c r="CX474" s="157"/>
      <c r="CY474" s="164"/>
      <c r="CZ474" s="157"/>
      <c r="DA474" s="157"/>
      <c r="DB474" s="165"/>
      <c r="DC474" s="21"/>
      <c r="DD474" s="9"/>
      <c r="DE474" s="22"/>
    </row>
    <row r="475" spans="1:109" s="156" customFormat="1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165"/>
      <c r="CX475" s="157"/>
      <c r="CY475" s="164"/>
      <c r="CZ475" s="157"/>
      <c r="DA475" s="157"/>
      <c r="DB475" s="165"/>
      <c r="DC475" s="21"/>
      <c r="DD475" s="9"/>
      <c r="DE475" s="22"/>
    </row>
    <row r="476" spans="1:109" s="156" customFormat="1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165"/>
      <c r="CX476" s="157"/>
      <c r="CY476" s="164"/>
      <c r="CZ476" s="157"/>
      <c r="DA476" s="157"/>
      <c r="DB476" s="165"/>
      <c r="DC476" s="21"/>
      <c r="DD476" s="9"/>
      <c r="DE476" s="22"/>
    </row>
    <row r="477" spans="1:109" s="156" customFormat="1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165"/>
      <c r="CX477" s="157"/>
      <c r="CY477" s="164"/>
      <c r="CZ477" s="157"/>
      <c r="DA477" s="157"/>
      <c r="DB477" s="165"/>
      <c r="DC477" s="21"/>
      <c r="DD477" s="9"/>
      <c r="DE477" s="22"/>
    </row>
    <row r="478" spans="1:109" s="156" customFormat="1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165"/>
      <c r="CX478" s="157"/>
      <c r="CY478" s="164"/>
      <c r="CZ478" s="157"/>
      <c r="DA478" s="157"/>
      <c r="DB478" s="165"/>
      <c r="DC478" s="21"/>
      <c r="DD478" s="9"/>
      <c r="DE478" s="22"/>
    </row>
    <row r="479" spans="1:109" s="156" customFormat="1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165"/>
      <c r="CX479" s="157"/>
      <c r="CY479" s="164"/>
      <c r="CZ479" s="157"/>
      <c r="DA479" s="157"/>
      <c r="DB479" s="165"/>
      <c r="DC479" s="21"/>
      <c r="DD479" s="9"/>
      <c r="DE479" s="22"/>
    </row>
    <row r="480" spans="1:109" s="156" customFormat="1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165"/>
      <c r="CX480" s="157"/>
      <c r="CY480" s="164"/>
      <c r="CZ480" s="157"/>
      <c r="DA480" s="157"/>
      <c r="DB480" s="165"/>
      <c r="DC480" s="21"/>
      <c r="DD480" s="9"/>
      <c r="DE480" s="22"/>
    </row>
    <row r="481" spans="1:109" s="156" customFormat="1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165"/>
      <c r="CX481" s="157"/>
      <c r="CY481" s="164"/>
      <c r="CZ481" s="157"/>
      <c r="DA481" s="157"/>
      <c r="DB481" s="165"/>
      <c r="DC481" s="21"/>
      <c r="DD481" s="9"/>
      <c r="DE481" s="22"/>
    </row>
    <row r="482" spans="1:109" s="156" customFormat="1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165"/>
      <c r="CX482" s="157"/>
      <c r="CY482" s="164"/>
      <c r="CZ482" s="157"/>
      <c r="DA482" s="157"/>
      <c r="DB482" s="165"/>
      <c r="DC482" s="21"/>
      <c r="DD482" s="9"/>
      <c r="DE482" s="22"/>
    </row>
    <row r="483" spans="1:109" s="156" customFormat="1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165"/>
      <c r="CX483" s="157"/>
      <c r="CY483" s="164"/>
      <c r="CZ483" s="157"/>
      <c r="DA483" s="157"/>
      <c r="DB483" s="165"/>
      <c r="DC483" s="21"/>
      <c r="DD483" s="9"/>
      <c r="DE483" s="22"/>
    </row>
    <row r="484" spans="1:109" s="156" customFormat="1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165"/>
      <c r="CX484" s="157"/>
      <c r="CY484" s="164"/>
      <c r="CZ484" s="157"/>
      <c r="DA484" s="157"/>
      <c r="DB484" s="165"/>
      <c r="DC484" s="21"/>
      <c r="DD484" s="9"/>
      <c r="DE484" s="22"/>
    </row>
    <row r="485" spans="1:109" s="156" customFormat="1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165"/>
      <c r="CX485" s="157"/>
      <c r="CY485" s="164"/>
      <c r="CZ485" s="157"/>
      <c r="DA485" s="157"/>
      <c r="DB485" s="165"/>
      <c r="DC485" s="21"/>
      <c r="DD485" s="9"/>
      <c r="DE485" s="22"/>
    </row>
    <row r="486" spans="1:109" s="156" customFormat="1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165"/>
      <c r="CX486" s="157"/>
      <c r="CY486" s="164"/>
      <c r="CZ486" s="157"/>
      <c r="DA486" s="157"/>
      <c r="DB486" s="165"/>
      <c r="DC486" s="21"/>
      <c r="DD486" s="9"/>
      <c r="DE486" s="22"/>
    </row>
    <row r="487" spans="1:109" s="156" customFormat="1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165"/>
      <c r="CX487" s="157"/>
      <c r="CY487" s="164"/>
      <c r="CZ487" s="157"/>
      <c r="DA487" s="157"/>
      <c r="DB487" s="165"/>
      <c r="DC487" s="21"/>
      <c r="DD487" s="9"/>
      <c r="DE487" s="22"/>
    </row>
    <row r="488" spans="1:109" s="156" customFormat="1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165"/>
      <c r="CX488" s="157"/>
      <c r="CY488" s="164"/>
      <c r="CZ488" s="157"/>
      <c r="DA488" s="157"/>
      <c r="DB488" s="165"/>
      <c r="DC488" s="21"/>
      <c r="DD488" s="9"/>
      <c r="DE488" s="22"/>
    </row>
    <row r="489" spans="1:109" s="156" customFormat="1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165"/>
      <c r="CX489" s="157"/>
      <c r="CY489" s="164"/>
      <c r="CZ489" s="157"/>
      <c r="DA489" s="157"/>
      <c r="DB489" s="165"/>
      <c r="DC489" s="21"/>
      <c r="DD489" s="9"/>
      <c r="DE489" s="22"/>
    </row>
    <row r="490" spans="1:109" s="156" customFormat="1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165"/>
      <c r="CX490" s="157"/>
      <c r="CY490" s="164"/>
      <c r="CZ490" s="157"/>
      <c r="DA490" s="157"/>
      <c r="DB490" s="165"/>
      <c r="DC490" s="21"/>
      <c r="DD490" s="9"/>
      <c r="DE490" s="22"/>
    </row>
    <row r="491" spans="1:109" s="156" customFormat="1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165"/>
      <c r="CX491" s="157"/>
      <c r="CY491" s="164"/>
      <c r="CZ491" s="157"/>
      <c r="DA491" s="157"/>
      <c r="DB491" s="165"/>
      <c r="DC491" s="21"/>
      <c r="DD491" s="9"/>
      <c r="DE491" s="22"/>
    </row>
    <row r="492" spans="1:109" s="156" customFormat="1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165"/>
      <c r="CX492" s="157"/>
      <c r="CY492" s="164"/>
      <c r="CZ492" s="157"/>
      <c r="DA492" s="157"/>
      <c r="DB492" s="165"/>
      <c r="DC492" s="21"/>
      <c r="DD492" s="9"/>
      <c r="DE492" s="22"/>
    </row>
    <row r="493" spans="1:109" s="156" customFormat="1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165"/>
      <c r="CX493" s="157"/>
      <c r="CY493" s="164"/>
      <c r="CZ493" s="157"/>
      <c r="DA493" s="157"/>
      <c r="DB493" s="165"/>
      <c r="DC493" s="21"/>
      <c r="DD493" s="9"/>
      <c r="DE493" s="22"/>
    </row>
    <row r="494" spans="1:109" s="156" customFormat="1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165"/>
      <c r="CX494" s="157"/>
      <c r="CY494" s="164"/>
      <c r="CZ494" s="157"/>
      <c r="DA494" s="157"/>
      <c r="DB494" s="165"/>
      <c r="DC494" s="21"/>
      <c r="DD494" s="9"/>
      <c r="DE494" s="22"/>
    </row>
    <row r="495" spans="1:109" s="156" customFormat="1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165"/>
      <c r="CX495" s="157"/>
      <c r="CY495" s="164"/>
      <c r="CZ495" s="157"/>
      <c r="DA495" s="157"/>
      <c r="DB495" s="165"/>
      <c r="DC495" s="21"/>
      <c r="DD495" s="9"/>
      <c r="DE495" s="22"/>
    </row>
    <row r="496" spans="1:109" s="156" customFormat="1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165"/>
      <c r="CX496" s="157"/>
      <c r="CY496" s="164"/>
      <c r="CZ496" s="157"/>
      <c r="DA496" s="157"/>
      <c r="DB496" s="165"/>
      <c r="DC496" s="21"/>
      <c r="DD496" s="9"/>
      <c r="DE496" s="22"/>
    </row>
    <row r="497" spans="1:109" s="156" customFormat="1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165"/>
      <c r="CX497" s="157"/>
      <c r="CY497" s="164"/>
      <c r="CZ497" s="157"/>
      <c r="DA497" s="157"/>
      <c r="DB497" s="165"/>
      <c r="DC497" s="21"/>
      <c r="DD497" s="9"/>
      <c r="DE497" s="22"/>
    </row>
    <row r="498" spans="1:109" s="156" customFormat="1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165"/>
      <c r="CX498" s="157"/>
      <c r="CY498" s="164"/>
      <c r="CZ498" s="157"/>
      <c r="DA498" s="157"/>
      <c r="DB498" s="165"/>
      <c r="DC498" s="21"/>
      <c r="DD498" s="9"/>
      <c r="DE498" s="22"/>
    </row>
    <row r="499" spans="1:109" s="156" customFormat="1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165"/>
      <c r="CX499" s="157"/>
      <c r="CY499" s="164"/>
      <c r="CZ499" s="157"/>
      <c r="DA499" s="157"/>
      <c r="DB499" s="165"/>
      <c r="DC499" s="21"/>
      <c r="DD499" s="9"/>
      <c r="DE499" s="22"/>
    </row>
    <row r="500" spans="1:109" s="156" customFormat="1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165"/>
      <c r="CX500" s="157"/>
      <c r="CY500" s="164"/>
      <c r="CZ500" s="157"/>
      <c r="DA500" s="157"/>
      <c r="DB500" s="165"/>
      <c r="DC500" s="21"/>
      <c r="DD500" s="9"/>
      <c r="DE500" s="22"/>
    </row>
    <row r="501" spans="1:109" s="156" customFormat="1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165"/>
      <c r="CX501" s="157"/>
      <c r="CY501" s="164"/>
      <c r="CZ501" s="157"/>
      <c r="DA501" s="157"/>
      <c r="DB501" s="165"/>
      <c r="DC501" s="21"/>
      <c r="DD501" s="9"/>
      <c r="DE501" s="22"/>
    </row>
    <row r="502" spans="1:109" s="156" customFormat="1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165"/>
      <c r="CX502" s="157"/>
      <c r="CY502" s="164"/>
      <c r="CZ502" s="157"/>
      <c r="DA502" s="157"/>
      <c r="DB502" s="165"/>
      <c r="DC502" s="21"/>
      <c r="DD502" s="9"/>
      <c r="DE502" s="22"/>
    </row>
    <row r="503" spans="1:109" s="156" customFormat="1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165"/>
      <c r="CX503" s="157"/>
      <c r="CY503" s="164"/>
      <c r="CZ503" s="157"/>
      <c r="DA503" s="157"/>
      <c r="DB503" s="165"/>
      <c r="DC503" s="21"/>
      <c r="DD503" s="9"/>
      <c r="DE503" s="22"/>
    </row>
    <row r="504" spans="1:109" s="156" customFormat="1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165"/>
      <c r="CX504" s="157"/>
      <c r="CY504" s="164"/>
      <c r="CZ504" s="157"/>
      <c r="DA504" s="157"/>
      <c r="DB504" s="165"/>
      <c r="DC504" s="21"/>
      <c r="DD504" s="9"/>
      <c r="DE504" s="22"/>
    </row>
    <row r="505" spans="1:109" s="156" customFormat="1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165"/>
      <c r="CX505" s="157"/>
      <c r="CY505" s="164"/>
      <c r="CZ505" s="157"/>
      <c r="DA505" s="157"/>
      <c r="DB505" s="165"/>
      <c r="DC505" s="21"/>
      <c r="DD505" s="9"/>
      <c r="DE505" s="22"/>
    </row>
    <row r="506" spans="1:109" s="156" customFormat="1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165"/>
      <c r="CX506" s="157"/>
      <c r="CY506" s="164"/>
      <c r="CZ506" s="157"/>
      <c r="DA506" s="157"/>
      <c r="DB506" s="165"/>
      <c r="DC506" s="21"/>
      <c r="DD506" s="9"/>
      <c r="DE506" s="22"/>
    </row>
    <row r="507" spans="1:109" s="156" customFormat="1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165"/>
      <c r="CX507" s="157"/>
      <c r="CY507" s="164"/>
      <c r="CZ507" s="157"/>
      <c r="DA507" s="157"/>
      <c r="DB507" s="165"/>
      <c r="DC507" s="21"/>
      <c r="DD507" s="9"/>
      <c r="DE507" s="22"/>
    </row>
    <row r="508" spans="1:109" s="156" customFormat="1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165"/>
      <c r="CX508" s="157"/>
      <c r="CY508" s="164"/>
      <c r="CZ508" s="157"/>
      <c r="DA508" s="157"/>
      <c r="DB508" s="165"/>
      <c r="DC508" s="21"/>
      <c r="DD508" s="9"/>
      <c r="DE508" s="22"/>
    </row>
    <row r="509" spans="1:109" s="156" customFormat="1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165"/>
      <c r="CX509" s="157"/>
      <c r="CY509" s="164"/>
      <c r="CZ509" s="157"/>
      <c r="DA509" s="157"/>
      <c r="DB509" s="165"/>
      <c r="DC509" s="21"/>
      <c r="DD509" s="9"/>
      <c r="DE509" s="22"/>
    </row>
    <row r="510" spans="1:109" s="156" customFormat="1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165"/>
      <c r="CX510" s="157"/>
      <c r="CY510" s="164"/>
      <c r="CZ510" s="157"/>
      <c r="DA510" s="157"/>
      <c r="DB510" s="165"/>
      <c r="DC510" s="21"/>
      <c r="DD510" s="9"/>
      <c r="DE510" s="22"/>
    </row>
    <row r="511" spans="1:109" s="156" customFormat="1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165"/>
      <c r="CX511" s="157"/>
      <c r="CY511" s="164"/>
      <c r="CZ511" s="157"/>
      <c r="DA511" s="157"/>
      <c r="DB511" s="165"/>
      <c r="DC511" s="21"/>
      <c r="DD511" s="9"/>
      <c r="DE511" s="22"/>
    </row>
    <row r="512" spans="1:109" s="156" customFormat="1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165"/>
      <c r="CX512" s="157"/>
      <c r="CY512" s="164"/>
      <c r="CZ512" s="157"/>
      <c r="DA512" s="157"/>
      <c r="DB512" s="165"/>
      <c r="DC512" s="21"/>
      <c r="DD512" s="9"/>
      <c r="DE512" s="22"/>
    </row>
    <row r="513" spans="1:109" s="156" customFormat="1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165"/>
      <c r="CX513" s="157"/>
      <c r="CY513" s="164"/>
      <c r="CZ513" s="157"/>
      <c r="DA513" s="157"/>
      <c r="DB513" s="165"/>
      <c r="DC513" s="21"/>
      <c r="DD513" s="9"/>
      <c r="DE513" s="22"/>
    </row>
    <row r="514" spans="1:109" s="156" customFormat="1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165"/>
      <c r="CX514" s="157"/>
      <c r="CY514" s="164"/>
      <c r="CZ514" s="157"/>
      <c r="DA514" s="157"/>
      <c r="DB514" s="165"/>
      <c r="DC514" s="21"/>
      <c r="DD514" s="9"/>
      <c r="DE514" s="22"/>
    </row>
    <row r="515" spans="1:109" s="156" customFormat="1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165"/>
      <c r="CX515" s="157"/>
      <c r="CY515" s="164"/>
      <c r="CZ515" s="157"/>
      <c r="DA515" s="157"/>
      <c r="DB515" s="165"/>
      <c r="DC515" s="21"/>
      <c r="DD515" s="9"/>
      <c r="DE515" s="22"/>
    </row>
    <row r="516" spans="1:109" s="156" customFormat="1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165"/>
      <c r="CX516" s="157"/>
      <c r="CY516" s="164"/>
      <c r="CZ516" s="157"/>
      <c r="DA516" s="157"/>
      <c r="DB516" s="165"/>
      <c r="DC516" s="21"/>
      <c r="DD516" s="9"/>
      <c r="DE516" s="22"/>
    </row>
    <row r="517" spans="1:109" s="156" customFormat="1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165"/>
      <c r="CX517" s="157"/>
      <c r="CY517" s="164"/>
      <c r="CZ517" s="157"/>
      <c r="DA517" s="157"/>
      <c r="DB517" s="165"/>
      <c r="DC517" s="21"/>
      <c r="DD517" s="9"/>
      <c r="DE517" s="22"/>
    </row>
    <row r="518" spans="1:109" s="156" customFormat="1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165"/>
      <c r="CX518" s="157"/>
      <c r="CY518" s="164"/>
      <c r="CZ518" s="157"/>
      <c r="DA518" s="157"/>
      <c r="DB518" s="165"/>
      <c r="DC518" s="21"/>
      <c r="DD518" s="9"/>
      <c r="DE518" s="22"/>
    </row>
    <row r="519" spans="1:109" s="156" customFormat="1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165"/>
      <c r="CX519" s="157"/>
      <c r="CY519" s="164"/>
      <c r="CZ519" s="157"/>
      <c r="DA519" s="157"/>
      <c r="DB519" s="165"/>
      <c r="DC519" s="21"/>
      <c r="DD519" s="9"/>
      <c r="DE519" s="22"/>
    </row>
    <row r="520" spans="1:109" s="156" customFormat="1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165"/>
      <c r="CX520" s="157"/>
      <c r="CY520" s="164"/>
      <c r="CZ520" s="157"/>
      <c r="DA520" s="157"/>
      <c r="DB520" s="165"/>
      <c r="DC520" s="21"/>
      <c r="DD520" s="9"/>
      <c r="DE520" s="22"/>
    </row>
    <row r="521" spans="1:109" s="156" customFormat="1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165"/>
      <c r="CX521" s="157"/>
      <c r="CY521" s="164"/>
      <c r="CZ521" s="157"/>
      <c r="DA521" s="157"/>
      <c r="DB521" s="165"/>
      <c r="DC521" s="21"/>
      <c r="DD521" s="9"/>
      <c r="DE521" s="22"/>
    </row>
    <row r="522" spans="1:109" s="156" customFormat="1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165"/>
      <c r="CX522" s="157"/>
      <c r="CY522" s="164"/>
      <c r="CZ522" s="157"/>
      <c r="DA522" s="157"/>
      <c r="DB522" s="165"/>
      <c r="DC522" s="21"/>
      <c r="DD522" s="9"/>
      <c r="DE522" s="22"/>
    </row>
    <row r="523" spans="1:109" s="156" customFormat="1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165"/>
      <c r="CX523" s="157"/>
      <c r="CY523" s="164"/>
      <c r="CZ523" s="157"/>
      <c r="DA523" s="157"/>
      <c r="DB523" s="165"/>
      <c r="DC523" s="21"/>
      <c r="DD523" s="9"/>
      <c r="DE523" s="22"/>
    </row>
    <row r="524" spans="1:109" s="156" customFormat="1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165"/>
      <c r="CX524" s="157"/>
      <c r="CY524" s="164"/>
      <c r="CZ524" s="157"/>
      <c r="DA524" s="157"/>
      <c r="DB524" s="165"/>
      <c r="DC524" s="21"/>
      <c r="DD524" s="9"/>
      <c r="DE524" s="22"/>
    </row>
    <row r="525" spans="1:109" s="156" customFormat="1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165"/>
      <c r="CX525" s="157"/>
      <c r="CY525" s="164"/>
      <c r="CZ525" s="157"/>
      <c r="DA525" s="157"/>
      <c r="DB525" s="165"/>
      <c r="DC525" s="21"/>
      <c r="DD525" s="9"/>
      <c r="DE525" s="22"/>
    </row>
    <row r="526" spans="1:109" s="156" customFormat="1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165"/>
      <c r="CX526" s="157"/>
      <c r="CY526" s="164"/>
      <c r="CZ526" s="157"/>
      <c r="DA526" s="157"/>
      <c r="DB526" s="165"/>
      <c r="DC526" s="21"/>
      <c r="DD526" s="9"/>
      <c r="DE526" s="22"/>
    </row>
    <row r="527" spans="1:109" s="156" customFormat="1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165"/>
      <c r="CX527" s="157"/>
      <c r="CY527" s="164"/>
      <c r="CZ527" s="157"/>
      <c r="DA527" s="157"/>
      <c r="DB527" s="165"/>
      <c r="DC527" s="21"/>
      <c r="DD527" s="9"/>
      <c r="DE527" s="22"/>
    </row>
    <row r="528" spans="1:109" s="156" customFormat="1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165"/>
      <c r="CX528" s="157"/>
      <c r="CY528" s="164"/>
      <c r="CZ528" s="157"/>
      <c r="DA528" s="157"/>
      <c r="DB528" s="165"/>
      <c r="DC528" s="21"/>
      <c r="DD528" s="9"/>
      <c r="DE528" s="22"/>
    </row>
    <row r="529" spans="1:109" s="156" customFormat="1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165"/>
      <c r="CX529" s="157"/>
      <c r="CY529" s="164"/>
      <c r="CZ529" s="157"/>
      <c r="DA529" s="157"/>
      <c r="DB529" s="165"/>
      <c r="DC529" s="21"/>
      <c r="DD529" s="9"/>
      <c r="DE529" s="22"/>
    </row>
    <row r="530" spans="1:109" s="156" customFormat="1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165"/>
      <c r="CX530" s="157"/>
      <c r="CY530" s="164"/>
      <c r="CZ530" s="157"/>
      <c r="DA530" s="157"/>
      <c r="DB530" s="165"/>
      <c r="DC530" s="21"/>
      <c r="DD530" s="9"/>
      <c r="DE530" s="22"/>
    </row>
    <row r="531" spans="1:109" s="156" customFormat="1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165"/>
      <c r="CX531" s="157"/>
      <c r="CY531" s="164"/>
      <c r="CZ531" s="157"/>
      <c r="DA531" s="157"/>
      <c r="DB531" s="165"/>
      <c r="DC531" s="21"/>
      <c r="DD531" s="9"/>
      <c r="DE531" s="22"/>
    </row>
    <row r="532" spans="1:109" s="156" customFormat="1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165"/>
      <c r="CX532" s="157"/>
      <c r="CY532" s="164"/>
      <c r="CZ532" s="157"/>
      <c r="DA532" s="157"/>
      <c r="DB532" s="165"/>
      <c r="DC532" s="21"/>
      <c r="DD532" s="9"/>
      <c r="DE532" s="22"/>
    </row>
    <row r="533" spans="1:109" s="156" customFormat="1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165"/>
      <c r="CX533" s="157"/>
      <c r="CY533" s="164"/>
      <c r="CZ533" s="157"/>
      <c r="DA533" s="157"/>
      <c r="DB533" s="165"/>
      <c r="DC533" s="21"/>
      <c r="DD533" s="9"/>
      <c r="DE533" s="22"/>
    </row>
    <row r="534" spans="1:109" s="156" customFormat="1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165"/>
      <c r="CX534" s="157"/>
      <c r="CY534" s="164"/>
      <c r="CZ534" s="157"/>
      <c r="DA534" s="157"/>
      <c r="DB534" s="165"/>
      <c r="DC534" s="21"/>
      <c r="DD534" s="9"/>
      <c r="DE534" s="22"/>
    </row>
    <row r="535" spans="1:109" s="156" customFormat="1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165"/>
      <c r="CX535" s="157"/>
      <c r="CY535" s="164"/>
      <c r="CZ535" s="157"/>
      <c r="DA535" s="157"/>
      <c r="DB535" s="165"/>
      <c r="DC535" s="21"/>
      <c r="DD535" s="9"/>
      <c r="DE535" s="22"/>
    </row>
    <row r="536" spans="1:109" s="156" customFormat="1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165"/>
      <c r="CX536" s="157"/>
      <c r="CY536" s="164"/>
      <c r="CZ536" s="157"/>
      <c r="DA536" s="157"/>
      <c r="DB536" s="165"/>
      <c r="DC536" s="21"/>
      <c r="DD536" s="9"/>
      <c r="DE536" s="22"/>
    </row>
    <row r="537" spans="1:109" s="156" customFormat="1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165"/>
      <c r="CX537" s="157"/>
      <c r="CY537" s="164"/>
      <c r="CZ537" s="157"/>
      <c r="DA537" s="157"/>
      <c r="DB537" s="165"/>
      <c r="DC537" s="21"/>
      <c r="DD537" s="9"/>
      <c r="DE537" s="22"/>
    </row>
    <row r="538" spans="1:109" s="156" customFormat="1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165"/>
      <c r="CX538" s="157"/>
      <c r="CY538" s="164"/>
      <c r="CZ538" s="157"/>
      <c r="DA538" s="157"/>
      <c r="DB538" s="165"/>
      <c r="DC538" s="21"/>
      <c r="DD538" s="9"/>
      <c r="DE538" s="22"/>
    </row>
    <row r="539" spans="1:109" s="156" customFormat="1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165"/>
      <c r="CX539" s="157"/>
      <c r="CY539" s="164"/>
      <c r="CZ539" s="157"/>
      <c r="DA539" s="157"/>
      <c r="DB539" s="165"/>
      <c r="DC539" s="21"/>
      <c r="DD539" s="9"/>
      <c r="DE539" s="22"/>
    </row>
    <row r="540" spans="1:109" s="156" customFormat="1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165"/>
      <c r="CX540" s="157"/>
      <c r="CY540" s="164"/>
      <c r="CZ540" s="157"/>
      <c r="DA540" s="157"/>
      <c r="DB540" s="165"/>
      <c r="DC540" s="21"/>
      <c r="DD540" s="9"/>
      <c r="DE540" s="22"/>
    </row>
    <row r="541" spans="1:109" s="156" customFormat="1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165"/>
      <c r="CX541" s="157"/>
      <c r="CY541" s="164"/>
      <c r="CZ541" s="157"/>
      <c r="DA541" s="157"/>
      <c r="DB541" s="165"/>
      <c r="DC541" s="21"/>
      <c r="DD541" s="9"/>
      <c r="DE541" s="22"/>
    </row>
    <row r="542" spans="1:109" s="156" customFormat="1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165"/>
      <c r="CX542" s="157"/>
      <c r="CY542" s="164"/>
      <c r="CZ542" s="157"/>
      <c r="DA542" s="157"/>
      <c r="DB542" s="165"/>
      <c r="DC542" s="21"/>
      <c r="DD542" s="9"/>
      <c r="DE542" s="22"/>
    </row>
    <row r="543" spans="1:109" s="156" customFormat="1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165"/>
      <c r="CX543" s="157"/>
      <c r="CY543" s="164"/>
      <c r="CZ543" s="157"/>
      <c r="DA543" s="157"/>
      <c r="DB543" s="165"/>
      <c r="DC543" s="21"/>
      <c r="DD543" s="9"/>
      <c r="DE543" s="22"/>
    </row>
    <row r="544" spans="1:109" s="156" customFormat="1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165"/>
      <c r="CX544" s="157"/>
      <c r="CY544" s="164"/>
      <c r="CZ544" s="157"/>
      <c r="DA544" s="157"/>
      <c r="DB544" s="165"/>
      <c r="DC544" s="21"/>
      <c r="DD544" s="9"/>
      <c r="DE544" s="22"/>
    </row>
    <row r="545" spans="1:109" s="156" customFormat="1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165"/>
      <c r="CX545" s="157"/>
      <c r="CY545" s="164"/>
      <c r="CZ545" s="157"/>
      <c r="DA545" s="157"/>
      <c r="DB545" s="165"/>
      <c r="DC545" s="21"/>
      <c r="DD545" s="9"/>
      <c r="DE545" s="22"/>
    </row>
    <row r="546" spans="1:109" s="156" customFormat="1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165"/>
      <c r="CX546" s="157"/>
      <c r="CY546" s="164"/>
      <c r="CZ546" s="157"/>
      <c r="DA546" s="157"/>
      <c r="DB546" s="165"/>
      <c r="DC546" s="21"/>
      <c r="DD546" s="9"/>
      <c r="DE546" s="22"/>
    </row>
    <row r="547" spans="1:109" s="156" customFormat="1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165"/>
      <c r="CX547" s="157"/>
      <c r="CY547" s="164"/>
      <c r="CZ547" s="157"/>
      <c r="DA547" s="157"/>
      <c r="DB547" s="165"/>
      <c r="DC547" s="21"/>
      <c r="DD547" s="9"/>
      <c r="DE547" s="22"/>
    </row>
    <row r="548" spans="1:109" s="156" customFormat="1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165"/>
      <c r="CX548" s="157"/>
      <c r="CY548" s="164"/>
      <c r="CZ548" s="157"/>
      <c r="DA548" s="157"/>
      <c r="DB548" s="165"/>
      <c r="DC548" s="21"/>
      <c r="DD548" s="9"/>
      <c r="DE548" s="22"/>
    </row>
    <row r="549" spans="1:109" s="156" customFormat="1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165"/>
      <c r="CX549" s="157"/>
      <c r="CY549" s="164"/>
      <c r="CZ549" s="157"/>
      <c r="DA549" s="157"/>
      <c r="DB549" s="165"/>
      <c r="DC549" s="21"/>
      <c r="DD549" s="9"/>
      <c r="DE549" s="22"/>
    </row>
    <row r="550" spans="1:109" s="156" customFormat="1" ht="16.5" thickBot="1">
      <c r="A550" s="136"/>
      <c r="B550" s="137"/>
      <c r="C550" s="138"/>
      <c r="D550" s="397"/>
      <c r="E550" s="457"/>
      <c r="F550" s="208"/>
      <c r="G550" s="146"/>
      <c r="H550" s="146"/>
      <c r="I550" s="458"/>
      <c r="J550" s="458"/>
      <c r="K550" s="458"/>
      <c r="L550" s="459"/>
      <c r="M550" s="459"/>
      <c r="N550" s="458"/>
      <c r="O550" s="458"/>
      <c r="P550" s="458"/>
      <c r="Q550" s="458"/>
      <c r="R550" s="458"/>
      <c r="S550" s="458"/>
      <c r="T550" s="458"/>
      <c r="U550" s="208"/>
      <c r="V550" s="146"/>
      <c r="W550" s="146"/>
      <c r="X550" s="458"/>
      <c r="Y550" s="458"/>
      <c r="Z550" s="458"/>
      <c r="AA550" s="458"/>
      <c r="AB550" s="458"/>
      <c r="AC550" s="458"/>
      <c r="AD550" s="458"/>
      <c r="AE550" s="458"/>
      <c r="AF550" s="458"/>
      <c r="AG550" s="208"/>
      <c r="AH550" s="146"/>
      <c r="AI550" s="146"/>
      <c r="AJ550" s="146"/>
      <c r="AK550" s="458"/>
      <c r="AL550" s="458"/>
      <c r="AM550" s="458"/>
      <c r="AN550" s="458"/>
      <c r="AO550" s="458"/>
      <c r="AP550" s="458"/>
      <c r="AQ550" s="458"/>
      <c r="AR550" s="458"/>
      <c r="AS550" s="458"/>
      <c r="AT550" s="208"/>
      <c r="AU550" s="146"/>
      <c r="AV550" s="146"/>
      <c r="AW550" s="146"/>
      <c r="AX550" s="458"/>
      <c r="AY550" s="458"/>
      <c r="AZ550" s="458"/>
      <c r="BA550" s="458"/>
      <c r="BB550" s="458"/>
      <c r="BC550" s="458"/>
      <c r="BD550" s="458"/>
      <c r="BE550" s="458"/>
      <c r="BF550" s="458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60"/>
      <c r="CK550" s="447"/>
      <c r="CL550" s="447"/>
      <c r="CM550" s="372"/>
      <c r="CN550" s="145"/>
      <c r="CO550" s="436"/>
      <c r="CP550" s="146"/>
      <c r="CQ550" s="437"/>
      <c r="CR550" s="438"/>
      <c r="CS550" s="148"/>
      <c r="CT550" s="461"/>
      <c r="CU550" s="461"/>
      <c r="CV550" s="150"/>
      <c r="CW550" s="150"/>
      <c r="CX550" s="149"/>
      <c r="CY550" s="148"/>
      <c r="CZ550" s="149"/>
      <c r="DA550" s="149"/>
      <c r="DB550" s="150"/>
      <c r="DC550" s="139"/>
      <c r="DD550" s="140"/>
      <c r="DE550" s="143"/>
    </row>
    <row r="551" spans="1:109" s="156" customFormat="1" ht="15.75">
      <c r="A551" s="159"/>
      <c r="B551" s="167"/>
      <c r="C551" s="166"/>
      <c r="D551" s="39"/>
      <c r="E551" s="452"/>
      <c r="F551" s="170"/>
      <c r="G551" s="363"/>
      <c r="H551" s="363"/>
      <c r="I551" s="453"/>
      <c r="J551" s="453"/>
      <c r="K551" s="453"/>
      <c r="L551" s="454"/>
      <c r="M551" s="454"/>
      <c r="N551" s="453"/>
      <c r="O551" s="453"/>
      <c r="P551" s="453"/>
      <c r="Q551" s="453"/>
      <c r="R551" s="453"/>
      <c r="S551" s="453"/>
      <c r="T551" s="453"/>
      <c r="U551" s="170"/>
      <c r="V551" s="363"/>
      <c r="W551" s="363"/>
      <c r="X551" s="453"/>
      <c r="Y551" s="453"/>
      <c r="Z551" s="453"/>
      <c r="AA551" s="453"/>
      <c r="AB551" s="453"/>
      <c r="AC551" s="453"/>
      <c r="AD551" s="453"/>
      <c r="AE551" s="453"/>
      <c r="AF551" s="453"/>
      <c r="AG551" s="170"/>
      <c r="AH551" s="363"/>
      <c r="AI551" s="363"/>
      <c r="AJ551" s="363"/>
      <c r="AK551" s="453"/>
      <c r="AL551" s="453"/>
      <c r="AM551" s="453"/>
      <c r="AN551" s="453"/>
      <c r="AO551" s="453"/>
      <c r="AP551" s="453"/>
      <c r="AQ551" s="453"/>
      <c r="AR551" s="453"/>
      <c r="AS551" s="453"/>
      <c r="AT551" s="170"/>
      <c r="AU551" s="363"/>
      <c r="AV551" s="363"/>
      <c r="AW551" s="363"/>
      <c r="AX551" s="453"/>
      <c r="AY551" s="453"/>
      <c r="AZ551" s="453"/>
      <c r="BA551" s="453"/>
      <c r="BB551" s="453"/>
      <c r="BC551" s="453"/>
      <c r="BD551" s="453"/>
      <c r="BE551" s="453"/>
      <c r="BF551" s="453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5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6"/>
      <c r="CU551" s="456"/>
      <c r="CV551" s="163"/>
      <c r="CW551" s="163"/>
      <c r="CX551" s="162"/>
      <c r="CY551" s="161"/>
      <c r="CZ551" s="162"/>
      <c r="DA551" s="162"/>
      <c r="DB551" s="163"/>
      <c r="DC551" s="18"/>
      <c r="DD551" s="19"/>
      <c r="DE551" s="20"/>
    </row>
    <row r="552" spans="1:109" s="156" customFormat="1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165"/>
      <c r="CX552" s="157"/>
      <c r="CY552" s="164"/>
      <c r="CZ552" s="157"/>
      <c r="DA552" s="157"/>
      <c r="DB552" s="165"/>
      <c r="DC552" s="21"/>
      <c r="DD552" s="9"/>
      <c r="DE552" s="22"/>
    </row>
    <row r="553" spans="1:109" s="156" customFormat="1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165"/>
      <c r="CX553" s="157"/>
      <c r="CY553" s="164"/>
      <c r="CZ553" s="157"/>
      <c r="DA553" s="157"/>
      <c r="DB553" s="165"/>
      <c r="DC553" s="21"/>
      <c r="DD553" s="9"/>
      <c r="DE553" s="22"/>
    </row>
    <row r="554" spans="1:109" s="156" customFormat="1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165"/>
      <c r="CX554" s="157"/>
      <c r="CY554" s="164"/>
      <c r="CZ554" s="157"/>
      <c r="DA554" s="157"/>
      <c r="DB554" s="165"/>
      <c r="DC554" s="21"/>
      <c r="DD554" s="9"/>
      <c r="DE554" s="22"/>
    </row>
    <row r="555" spans="1:109" s="156" customFormat="1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165"/>
      <c r="CX555" s="157"/>
      <c r="CY555" s="164"/>
      <c r="CZ555" s="157"/>
      <c r="DA555" s="157"/>
      <c r="DB555" s="165"/>
      <c r="DC555" s="21"/>
      <c r="DD555" s="9"/>
      <c r="DE555" s="22"/>
    </row>
    <row r="556" spans="1:109" s="156" customFormat="1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165"/>
      <c r="CX556" s="157"/>
      <c r="CY556" s="164"/>
      <c r="CZ556" s="157"/>
      <c r="DA556" s="157"/>
      <c r="DB556" s="165"/>
      <c r="DC556" s="21"/>
      <c r="DD556" s="9"/>
      <c r="DE556" s="22"/>
    </row>
    <row r="557" spans="1:109" s="156" customFormat="1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165"/>
      <c r="CX557" s="157"/>
      <c r="CY557" s="164"/>
      <c r="CZ557" s="157"/>
      <c r="DA557" s="157"/>
      <c r="DB557" s="165"/>
      <c r="DC557" s="21"/>
      <c r="DD557" s="9"/>
      <c r="DE557" s="22"/>
    </row>
    <row r="558" spans="1:109" s="156" customFormat="1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165"/>
      <c r="CX558" s="157"/>
      <c r="CY558" s="164"/>
      <c r="CZ558" s="157"/>
      <c r="DA558" s="157"/>
      <c r="DB558" s="165"/>
      <c r="DC558" s="21"/>
      <c r="DD558" s="9"/>
      <c r="DE558" s="22"/>
    </row>
    <row r="559" spans="1:109" s="156" customFormat="1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165"/>
      <c r="CX559" s="157"/>
      <c r="CY559" s="164"/>
      <c r="CZ559" s="157"/>
      <c r="DA559" s="157"/>
      <c r="DB559" s="165"/>
      <c r="DC559" s="21"/>
      <c r="DD559" s="9"/>
      <c r="DE559" s="22"/>
    </row>
    <row r="560" spans="1:109" s="156" customFormat="1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165"/>
      <c r="CX560" s="157"/>
      <c r="CY560" s="164"/>
      <c r="CZ560" s="157"/>
      <c r="DA560" s="157"/>
      <c r="DB560" s="165"/>
      <c r="DC560" s="21"/>
      <c r="DD560" s="9"/>
      <c r="DE560" s="22"/>
    </row>
    <row r="561" spans="1:109" s="156" customFormat="1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165"/>
      <c r="CX561" s="157"/>
      <c r="CY561" s="164"/>
      <c r="CZ561" s="157"/>
      <c r="DA561" s="157"/>
      <c r="DB561" s="165"/>
      <c r="DC561" s="21"/>
      <c r="DD561" s="9"/>
      <c r="DE561" s="22"/>
    </row>
    <row r="562" spans="1:109" s="156" customFormat="1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165"/>
      <c r="CX562" s="157"/>
      <c r="CY562" s="164"/>
      <c r="CZ562" s="157"/>
      <c r="DA562" s="157"/>
      <c r="DB562" s="165"/>
      <c r="DC562" s="21"/>
      <c r="DD562" s="9"/>
      <c r="DE562" s="22"/>
    </row>
    <row r="563" spans="1:109" s="156" customFormat="1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165"/>
      <c r="CX563" s="157"/>
      <c r="CY563" s="164"/>
      <c r="CZ563" s="157"/>
      <c r="DA563" s="157"/>
      <c r="DB563" s="165"/>
      <c r="DC563" s="21"/>
      <c r="DD563" s="9"/>
      <c r="DE563" s="22"/>
    </row>
    <row r="564" spans="1:109" s="156" customFormat="1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165"/>
      <c r="CX564" s="157"/>
      <c r="CY564" s="164"/>
      <c r="CZ564" s="157"/>
      <c r="DA564" s="157"/>
      <c r="DB564" s="165"/>
      <c r="DC564" s="21"/>
      <c r="DD564" s="9"/>
      <c r="DE564" s="22"/>
    </row>
    <row r="565" spans="1:109" s="156" customFormat="1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165"/>
      <c r="CX565" s="157"/>
      <c r="CY565" s="164"/>
      <c r="CZ565" s="157"/>
      <c r="DA565" s="157"/>
      <c r="DB565" s="165"/>
      <c r="DC565" s="21"/>
      <c r="DD565" s="9"/>
      <c r="DE565" s="22"/>
    </row>
    <row r="566" spans="1:109" s="156" customFormat="1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165"/>
      <c r="CX566" s="157"/>
      <c r="CY566" s="164"/>
      <c r="CZ566" s="157"/>
      <c r="DA566" s="157"/>
      <c r="DB566" s="165"/>
      <c r="DC566" s="21"/>
      <c r="DD566" s="9"/>
      <c r="DE566" s="22"/>
    </row>
    <row r="567" spans="1:109" s="156" customFormat="1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165"/>
      <c r="CX567" s="157"/>
      <c r="CY567" s="164"/>
      <c r="CZ567" s="157"/>
      <c r="DA567" s="157"/>
      <c r="DB567" s="165"/>
      <c r="DC567" s="21"/>
      <c r="DD567" s="9"/>
      <c r="DE567" s="22"/>
    </row>
    <row r="568" spans="1:109" s="156" customFormat="1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165"/>
      <c r="CX568" s="157"/>
      <c r="CY568" s="164"/>
      <c r="CZ568" s="157"/>
      <c r="DA568" s="157"/>
      <c r="DB568" s="165"/>
      <c r="DC568" s="21"/>
      <c r="DD568" s="9"/>
      <c r="DE568" s="22"/>
    </row>
    <row r="569" spans="1:109" s="156" customFormat="1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165"/>
      <c r="CX569" s="157"/>
      <c r="CY569" s="164"/>
      <c r="CZ569" s="157"/>
      <c r="DA569" s="157"/>
      <c r="DB569" s="165"/>
      <c r="DC569" s="21"/>
      <c r="DD569" s="9"/>
      <c r="DE569" s="22"/>
    </row>
    <row r="570" spans="1:109" s="156" customFormat="1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165"/>
      <c r="CX570" s="157"/>
      <c r="CY570" s="164"/>
      <c r="CZ570" s="157"/>
      <c r="DA570" s="157"/>
      <c r="DB570" s="165"/>
      <c r="DC570" s="21"/>
      <c r="DD570" s="9"/>
      <c r="DE570" s="22"/>
    </row>
    <row r="571" spans="1:109" s="156" customFormat="1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165"/>
      <c r="CX571" s="157"/>
      <c r="CY571" s="164"/>
      <c r="CZ571" s="157"/>
      <c r="DA571" s="157"/>
      <c r="DB571" s="165"/>
      <c r="DC571" s="21"/>
      <c r="DD571" s="9"/>
      <c r="DE571" s="22"/>
    </row>
    <row r="572" spans="1:109" s="156" customFormat="1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165"/>
      <c r="CX572" s="157"/>
      <c r="CY572" s="164"/>
      <c r="CZ572" s="157"/>
      <c r="DA572" s="157"/>
      <c r="DB572" s="165"/>
      <c r="DC572" s="21"/>
      <c r="DD572" s="9"/>
      <c r="DE572" s="22"/>
    </row>
    <row r="573" spans="1:109" s="156" customFormat="1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165"/>
      <c r="CX573" s="157"/>
      <c r="CY573" s="164"/>
      <c r="CZ573" s="157"/>
      <c r="DA573" s="157"/>
      <c r="DB573" s="165"/>
      <c r="DC573" s="21"/>
      <c r="DD573" s="9"/>
      <c r="DE573" s="22"/>
    </row>
    <row r="574" spans="1:109" s="156" customFormat="1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165"/>
      <c r="CX574" s="157"/>
      <c r="CY574" s="164"/>
      <c r="CZ574" s="157"/>
      <c r="DA574" s="157"/>
      <c r="DB574" s="165"/>
      <c r="DC574" s="21"/>
      <c r="DD574" s="9"/>
      <c r="DE574" s="22"/>
    </row>
    <row r="575" spans="1:109" s="156" customFormat="1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165"/>
      <c r="CX575" s="157"/>
      <c r="CY575" s="164"/>
      <c r="CZ575" s="157"/>
      <c r="DA575" s="157"/>
      <c r="DB575" s="165"/>
      <c r="DC575" s="21"/>
      <c r="DD575" s="9"/>
      <c r="DE575" s="22"/>
    </row>
    <row r="576" spans="1:109" s="156" customFormat="1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165"/>
      <c r="CX576" s="157"/>
      <c r="CY576" s="164"/>
      <c r="CZ576" s="157"/>
      <c r="DA576" s="157"/>
      <c r="DB576" s="165"/>
      <c r="DC576" s="21"/>
      <c r="DD576" s="9"/>
      <c r="DE576" s="22"/>
    </row>
    <row r="577" spans="1:109" s="156" customFormat="1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165"/>
      <c r="CX577" s="157"/>
      <c r="CY577" s="164"/>
      <c r="CZ577" s="157"/>
      <c r="DA577" s="157"/>
      <c r="DB577" s="165"/>
      <c r="DC577" s="21"/>
      <c r="DD577" s="9"/>
      <c r="DE577" s="22"/>
    </row>
    <row r="578" spans="1:109" s="156" customFormat="1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165"/>
      <c r="CX578" s="157"/>
      <c r="CY578" s="164"/>
      <c r="CZ578" s="157"/>
      <c r="DA578" s="157"/>
      <c r="DB578" s="165"/>
      <c r="DC578" s="21"/>
      <c r="DD578" s="9"/>
      <c r="DE578" s="22"/>
    </row>
    <row r="579" spans="1:109" s="156" customFormat="1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165"/>
      <c r="CX579" s="157"/>
      <c r="CY579" s="164"/>
      <c r="CZ579" s="157"/>
      <c r="DA579" s="157"/>
      <c r="DB579" s="165"/>
      <c r="DC579" s="21"/>
      <c r="DD579" s="9"/>
      <c r="DE579" s="22"/>
    </row>
    <row r="580" spans="1:109" s="156" customFormat="1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165"/>
      <c r="CX580" s="157"/>
      <c r="CY580" s="164"/>
      <c r="CZ580" s="157"/>
      <c r="DA580" s="157"/>
      <c r="DB580" s="165"/>
      <c r="DC580" s="21"/>
      <c r="DD580" s="9"/>
      <c r="DE580" s="22"/>
    </row>
    <row r="581" spans="1:109" s="156" customFormat="1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165"/>
      <c r="CX581" s="157"/>
      <c r="CY581" s="164"/>
      <c r="CZ581" s="157"/>
      <c r="DA581" s="157"/>
      <c r="DB581" s="165"/>
      <c r="DC581" s="21"/>
      <c r="DD581" s="9"/>
      <c r="DE581" s="22"/>
    </row>
    <row r="582" spans="1:109" s="156" customFormat="1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165"/>
      <c r="CX582" s="157"/>
      <c r="CY582" s="164"/>
      <c r="CZ582" s="157"/>
      <c r="DA582" s="157"/>
      <c r="DB582" s="165"/>
      <c r="DC582" s="21"/>
      <c r="DD582" s="9"/>
      <c r="DE582" s="22"/>
    </row>
    <row r="583" spans="1:109" s="156" customFormat="1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165"/>
      <c r="CX583" s="157"/>
      <c r="CY583" s="164"/>
      <c r="CZ583" s="157"/>
      <c r="DA583" s="157"/>
      <c r="DB583" s="165"/>
      <c r="DC583" s="21"/>
      <c r="DD583" s="9"/>
      <c r="DE583" s="22"/>
    </row>
    <row r="584" spans="1:109" s="156" customFormat="1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165"/>
      <c r="CX584" s="157"/>
      <c r="CY584" s="164"/>
      <c r="CZ584" s="157"/>
      <c r="DA584" s="157"/>
      <c r="DB584" s="165"/>
      <c r="DC584" s="21"/>
      <c r="DD584" s="9"/>
      <c r="DE584" s="22"/>
    </row>
    <row r="585" spans="1:109" s="156" customFormat="1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165"/>
      <c r="CX585" s="157"/>
      <c r="CY585" s="164"/>
      <c r="CZ585" s="157"/>
      <c r="DA585" s="157"/>
      <c r="DB585" s="165"/>
      <c r="DC585" s="21"/>
      <c r="DD585" s="9"/>
      <c r="DE585" s="22"/>
    </row>
    <row r="586" spans="1:109" s="156" customFormat="1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165"/>
      <c r="CX586" s="157"/>
      <c r="CY586" s="164"/>
      <c r="CZ586" s="157"/>
      <c r="DA586" s="157"/>
      <c r="DB586" s="165"/>
      <c r="DC586" s="21"/>
      <c r="DD586" s="9"/>
      <c r="DE586" s="22"/>
    </row>
    <row r="587" spans="1:109" s="156" customFormat="1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165"/>
      <c r="CX587" s="157"/>
      <c r="CY587" s="164"/>
      <c r="CZ587" s="157"/>
      <c r="DA587" s="157"/>
      <c r="DB587" s="165"/>
      <c r="DC587" s="21"/>
      <c r="DD587" s="9"/>
      <c r="DE587" s="22"/>
    </row>
    <row r="588" spans="1:109" s="156" customFormat="1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165"/>
      <c r="CX588" s="157"/>
      <c r="CY588" s="164"/>
      <c r="CZ588" s="157"/>
      <c r="DA588" s="157"/>
      <c r="DB588" s="165"/>
      <c r="DC588" s="21"/>
      <c r="DD588" s="9"/>
      <c r="DE588" s="22"/>
    </row>
    <row r="589" spans="1:109" s="156" customFormat="1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165"/>
      <c r="CX589" s="157"/>
      <c r="CY589" s="164"/>
      <c r="CZ589" s="157"/>
      <c r="DA589" s="157"/>
      <c r="DB589" s="165"/>
      <c r="DC589" s="21"/>
      <c r="DD589" s="9"/>
      <c r="DE589" s="22"/>
    </row>
    <row r="590" spans="1:109" s="156" customFormat="1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165"/>
      <c r="CX590" s="157"/>
      <c r="CY590" s="164"/>
      <c r="CZ590" s="157"/>
      <c r="DA590" s="157"/>
      <c r="DB590" s="165"/>
      <c r="DC590" s="21"/>
      <c r="DD590" s="9"/>
      <c r="DE590" s="22"/>
    </row>
    <row r="591" spans="1:109" s="156" customFormat="1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165"/>
      <c r="CX591" s="157"/>
      <c r="CY591" s="164"/>
      <c r="CZ591" s="157"/>
      <c r="DA591" s="157"/>
      <c r="DB591" s="165"/>
      <c r="DC591" s="21"/>
      <c r="DD591" s="9"/>
      <c r="DE591" s="22"/>
    </row>
    <row r="592" spans="1:109" s="156" customFormat="1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165"/>
      <c r="CX592" s="157"/>
      <c r="CY592" s="164"/>
      <c r="CZ592" s="157"/>
      <c r="DA592" s="157"/>
      <c r="DB592" s="165"/>
      <c r="DC592" s="21"/>
      <c r="DD592" s="9"/>
      <c r="DE592" s="22"/>
    </row>
    <row r="593" spans="1:109" s="156" customFormat="1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165"/>
      <c r="CX593" s="157"/>
      <c r="CY593" s="164"/>
      <c r="CZ593" s="157"/>
      <c r="DA593" s="157"/>
      <c r="DB593" s="165"/>
      <c r="DC593" s="21"/>
      <c r="DD593" s="9"/>
      <c r="DE593" s="22"/>
    </row>
    <row r="594" spans="1:109" s="156" customFormat="1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165"/>
      <c r="CX594" s="157"/>
      <c r="CY594" s="164"/>
      <c r="CZ594" s="157"/>
      <c r="DA594" s="157"/>
      <c r="DB594" s="165"/>
      <c r="DC594" s="21"/>
      <c r="DD594" s="9"/>
      <c r="DE594" s="22"/>
    </row>
    <row r="595" spans="1:109" s="156" customFormat="1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165"/>
      <c r="CX595" s="157"/>
      <c r="CY595" s="164"/>
      <c r="CZ595" s="157"/>
      <c r="DA595" s="157"/>
      <c r="DB595" s="165"/>
      <c r="DC595" s="21"/>
      <c r="DD595" s="9"/>
      <c r="DE595" s="22"/>
    </row>
    <row r="596" spans="1:109" s="156" customFormat="1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165"/>
      <c r="CX596" s="157"/>
      <c r="CY596" s="164"/>
      <c r="CZ596" s="157"/>
      <c r="DA596" s="157"/>
      <c r="DB596" s="165"/>
      <c r="DC596" s="21"/>
      <c r="DD596" s="9"/>
      <c r="DE596" s="22"/>
    </row>
    <row r="597" spans="1:109" s="156" customFormat="1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165"/>
      <c r="CX597" s="157"/>
      <c r="CY597" s="164"/>
      <c r="CZ597" s="157"/>
      <c r="DA597" s="157"/>
      <c r="DB597" s="165"/>
      <c r="DC597" s="21"/>
      <c r="DD597" s="9"/>
      <c r="DE597" s="22"/>
    </row>
    <row r="598" spans="1:109" s="156" customFormat="1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165"/>
      <c r="CX598" s="157"/>
      <c r="CY598" s="164"/>
      <c r="CZ598" s="157"/>
      <c r="DA598" s="157"/>
      <c r="DB598" s="165"/>
      <c r="DC598" s="21"/>
      <c r="DD598" s="9"/>
      <c r="DE598" s="22"/>
    </row>
    <row r="599" spans="1:109" s="156" customFormat="1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165"/>
      <c r="CX599" s="157"/>
      <c r="CY599" s="164"/>
      <c r="CZ599" s="157"/>
      <c r="DA599" s="157"/>
      <c r="DB599" s="165"/>
      <c r="DC599" s="21"/>
      <c r="DD599" s="9"/>
      <c r="DE599" s="22"/>
    </row>
    <row r="600" spans="1:109" s="156" customFormat="1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165"/>
      <c r="CX600" s="157"/>
      <c r="CY600" s="164"/>
      <c r="CZ600" s="157"/>
      <c r="DA600" s="157"/>
      <c r="DB600" s="165"/>
      <c r="DC600" s="21"/>
      <c r="DD600" s="9"/>
      <c r="DE600" s="22"/>
    </row>
    <row r="601" spans="1:109" s="156" customFormat="1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165"/>
      <c r="CX601" s="157"/>
      <c r="CY601" s="164"/>
      <c r="CZ601" s="157"/>
      <c r="DA601" s="157"/>
      <c r="DB601" s="165"/>
      <c r="DC601" s="21"/>
      <c r="DD601" s="9"/>
      <c r="DE601" s="22"/>
    </row>
    <row r="602" spans="1:109" s="156" customFormat="1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165"/>
      <c r="CX602" s="157"/>
      <c r="CY602" s="164"/>
      <c r="CZ602" s="157"/>
      <c r="DA602" s="157"/>
      <c r="DB602" s="165"/>
      <c r="DC602" s="21"/>
      <c r="DD602" s="9"/>
      <c r="DE602" s="22"/>
    </row>
    <row r="603" spans="1:109" s="156" customFormat="1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165"/>
      <c r="CX603" s="157"/>
      <c r="CY603" s="164"/>
      <c r="CZ603" s="157"/>
      <c r="DA603" s="157"/>
      <c r="DB603" s="165"/>
      <c r="DC603" s="21"/>
      <c r="DD603" s="9"/>
      <c r="DE603" s="22"/>
    </row>
    <row r="604" spans="1:109" s="156" customFormat="1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165"/>
      <c r="CX604" s="157"/>
      <c r="CY604" s="164"/>
      <c r="CZ604" s="157"/>
      <c r="DA604" s="157"/>
      <c r="DB604" s="165"/>
      <c r="DC604" s="21"/>
      <c r="DD604" s="9"/>
      <c r="DE604" s="22"/>
    </row>
    <row r="605" spans="1:109" s="156" customFormat="1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165"/>
      <c r="CX605" s="157"/>
      <c r="CY605" s="164"/>
      <c r="CZ605" s="157"/>
      <c r="DA605" s="157"/>
      <c r="DB605" s="165"/>
      <c r="DC605" s="21"/>
      <c r="DD605" s="9"/>
      <c r="DE605" s="22"/>
    </row>
    <row r="606" spans="1:109" s="156" customFormat="1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165"/>
      <c r="CX606" s="157"/>
      <c r="CY606" s="164"/>
      <c r="CZ606" s="157"/>
      <c r="DA606" s="157"/>
      <c r="DB606" s="165"/>
      <c r="DC606" s="21"/>
      <c r="DD606" s="9"/>
      <c r="DE606" s="22"/>
    </row>
    <row r="607" spans="1:109" s="156" customFormat="1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165"/>
      <c r="CX607" s="157"/>
      <c r="CY607" s="164"/>
      <c r="CZ607" s="157"/>
      <c r="DA607" s="157"/>
      <c r="DB607" s="165"/>
      <c r="DC607" s="21"/>
      <c r="DD607" s="9"/>
      <c r="DE607" s="22"/>
    </row>
    <row r="608" spans="1:109" s="156" customFormat="1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165"/>
      <c r="CX608" s="157"/>
      <c r="CY608" s="164"/>
      <c r="CZ608" s="157"/>
      <c r="DA608" s="157"/>
      <c r="DB608" s="165"/>
      <c r="DC608" s="21"/>
      <c r="DD608" s="9"/>
      <c r="DE608" s="22"/>
    </row>
    <row r="609" spans="1:109" s="156" customFormat="1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165"/>
      <c r="CX609" s="157"/>
      <c r="CY609" s="164"/>
      <c r="CZ609" s="157"/>
      <c r="DA609" s="157"/>
      <c r="DB609" s="165"/>
      <c r="DC609" s="21"/>
      <c r="DD609" s="9"/>
      <c r="DE609" s="22"/>
    </row>
    <row r="610" spans="1:109" s="156" customFormat="1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165"/>
      <c r="CX610" s="157"/>
      <c r="CY610" s="164"/>
      <c r="CZ610" s="157"/>
      <c r="DA610" s="157"/>
      <c r="DB610" s="165"/>
      <c r="DC610" s="21"/>
      <c r="DD610" s="9"/>
      <c r="DE610" s="22"/>
    </row>
    <row r="611" spans="1:109" s="156" customFormat="1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165"/>
      <c r="CX611" s="157"/>
      <c r="CY611" s="164"/>
      <c r="CZ611" s="157"/>
      <c r="DA611" s="157"/>
      <c r="DB611" s="165"/>
      <c r="DC611" s="21"/>
      <c r="DD611" s="9"/>
      <c r="DE611" s="22"/>
    </row>
    <row r="612" spans="1:109" s="156" customFormat="1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165"/>
      <c r="CX612" s="157"/>
      <c r="CY612" s="164"/>
      <c r="CZ612" s="157"/>
      <c r="DA612" s="157"/>
      <c r="DB612" s="165"/>
      <c r="DC612" s="21"/>
      <c r="DD612" s="9"/>
      <c r="DE612" s="22"/>
    </row>
    <row r="613" spans="1:109" s="156" customFormat="1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165"/>
      <c r="CX613" s="157"/>
      <c r="CY613" s="164"/>
      <c r="CZ613" s="157"/>
      <c r="DA613" s="157"/>
      <c r="DB613" s="165"/>
      <c r="DC613" s="21"/>
      <c r="DD613" s="9"/>
      <c r="DE613" s="22"/>
    </row>
    <row r="614" spans="1:109" s="156" customFormat="1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165"/>
      <c r="CX614" s="157"/>
      <c r="CY614" s="164"/>
      <c r="CZ614" s="157"/>
      <c r="DA614" s="157"/>
      <c r="DB614" s="165"/>
      <c r="DC614" s="21"/>
      <c r="DD614" s="9"/>
      <c r="DE614" s="22"/>
    </row>
    <row r="615" spans="1:109" s="156" customFormat="1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165"/>
      <c r="CX615" s="157"/>
      <c r="CY615" s="164"/>
      <c r="CZ615" s="157"/>
      <c r="DA615" s="157"/>
      <c r="DB615" s="165"/>
      <c r="DC615" s="21"/>
      <c r="DD615" s="9"/>
      <c r="DE615" s="22"/>
    </row>
    <row r="616" spans="1:109" s="156" customFormat="1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165"/>
      <c r="CX616" s="157"/>
      <c r="CY616" s="164"/>
      <c r="CZ616" s="157"/>
      <c r="DA616" s="157"/>
      <c r="DB616" s="165"/>
      <c r="DC616" s="21"/>
      <c r="DD616" s="9"/>
      <c r="DE616" s="22"/>
    </row>
    <row r="617" spans="1:109" s="156" customFormat="1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165"/>
      <c r="CX617" s="157"/>
      <c r="CY617" s="164"/>
      <c r="CZ617" s="157"/>
      <c r="DA617" s="157"/>
      <c r="DB617" s="165"/>
      <c r="DC617" s="21"/>
      <c r="DD617" s="9"/>
      <c r="DE617" s="22"/>
    </row>
    <row r="618" spans="1:109" s="156" customFormat="1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165"/>
      <c r="CX618" s="157"/>
      <c r="CY618" s="164"/>
      <c r="CZ618" s="157"/>
      <c r="DA618" s="157"/>
      <c r="DB618" s="165"/>
      <c r="DC618" s="21"/>
      <c r="DD618" s="9"/>
      <c r="DE618" s="22"/>
    </row>
    <row r="619" spans="1:109" s="156" customFormat="1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165"/>
      <c r="CX619" s="157"/>
      <c r="CY619" s="164"/>
      <c r="CZ619" s="157"/>
      <c r="DA619" s="157"/>
      <c r="DB619" s="165"/>
      <c r="DC619" s="21"/>
      <c r="DD619" s="9"/>
      <c r="DE619" s="22"/>
    </row>
    <row r="620" spans="1:109" s="156" customFormat="1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165"/>
      <c r="CX620" s="157"/>
      <c r="CY620" s="164"/>
      <c r="CZ620" s="157"/>
      <c r="DA620" s="157"/>
      <c r="DB620" s="165"/>
      <c r="DC620" s="21"/>
      <c r="DD620" s="9"/>
      <c r="DE620" s="22"/>
    </row>
    <row r="621" spans="1:109" s="156" customFormat="1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165"/>
      <c r="CX621" s="157"/>
      <c r="CY621" s="164"/>
      <c r="CZ621" s="157"/>
      <c r="DA621" s="157"/>
      <c r="DB621" s="165"/>
      <c r="DC621" s="21"/>
      <c r="DD621" s="9"/>
      <c r="DE621" s="22"/>
    </row>
    <row r="622" spans="1:109" s="156" customFormat="1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165"/>
      <c r="CX622" s="157"/>
      <c r="CY622" s="164"/>
      <c r="CZ622" s="157"/>
      <c r="DA622" s="157"/>
      <c r="DB622" s="165"/>
      <c r="DC622" s="21"/>
      <c r="DD622" s="9"/>
      <c r="DE622" s="22"/>
    </row>
    <row r="623" spans="1:109" s="156" customFormat="1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165"/>
      <c r="CX623" s="157"/>
      <c r="CY623" s="164"/>
      <c r="CZ623" s="157"/>
      <c r="DA623" s="157"/>
      <c r="DB623" s="165"/>
      <c r="DC623" s="21"/>
      <c r="DD623" s="9"/>
      <c r="DE623" s="22"/>
    </row>
    <row r="624" spans="1:109" s="156" customFormat="1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165"/>
      <c r="CX624" s="157"/>
      <c r="CY624" s="164"/>
      <c r="CZ624" s="157"/>
      <c r="DA624" s="157"/>
      <c r="DB624" s="165"/>
      <c r="DC624" s="21"/>
      <c r="DD624" s="9"/>
      <c r="DE624" s="22"/>
    </row>
    <row r="625" spans="1:109" s="156" customFormat="1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165"/>
      <c r="CX625" s="157"/>
      <c r="CY625" s="164"/>
      <c r="CZ625" s="157"/>
      <c r="DA625" s="157"/>
      <c r="DB625" s="165"/>
      <c r="DC625" s="21"/>
      <c r="DD625" s="9"/>
      <c r="DE625" s="22"/>
    </row>
    <row r="626" spans="1:109" s="156" customFormat="1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165"/>
      <c r="CX626" s="157"/>
      <c r="CY626" s="164"/>
      <c r="CZ626" s="157"/>
      <c r="DA626" s="157"/>
      <c r="DB626" s="165"/>
      <c r="DC626" s="21"/>
      <c r="DD626" s="9"/>
      <c r="DE626" s="22"/>
    </row>
    <row r="627" spans="1:109" s="156" customFormat="1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165"/>
      <c r="CX627" s="157"/>
      <c r="CY627" s="164"/>
      <c r="CZ627" s="157"/>
      <c r="DA627" s="157"/>
      <c r="DB627" s="165"/>
      <c r="DC627" s="21"/>
      <c r="DD627" s="9"/>
      <c r="DE627" s="22"/>
    </row>
    <row r="628" spans="1:109" s="156" customFormat="1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165"/>
      <c r="CX628" s="157"/>
      <c r="CY628" s="164"/>
      <c r="CZ628" s="157"/>
      <c r="DA628" s="157"/>
      <c r="DB628" s="165"/>
      <c r="DC628" s="21"/>
      <c r="DD628" s="9"/>
      <c r="DE628" s="22"/>
    </row>
    <row r="629" spans="1:109" s="156" customFormat="1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165"/>
      <c r="CX629" s="157"/>
      <c r="CY629" s="164"/>
      <c r="CZ629" s="157"/>
      <c r="DA629" s="157"/>
      <c r="DB629" s="165"/>
      <c r="DC629" s="21"/>
      <c r="DD629" s="9"/>
      <c r="DE629" s="22"/>
    </row>
    <row r="630" spans="1:109" s="156" customFormat="1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165"/>
      <c r="CX630" s="157"/>
      <c r="CY630" s="164"/>
      <c r="CZ630" s="157"/>
      <c r="DA630" s="157"/>
      <c r="DB630" s="165"/>
      <c r="DC630" s="21"/>
      <c r="DD630" s="9"/>
      <c r="DE630" s="22"/>
    </row>
    <row r="631" spans="1:109" s="156" customFormat="1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165"/>
      <c r="CX631" s="157"/>
      <c r="CY631" s="164"/>
      <c r="CZ631" s="157"/>
      <c r="DA631" s="157"/>
      <c r="DB631" s="165"/>
      <c r="DC631" s="21"/>
      <c r="DD631" s="9"/>
      <c r="DE631" s="22"/>
    </row>
    <row r="632" spans="1:109" s="156" customFormat="1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165"/>
      <c r="CX632" s="157"/>
      <c r="CY632" s="164"/>
      <c r="CZ632" s="157"/>
      <c r="DA632" s="157"/>
      <c r="DB632" s="165"/>
      <c r="DC632" s="21"/>
      <c r="DD632" s="9"/>
      <c r="DE632" s="22"/>
    </row>
    <row r="633" spans="1:109" s="156" customFormat="1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165"/>
      <c r="CX633" s="157"/>
      <c r="CY633" s="164"/>
      <c r="CZ633" s="157"/>
      <c r="DA633" s="157"/>
      <c r="DB633" s="165"/>
      <c r="DC633" s="21"/>
      <c r="DD633" s="9"/>
      <c r="DE633" s="22"/>
    </row>
    <row r="634" spans="1:109" s="156" customFormat="1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165"/>
      <c r="CX634" s="157"/>
      <c r="CY634" s="164"/>
      <c r="CZ634" s="157"/>
      <c r="DA634" s="157"/>
      <c r="DB634" s="165"/>
      <c r="DC634" s="21"/>
      <c r="DD634" s="9"/>
      <c r="DE634" s="22"/>
    </row>
    <row r="635" spans="1:109" s="156" customFormat="1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165"/>
      <c r="CX635" s="157"/>
      <c r="CY635" s="164"/>
      <c r="CZ635" s="157"/>
      <c r="DA635" s="157"/>
      <c r="DB635" s="165"/>
      <c r="DC635" s="21"/>
      <c r="DD635" s="9"/>
      <c r="DE635" s="22"/>
    </row>
    <row r="636" spans="1:109" s="156" customFormat="1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165"/>
      <c r="CX636" s="157"/>
      <c r="CY636" s="164"/>
      <c r="CZ636" s="157"/>
      <c r="DA636" s="157"/>
      <c r="DB636" s="165"/>
      <c r="DC636" s="21"/>
      <c r="DD636" s="9"/>
      <c r="DE636" s="22"/>
    </row>
    <row r="637" spans="1:109" s="156" customFormat="1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165"/>
      <c r="CX637" s="157"/>
      <c r="CY637" s="164"/>
      <c r="CZ637" s="157"/>
      <c r="DA637" s="157"/>
      <c r="DB637" s="165"/>
      <c r="DC637" s="21"/>
      <c r="DD637" s="9"/>
      <c r="DE637" s="22"/>
    </row>
    <row r="638" spans="1:109" s="156" customFormat="1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165"/>
      <c r="CX638" s="157"/>
      <c r="CY638" s="164"/>
      <c r="CZ638" s="157"/>
      <c r="DA638" s="157"/>
      <c r="DB638" s="165"/>
      <c r="DC638" s="21"/>
      <c r="DD638" s="9"/>
      <c r="DE638" s="22"/>
    </row>
    <row r="639" spans="1:109" s="156" customFormat="1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165"/>
      <c r="CX639" s="157"/>
      <c r="CY639" s="164"/>
      <c r="CZ639" s="157"/>
      <c r="DA639" s="157"/>
      <c r="DB639" s="165"/>
      <c r="DC639" s="21"/>
      <c r="DD639" s="9"/>
      <c r="DE639" s="22"/>
    </row>
    <row r="640" spans="1:109" s="156" customFormat="1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165"/>
      <c r="CX640" s="157"/>
      <c r="CY640" s="164"/>
      <c r="CZ640" s="157"/>
      <c r="DA640" s="157"/>
      <c r="DB640" s="165"/>
      <c r="DC640" s="21"/>
      <c r="DD640" s="9"/>
      <c r="DE640" s="22"/>
    </row>
    <row r="641" spans="1:109" s="156" customFormat="1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165"/>
      <c r="CX641" s="157"/>
      <c r="CY641" s="164"/>
      <c r="CZ641" s="157"/>
      <c r="DA641" s="157"/>
      <c r="DB641" s="165"/>
      <c r="DC641" s="21"/>
      <c r="DD641" s="9"/>
      <c r="DE641" s="22"/>
    </row>
    <row r="642" spans="1:109" s="156" customFormat="1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165"/>
      <c r="CX642" s="157"/>
      <c r="CY642" s="164"/>
      <c r="CZ642" s="157"/>
      <c r="DA642" s="157"/>
      <c r="DB642" s="165"/>
      <c r="DC642" s="21"/>
      <c r="DD642" s="9"/>
      <c r="DE642" s="22"/>
    </row>
    <row r="643" spans="1:109" s="156" customFormat="1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165"/>
      <c r="CX643" s="157"/>
      <c r="CY643" s="164"/>
      <c r="CZ643" s="157"/>
      <c r="DA643" s="157"/>
      <c r="DB643" s="165"/>
      <c r="DC643" s="21"/>
      <c r="DD643" s="9"/>
      <c r="DE643" s="22"/>
    </row>
    <row r="644" spans="1:109" s="156" customFormat="1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165"/>
      <c r="CX644" s="157"/>
      <c r="CY644" s="164"/>
      <c r="CZ644" s="157"/>
      <c r="DA644" s="157"/>
      <c r="DB644" s="165"/>
      <c r="DC644" s="21"/>
      <c r="DD644" s="9"/>
      <c r="DE644" s="22"/>
    </row>
    <row r="645" spans="1:109" s="156" customFormat="1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165"/>
      <c r="CX645" s="157"/>
      <c r="CY645" s="164"/>
      <c r="CZ645" s="157"/>
      <c r="DA645" s="157"/>
      <c r="DB645" s="165"/>
      <c r="DC645" s="21"/>
      <c r="DD645" s="9"/>
      <c r="DE645" s="22"/>
    </row>
    <row r="646" spans="1:109" s="156" customFormat="1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165"/>
      <c r="CX646" s="157"/>
      <c r="CY646" s="164"/>
      <c r="CZ646" s="157"/>
      <c r="DA646" s="157"/>
      <c r="DB646" s="165"/>
      <c r="DC646" s="21"/>
      <c r="DD646" s="9"/>
      <c r="DE646" s="22"/>
    </row>
    <row r="647" spans="1:109" s="156" customFormat="1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165"/>
      <c r="CX647" s="157"/>
      <c r="CY647" s="164"/>
      <c r="CZ647" s="157"/>
      <c r="DA647" s="157"/>
      <c r="DB647" s="165"/>
      <c r="DC647" s="21"/>
      <c r="DD647" s="9"/>
      <c r="DE647" s="22"/>
    </row>
    <row r="648" spans="1:109" s="156" customFormat="1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165"/>
      <c r="CX648" s="157"/>
      <c r="CY648" s="164"/>
      <c r="CZ648" s="157"/>
      <c r="DA648" s="157"/>
      <c r="DB648" s="165"/>
      <c r="DC648" s="21"/>
      <c r="DD648" s="9"/>
      <c r="DE648" s="22"/>
    </row>
    <row r="649" spans="1:109" s="156" customFormat="1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165"/>
      <c r="CX649" s="157"/>
      <c r="CY649" s="164"/>
      <c r="CZ649" s="157"/>
      <c r="DA649" s="157"/>
      <c r="DB649" s="165"/>
      <c r="DC649" s="21"/>
      <c r="DD649" s="9"/>
      <c r="DE649" s="22"/>
    </row>
    <row r="650" spans="1:109" s="156" customFormat="1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165"/>
      <c r="CX650" s="157"/>
      <c r="CY650" s="164"/>
      <c r="CZ650" s="157"/>
      <c r="DA650" s="157"/>
      <c r="DB650" s="165"/>
      <c r="DC650" s="21"/>
      <c r="DD650" s="9"/>
      <c r="DE650" s="22"/>
    </row>
    <row r="651" spans="1:109" s="156" customFormat="1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165"/>
      <c r="CX651" s="157"/>
      <c r="CY651" s="164"/>
      <c r="CZ651" s="157"/>
      <c r="DA651" s="157"/>
      <c r="DB651" s="165"/>
      <c r="DC651" s="21"/>
      <c r="DD651" s="9"/>
      <c r="DE651" s="22"/>
    </row>
    <row r="652" spans="1:109" s="156" customFormat="1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165"/>
      <c r="CX652" s="157"/>
      <c r="CY652" s="164"/>
      <c r="CZ652" s="157"/>
      <c r="DA652" s="157"/>
      <c r="DB652" s="165"/>
      <c r="DC652" s="21"/>
      <c r="DD652" s="9"/>
      <c r="DE652" s="22"/>
    </row>
    <row r="653" spans="1:109" s="156" customFormat="1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165"/>
      <c r="CX653" s="157"/>
      <c r="CY653" s="164"/>
      <c r="CZ653" s="157"/>
      <c r="DA653" s="157"/>
      <c r="DB653" s="165"/>
      <c r="DC653" s="21"/>
      <c r="DD653" s="9"/>
      <c r="DE653" s="22"/>
    </row>
    <row r="654" spans="1:109" s="156" customFormat="1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165"/>
      <c r="CX654" s="157"/>
      <c r="CY654" s="164"/>
      <c r="CZ654" s="157"/>
      <c r="DA654" s="157"/>
      <c r="DB654" s="165"/>
      <c r="DC654" s="21"/>
      <c r="DD654" s="9"/>
      <c r="DE654" s="22"/>
    </row>
    <row r="655" spans="1:109" s="156" customFormat="1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165"/>
      <c r="CX655" s="157"/>
      <c r="CY655" s="164"/>
      <c r="CZ655" s="157"/>
      <c r="DA655" s="157"/>
      <c r="DB655" s="165"/>
      <c r="DC655" s="21"/>
      <c r="DD655" s="9"/>
      <c r="DE655" s="22"/>
    </row>
    <row r="656" spans="1:109" s="156" customFormat="1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165"/>
      <c r="CX656" s="157"/>
      <c r="CY656" s="164"/>
      <c r="CZ656" s="157"/>
      <c r="DA656" s="157"/>
      <c r="DB656" s="165"/>
      <c r="DC656" s="21"/>
      <c r="DD656" s="9"/>
      <c r="DE656" s="22"/>
    </row>
    <row r="657" spans="1:109" s="156" customFormat="1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165"/>
      <c r="CX657" s="157"/>
      <c r="CY657" s="164"/>
      <c r="CZ657" s="157"/>
      <c r="DA657" s="157"/>
      <c r="DB657" s="165"/>
      <c r="DC657" s="21"/>
      <c r="DD657" s="9"/>
      <c r="DE657" s="22"/>
    </row>
    <row r="658" spans="1:109" s="156" customFormat="1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165"/>
      <c r="CX658" s="157"/>
      <c r="CY658" s="164"/>
      <c r="CZ658" s="157"/>
      <c r="DA658" s="157"/>
      <c r="DB658" s="165"/>
      <c r="DC658" s="21"/>
      <c r="DD658" s="9"/>
      <c r="DE658" s="22"/>
    </row>
    <row r="659" spans="1:109" s="156" customFormat="1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165"/>
      <c r="CX659" s="157"/>
      <c r="CY659" s="164"/>
      <c r="CZ659" s="157"/>
      <c r="DA659" s="157"/>
      <c r="DB659" s="165"/>
      <c r="DC659" s="21"/>
      <c r="DD659" s="9"/>
      <c r="DE659" s="22"/>
    </row>
    <row r="660" spans="1:109" s="156" customFormat="1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165"/>
      <c r="CX660" s="157"/>
      <c r="CY660" s="164"/>
      <c r="CZ660" s="157"/>
      <c r="DA660" s="157"/>
      <c r="DB660" s="165"/>
      <c r="DC660" s="21"/>
      <c r="DD660" s="9"/>
      <c r="DE660" s="22"/>
    </row>
    <row r="661" spans="1:109" s="156" customFormat="1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165"/>
      <c r="CX661" s="157"/>
      <c r="CY661" s="164"/>
      <c r="CZ661" s="157"/>
      <c r="DA661" s="157"/>
      <c r="DB661" s="165"/>
      <c r="DC661" s="21"/>
      <c r="DD661" s="9"/>
      <c r="DE661" s="22"/>
    </row>
    <row r="662" spans="1:109" s="156" customFormat="1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165"/>
      <c r="CX662" s="157"/>
      <c r="CY662" s="164"/>
      <c r="CZ662" s="157"/>
      <c r="DA662" s="157"/>
      <c r="DB662" s="165"/>
      <c r="DC662" s="21"/>
      <c r="DD662" s="9"/>
      <c r="DE662" s="22"/>
    </row>
    <row r="663" spans="1:109" s="156" customFormat="1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165"/>
      <c r="CX663" s="157"/>
      <c r="CY663" s="164"/>
      <c r="CZ663" s="157"/>
      <c r="DA663" s="157"/>
      <c r="DB663" s="165"/>
      <c r="DC663" s="21"/>
      <c r="DD663" s="9"/>
      <c r="DE663" s="22"/>
    </row>
    <row r="664" spans="1:109" s="156" customFormat="1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165"/>
      <c r="CX664" s="157"/>
      <c r="CY664" s="164"/>
      <c r="CZ664" s="157"/>
      <c r="DA664" s="157"/>
      <c r="DB664" s="165"/>
      <c r="DC664" s="21"/>
      <c r="DD664" s="9"/>
      <c r="DE664" s="22"/>
    </row>
    <row r="665" spans="1:109" s="156" customFormat="1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165"/>
      <c r="CX665" s="157"/>
      <c r="CY665" s="164"/>
      <c r="CZ665" s="157"/>
      <c r="DA665" s="157"/>
      <c r="DB665" s="165"/>
      <c r="DC665" s="21"/>
      <c r="DD665" s="9"/>
      <c r="DE665" s="22"/>
    </row>
    <row r="666" spans="1:109" s="156" customFormat="1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165"/>
      <c r="CX666" s="157"/>
      <c r="CY666" s="164"/>
      <c r="CZ666" s="157"/>
      <c r="DA666" s="157"/>
      <c r="DB666" s="165"/>
      <c r="DC666" s="21"/>
      <c r="DD666" s="9"/>
      <c r="DE666" s="22"/>
    </row>
    <row r="667" spans="1:109" s="156" customFormat="1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165"/>
      <c r="CX667" s="157"/>
      <c r="CY667" s="164"/>
      <c r="CZ667" s="157"/>
      <c r="DA667" s="157"/>
      <c r="DB667" s="165"/>
      <c r="DC667" s="21"/>
      <c r="DD667" s="9"/>
      <c r="DE667" s="22"/>
    </row>
    <row r="668" spans="1:109" s="156" customFormat="1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165"/>
      <c r="CX668" s="157"/>
      <c r="CY668" s="164"/>
      <c r="CZ668" s="157"/>
      <c r="DA668" s="157"/>
      <c r="DB668" s="165"/>
      <c r="DC668" s="21"/>
      <c r="DD668" s="9"/>
      <c r="DE668" s="22"/>
    </row>
    <row r="669" spans="1:109" s="156" customFormat="1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165"/>
      <c r="CX669" s="157"/>
      <c r="CY669" s="164"/>
      <c r="CZ669" s="157"/>
      <c r="DA669" s="157"/>
      <c r="DB669" s="165"/>
      <c r="DC669" s="21"/>
      <c r="DD669" s="9"/>
      <c r="DE669" s="22"/>
    </row>
    <row r="670" spans="1:109" s="156" customFormat="1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165"/>
      <c r="CX670" s="157"/>
      <c r="CY670" s="164"/>
      <c r="CZ670" s="157"/>
      <c r="DA670" s="157"/>
      <c r="DB670" s="165"/>
      <c r="DC670" s="21"/>
      <c r="DD670" s="9"/>
      <c r="DE670" s="22"/>
    </row>
    <row r="671" spans="1:109" s="156" customFormat="1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165"/>
      <c r="CX671" s="157"/>
      <c r="CY671" s="164"/>
      <c r="CZ671" s="157"/>
      <c r="DA671" s="157"/>
      <c r="DB671" s="165"/>
      <c r="DC671" s="21"/>
      <c r="DD671" s="9"/>
      <c r="DE671" s="22"/>
    </row>
    <row r="672" spans="1:109" s="156" customFormat="1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165"/>
      <c r="CX672" s="157"/>
      <c r="CY672" s="164"/>
      <c r="CZ672" s="157"/>
      <c r="DA672" s="157"/>
      <c r="DB672" s="165"/>
      <c r="DC672" s="21"/>
      <c r="DD672" s="9"/>
      <c r="DE672" s="22"/>
    </row>
    <row r="673" spans="1:109" s="156" customFormat="1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165"/>
      <c r="CX673" s="157"/>
      <c r="CY673" s="164"/>
      <c r="CZ673" s="157"/>
      <c r="DA673" s="157"/>
      <c r="DB673" s="165"/>
      <c r="DC673" s="21"/>
      <c r="DD673" s="9"/>
      <c r="DE673" s="22"/>
    </row>
    <row r="674" spans="1:109" s="156" customFormat="1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165"/>
      <c r="CX674" s="157"/>
      <c r="CY674" s="164"/>
      <c r="CZ674" s="157"/>
      <c r="DA674" s="157"/>
      <c r="DB674" s="165"/>
      <c r="DC674" s="21"/>
      <c r="DD674" s="9"/>
      <c r="DE674" s="22"/>
    </row>
    <row r="675" spans="1:109" s="156" customFormat="1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165"/>
      <c r="CX675" s="157"/>
      <c r="CY675" s="164"/>
      <c r="CZ675" s="157"/>
      <c r="DA675" s="157"/>
      <c r="DB675" s="165"/>
      <c r="DC675" s="21"/>
      <c r="DD675" s="9"/>
      <c r="DE675" s="22"/>
    </row>
    <row r="676" spans="1:109" s="156" customFormat="1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165"/>
      <c r="CX676" s="157"/>
      <c r="CY676" s="164"/>
      <c r="CZ676" s="157"/>
      <c r="DA676" s="157"/>
      <c r="DB676" s="165"/>
      <c r="DC676" s="21"/>
      <c r="DD676" s="9"/>
      <c r="DE676" s="22"/>
    </row>
    <row r="677" spans="1:109" s="156" customFormat="1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165"/>
      <c r="CX677" s="157"/>
      <c r="CY677" s="164"/>
      <c r="CZ677" s="157"/>
      <c r="DA677" s="157"/>
      <c r="DB677" s="165"/>
      <c r="DC677" s="21"/>
      <c r="DD677" s="9"/>
      <c r="DE677" s="22"/>
    </row>
    <row r="678" spans="1:109" s="156" customFormat="1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165"/>
      <c r="CX678" s="157"/>
      <c r="CY678" s="164"/>
      <c r="CZ678" s="157"/>
      <c r="DA678" s="157"/>
      <c r="DB678" s="165"/>
      <c r="DC678" s="21"/>
      <c r="DD678" s="9"/>
      <c r="DE678" s="22"/>
    </row>
    <row r="679" spans="1:109" s="156" customFormat="1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165"/>
      <c r="CX679" s="157"/>
      <c r="CY679" s="164"/>
      <c r="CZ679" s="157"/>
      <c r="DA679" s="157"/>
      <c r="DB679" s="165"/>
      <c r="DC679" s="21"/>
      <c r="DD679" s="9"/>
      <c r="DE679" s="22"/>
    </row>
    <row r="680" spans="1:109" s="156" customFormat="1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165"/>
      <c r="CX680" s="157"/>
      <c r="CY680" s="164"/>
      <c r="CZ680" s="157"/>
      <c r="DA680" s="157"/>
      <c r="DB680" s="165"/>
      <c r="DC680" s="21"/>
      <c r="DD680" s="9"/>
      <c r="DE680" s="22"/>
    </row>
    <row r="681" spans="1:109" s="156" customFormat="1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165"/>
      <c r="CX681" s="157"/>
      <c r="CY681" s="164"/>
      <c r="CZ681" s="157"/>
      <c r="DA681" s="157"/>
      <c r="DB681" s="165"/>
      <c r="DC681" s="21"/>
      <c r="DD681" s="9"/>
      <c r="DE681" s="22"/>
    </row>
    <row r="682" spans="1:109" s="156" customFormat="1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165"/>
      <c r="CX682" s="157"/>
      <c r="CY682" s="164"/>
      <c r="CZ682" s="157"/>
      <c r="DA682" s="157"/>
      <c r="DB682" s="165"/>
      <c r="DC682" s="21"/>
      <c r="DD682" s="9"/>
      <c r="DE682" s="22"/>
    </row>
    <row r="683" spans="1:109" s="156" customFormat="1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165"/>
      <c r="CX683" s="157"/>
      <c r="CY683" s="164"/>
      <c r="CZ683" s="157"/>
      <c r="DA683" s="157"/>
      <c r="DB683" s="165"/>
      <c r="DC683" s="21"/>
      <c r="DD683" s="9"/>
      <c r="DE683" s="22"/>
    </row>
    <row r="684" spans="1:109" s="156" customFormat="1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165"/>
      <c r="CX684" s="157"/>
      <c r="CY684" s="164"/>
      <c r="CZ684" s="157"/>
      <c r="DA684" s="157"/>
      <c r="DB684" s="165"/>
      <c r="DC684" s="21"/>
      <c r="DD684" s="9"/>
      <c r="DE684" s="22"/>
    </row>
    <row r="685" spans="1:109" s="156" customFormat="1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165"/>
      <c r="CX685" s="157"/>
      <c r="CY685" s="164"/>
      <c r="CZ685" s="157"/>
      <c r="DA685" s="157"/>
      <c r="DB685" s="165"/>
      <c r="DC685" s="21"/>
      <c r="DD685" s="9"/>
      <c r="DE685" s="22"/>
    </row>
    <row r="686" spans="1:109" s="156" customFormat="1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165"/>
      <c r="CX686" s="157"/>
      <c r="CY686" s="164"/>
      <c r="CZ686" s="157"/>
      <c r="DA686" s="157"/>
      <c r="DB686" s="165"/>
      <c r="DC686" s="21"/>
      <c r="DD686" s="9"/>
      <c r="DE686" s="22"/>
    </row>
    <row r="687" spans="1:109" s="156" customFormat="1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165"/>
      <c r="CX687" s="157"/>
      <c r="CY687" s="164"/>
      <c r="CZ687" s="157"/>
      <c r="DA687" s="157"/>
      <c r="DB687" s="165"/>
      <c r="DC687" s="21"/>
      <c r="DD687" s="9"/>
      <c r="DE687" s="22"/>
    </row>
    <row r="688" spans="1:109" s="156" customFormat="1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165"/>
      <c r="CX688" s="157"/>
      <c r="CY688" s="164"/>
      <c r="CZ688" s="157"/>
      <c r="DA688" s="157"/>
      <c r="DB688" s="165"/>
      <c r="DC688" s="21"/>
      <c r="DD688" s="9"/>
      <c r="DE688" s="22"/>
    </row>
    <row r="689" spans="1:109" s="156" customFormat="1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165"/>
      <c r="CX689" s="157"/>
      <c r="CY689" s="164"/>
      <c r="CZ689" s="157"/>
      <c r="DA689" s="157"/>
      <c r="DB689" s="165"/>
      <c r="DC689" s="21"/>
      <c r="DD689" s="9"/>
      <c r="DE689" s="22"/>
    </row>
    <row r="690" spans="1:109" s="156" customFormat="1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165"/>
      <c r="CX690" s="157"/>
      <c r="CY690" s="164"/>
      <c r="CZ690" s="157"/>
      <c r="DA690" s="157"/>
      <c r="DB690" s="165"/>
      <c r="DC690" s="21"/>
      <c r="DD690" s="9"/>
      <c r="DE690" s="22"/>
    </row>
    <row r="691" spans="1:109" s="156" customFormat="1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165"/>
      <c r="CX691" s="157"/>
      <c r="CY691" s="164"/>
      <c r="CZ691" s="157"/>
      <c r="DA691" s="157"/>
      <c r="DB691" s="165"/>
      <c r="DC691" s="21"/>
      <c r="DD691" s="9"/>
      <c r="DE691" s="22"/>
    </row>
    <row r="692" spans="1:109" s="156" customFormat="1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165"/>
      <c r="CX692" s="157"/>
      <c r="CY692" s="164"/>
      <c r="CZ692" s="157"/>
      <c r="DA692" s="157"/>
      <c r="DB692" s="165"/>
      <c r="DC692" s="21"/>
      <c r="DD692" s="9"/>
      <c r="DE692" s="22"/>
    </row>
    <row r="693" spans="1:109" s="156" customFormat="1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165"/>
      <c r="CX693" s="157"/>
      <c r="CY693" s="164"/>
      <c r="CZ693" s="157"/>
      <c r="DA693" s="157"/>
      <c r="DB693" s="165"/>
      <c r="DC693" s="21"/>
      <c r="DD693" s="9"/>
      <c r="DE693" s="22"/>
    </row>
    <row r="694" spans="1:109" s="156" customFormat="1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165"/>
      <c r="CX694" s="157"/>
      <c r="CY694" s="164"/>
      <c r="CZ694" s="157"/>
      <c r="DA694" s="157"/>
      <c r="DB694" s="165"/>
      <c r="DC694" s="21"/>
      <c r="DD694" s="9"/>
      <c r="DE694" s="22"/>
    </row>
    <row r="695" spans="1:109" s="156" customFormat="1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165"/>
      <c r="CX695" s="157"/>
      <c r="CY695" s="164"/>
      <c r="CZ695" s="157"/>
      <c r="DA695" s="157"/>
      <c r="DB695" s="165"/>
      <c r="DC695" s="21"/>
      <c r="DD695" s="9"/>
      <c r="DE695" s="22"/>
    </row>
    <row r="696" spans="1:109" s="156" customFormat="1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165"/>
      <c r="CX696" s="157"/>
      <c r="CY696" s="164"/>
      <c r="CZ696" s="157"/>
      <c r="DA696" s="157"/>
      <c r="DB696" s="165"/>
      <c r="DC696" s="21"/>
      <c r="DD696" s="9"/>
      <c r="DE696" s="22"/>
    </row>
    <row r="697" spans="1:109" s="156" customFormat="1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165"/>
      <c r="CX697" s="157"/>
      <c r="CY697" s="164"/>
      <c r="CZ697" s="157"/>
      <c r="DA697" s="157"/>
      <c r="DB697" s="165"/>
      <c r="DC697" s="21"/>
      <c r="DD697" s="9"/>
      <c r="DE697" s="22"/>
    </row>
    <row r="698" spans="1:109" s="156" customFormat="1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165"/>
      <c r="CX698" s="157"/>
      <c r="CY698" s="164"/>
      <c r="CZ698" s="157"/>
      <c r="DA698" s="157"/>
      <c r="DB698" s="165"/>
      <c r="DC698" s="21"/>
      <c r="DD698" s="9"/>
      <c r="DE698" s="22"/>
    </row>
    <row r="699" spans="1:109" s="156" customFormat="1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165"/>
      <c r="CX699" s="157"/>
      <c r="CY699" s="164"/>
      <c r="CZ699" s="157"/>
      <c r="DA699" s="157"/>
      <c r="DB699" s="165"/>
      <c r="DC699" s="21"/>
      <c r="DD699" s="9"/>
      <c r="DE699" s="22"/>
    </row>
    <row r="700" spans="1:109" s="156" customFormat="1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165"/>
      <c r="CX700" s="157"/>
      <c r="CY700" s="164"/>
      <c r="CZ700" s="157"/>
      <c r="DA700" s="157"/>
      <c r="DB700" s="165"/>
      <c r="DC700" s="21"/>
      <c r="DD700" s="9"/>
      <c r="DE700" s="22"/>
    </row>
    <row r="701" spans="1:109" s="156" customFormat="1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165"/>
      <c r="CX701" s="157"/>
      <c r="CY701" s="164"/>
      <c r="CZ701" s="157"/>
      <c r="DA701" s="157"/>
      <c r="DB701" s="165"/>
      <c r="DC701" s="21"/>
      <c r="DD701" s="9"/>
      <c r="DE701" s="22"/>
    </row>
    <row r="702" spans="1:109" s="156" customFormat="1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165"/>
      <c r="CX702" s="157"/>
      <c r="CY702" s="164"/>
      <c r="CZ702" s="157"/>
      <c r="DA702" s="157"/>
      <c r="DB702" s="165"/>
      <c r="DC702" s="21"/>
      <c r="DD702" s="9"/>
      <c r="DE702" s="22"/>
    </row>
    <row r="703" spans="1:109" s="156" customFormat="1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165"/>
      <c r="CX703" s="157"/>
      <c r="CY703" s="164"/>
      <c r="CZ703" s="157"/>
      <c r="DA703" s="157"/>
      <c r="DB703" s="165"/>
      <c r="DC703" s="21"/>
      <c r="DD703" s="9"/>
      <c r="DE703" s="22"/>
    </row>
    <row r="704" spans="1:109" s="156" customFormat="1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165"/>
      <c r="CX704" s="157"/>
      <c r="CY704" s="164"/>
      <c r="CZ704" s="157"/>
      <c r="DA704" s="157"/>
      <c r="DB704" s="165"/>
      <c r="DC704" s="21"/>
      <c r="DD704" s="9"/>
      <c r="DE704" s="22"/>
    </row>
    <row r="705" spans="1:109" s="156" customFormat="1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165"/>
      <c r="CX705" s="157"/>
      <c r="CY705" s="164"/>
      <c r="CZ705" s="157"/>
      <c r="DA705" s="157"/>
      <c r="DB705" s="165"/>
      <c r="DC705" s="21"/>
      <c r="DD705" s="9"/>
      <c r="DE705" s="22"/>
    </row>
    <row r="706" spans="1:109" s="156" customFormat="1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165"/>
      <c r="CX706" s="157"/>
      <c r="CY706" s="164"/>
      <c r="CZ706" s="157"/>
      <c r="DA706" s="157"/>
      <c r="DB706" s="165"/>
      <c r="DC706" s="21"/>
      <c r="DD706" s="9"/>
      <c r="DE706" s="22"/>
    </row>
    <row r="707" spans="1:109" s="156" customFormat="1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165"/>
      <c r="CX707" s="157"/>
      <c r="CY707" s="164"/>
      <c r="CZ707" s="157"/>
      <c r="DA707" s="157"/>
      <c r="DB707" s="165"/>
      <c r="DC707" s="21"/>
      <c r="DD707" s="9"/>
      <c r="DE707" s="22"/>
    </row>
    <row r="708" spans="1:109" s="156" customFormat="1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165"/>
      <c r="CX708" s="157"/>
      <c r="CY708" s="164"/>
      <c r="CZ708" s="157"/>
      <c r="DA708" s="157"/>
      <c r="DB708" s="165"/>
      <c r="DC708" s="21"/>
      <c r="DD708" s="9"/>
      <c r="DE708" s="22"/>
    </row>
    <row r="709" spans="1:109" s="156" customFormat="1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165"/>
      <c r="CX709" s="157"/>
      <c r="CY709" s="164"/>
      <c r="CZ709" s="157"/>
      <c r="DA709" s="157"/>
      <c r="DB709" s="165"/>
      <c r="DC709" s="21"/>
      <c r="DD709" s="9"/>
      <c r="DE709" s="22"/>
    </row>
    <row r="710" spans="1:109" s="156" customFormat="1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165"/>
      <c r="CX710" s="157"/>
      <c r="CY710" s="164"/>
      <c r="CZ710" s="157"/>
      <c r="DA710" s="157"/>
      <c r="DB710" s="165"/>
      <c r="DC710" s="21"/>
      <c r="DD710" s="9"/>
      <c r="DE710" s="22"/>
    </row>
    <row r="711" spans="1:109" s="156" customFormat="1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165"/>
      <c r="CX711" s="157"/>
      <c r="CY711" s="164"/>
      <c r="CZ711" s="157"/>
      <c r="DA711" s="157"/>
      <c r="DB711" s="165"/>
      <c r="DC711" s="21"/>
      <c r="DD711" s="9"/>
      <c r="DE711" s="22"/>
    </row>
    <row r="712" spans="1:109" s="156" customFormat="1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165"/>
      <c r="CX712" s="157"/>
      <c r="CY712" s="164"/>
      <c r="CZ712" s="157"/>
      <c r="DA712" s="157"/>
      <c r="DB712" s="165"/>
      <c r="DC712" s="21"/>
      <c r="DD712" s="9"/>
      <c r="DE712" s="22"/>
    </row>
    <row r="713" spans="1:109" s="156" customFormat="1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165"/>
      <c r="CX713" s="157"/>
      <c r="CY713" s="164"/>
      <c r="CZ713" s="157"/>
      <c r="DA713" s="157"/>
      <c r="DB713" s="165"/>
      <c r="DC713" s="21"/>
      <c r="DD713" s="9"/>
      <c r="DE713" s="22"/>
    </row>
    <row r="714" spans="1:109" s="156" customFormat="1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165"/>
      <c r="CX714" s="157"/>
      <c r="CY714" s="164"/>
      <c r="CZ714" s="157"/>
      <c r="DA714" s="157"/>
      <c r="DB714" s="165"/>
      <c r="DC714" s="21"/>
      <c r="DD714" s="9"/>
      <c r="DE714" s="22"/>
    </row>
    <row r="715" spans="1:109" s="156" customFormat="1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165"/>
      <c r="CX715" s="157"/>
      <c r="CY715" s="164"/>
      <c r="CZ715" s="157"/>
      <c r="DA715" s="157"/>
      <c r="DB715" s="165"/>
      <c r="DC715" s="21"/>
      <c r="DD715" s="9"/>
      <c r="DE715" s="22"/>
    </row>
    <row r="716" spans="1:109" s="156" customFormat="1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165"/>
      <c r="CX716" s="157"/>
      <c r="CY716" s="164"/>
      <c r="CZ716" s="157"/>
      <c r="DA716" s="157"/>
      <c r="DB716" s="165"/>
      <c r="DC716" s="21"/>
      <c r="DD716" s="9"/>
      <c r="DE716" s="22"/>
    </row>
    <row r="717" spans="1:109" s="156" customFormat="1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165"/>
      <c r="CX717" s="157"/>
      <c r="CY717" s="164"/>
      <c r="CZ717" s="157"/>
      <c r="DA717" s="157"/>
      <c r="DB717" s="165"/>
      <c r="DC717" s="21"/>
      <c r="DD717" s="9"/>
      <c r="DE717" s="22"/>
    </row>
    <row r="718" spans="1:109" s="156" customFormat="1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165"/>
      <c r="CX718" s="157"/>
      <c r="CY718" s="164"/>
      <c r="CZ718" s="157"/>
      <c r="DA718" s="157"/>
      <c r="DB718" s="165"/>
      <c r="DC718" s="21"/>
      <c r="DD718" s="9"/>
      <c r="DE718" s="22"/>
    </row>
    <row r="719" spans="1:109" s="156" customFormat="1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165"/>
      <c r="CX719" s="157"/>
      <c r="CY719" s="164"/>
      <c r="CZ719" s="157"/>
      <c r="DA719" s="157"/>
      <c r="DB719" s="165"/>
      <c r="DC719" s="21"/>
      <c r="DD719" s="9"/>
      <c r="DE719" s="22"/>
    </row>
    <row r="720" spans="1:109" s="156" customFormat="1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165"/>
      <c r="CX720" s="157"/>
      <c r="CY720" s="164"/>
      <c r="CZ720" s="157"/>
      <c r="DA720" s="157"/>
      <c r="DB720" s="165"/>
      <c r="DC720" s="21"/>
      <c r="DD720" s="9"/>
      <c r="DE720" s="22"/>
    </row>
    <row r="721" spans="1:109" s="156" customFormat="1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165"/>
      <c r="CX721" s="157"/>
      <c r="CY721" s="164"/>
      <c r="CZ721" s="157"/>
      <c r="DA721" s="157"/>
      <c r="DB721" s="165"/>
      <c r="DC721" s="21"/>
      <c r="DD721" s="9"/>
      <c r="DE721" s="22"/>
    </row>
    <row r="722" spans="1:109" s="156" customFormat="1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165"/>
      <c r="CX722" s="157"/>
      <c r="CY722" s="164"/>
      <c r="CZ722" s="157"/>
      <c r="DA722" s="157"/>
      <c r="DB722" s="165"/>
      <c r="DC722" s="21"/>
      <c r="DD722" s="9"/>
      <c r="DE722" s="22"/>
    </row>
    <row r="723" spans="1:109" s="156" customFormat="1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165"/>
      <c r="CX723" s="157"/>
      <c r="CY723" s="164"/>
      <c r="CZ723" s="157"/>
      <c r="DA723" s="157"/>
      <c r="DB723" s="165"/>
      <c r="DC723" s="21"/>
      <c r="DD723" s="9"/>
      <c r="DE723" s="22"/>
    </row>
    <row r="724" spans="1:109" s="156" customFormat="1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165"/>
      <c r="CX724" s="157"/>
      <c r="CY724" s="164"/>
      <c r="CZ724" s="157"/>
      <c r="DA724" s="157"/>
      <c r="DB724" s="165"/>
      <c r="DC724" s="21"/>
      <c r="DD724" s="9"/>
      <c r="DE724" s="22"/>
    </row>
    <row r="725" spans="1:109" s="156" customFormat="1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165"/>
      <c r="CX725" s="157"/>
      <c r="CY725" s="164"/>
      <c r="CZ725" s="157"/>
      <c r="DA725" s="157"/>
      <c r="DB725" s="165"/>
      <c r="DC725" s="21"/>
      <c r="DD725" s="9"/>
      <c r="DE725" s="22"/>
    </row>
    <row r="726" spans="1:109" s="156" customFormat="1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165"/>
      <c r="CX726" s="157"/>
      <c r="CY726" s="164"/>
      <c r="CZ726" s="157"/>
      <c r="DA726" s="157"/>
      <c r="DB726" s="165"/>
      <c r="DC726" s="21"/>
      <c r="DD726" s="9"/>
      <c r="DE726" s="22"/>
    </row>
    <row r="727" spans="1:109" s="156" customFormat="1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165"/>
      <c r="CX727" s="157"/>
      <c r="CY727" s="164"/>
      <c r="CZ727" s="157"/>
      <c r="DA727" s="157"/>
      <c r="DB727" s="165"/>
      <c r="DC727" s="21"/>
      <c r="DD727" s="9"/>
      <c r="DE727" s="22"/>
    </row>
    <row r="728" spans="1:109" s="156" customFormat="1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165"/>
      <c r="CX728" s="157"/>
      <c r="CY728" s="164"/>
      <c r="CZ728" s="157"/>
      <c r="DA728" s="157"/>
      <c r="DB728" s="165"/>
      <c r="DC728" s="21"/>
      <c r="DD728" s="9"/>
      <c r="DE728" s="22"/>
    </row>
    <row r="729" spans="1:109" s="156" customFormat="1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165"/>
      <c r="CX729" s="157"/>
      <c r="CY729" s="164"/>
      <c r="CZ729" s="157"/>
      <c r="DA729" s="157"/>
      <c r="DB729" s="165"/>
      <c r="DC729" s="21"/>
      <c r="DD729" s="9"/>
      <c r="DE729" s="22"/>
    </row>
    <row r="730" spans="1:109" s="156" customFormat="1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165"/>
      <c r="CX730" s="157"/>
      <c r="CY730" s="164"/>
      <c r="CZ730" s="157"/>
      <c r="DA730" s="157"/>
      <c r="DB730" s="165"/>
      <c r="DC730" s="21"/>
      <c r="DD730" s="9"/>
      <c r="DE730" s="22"/>
    </row>
    <row r="731" spans="1:109" s="156" customFormat="1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165"/>
      <c r="CX731" s="157"/>
      <c r="CY731" s="164"/>
      <c r="CZ731" s="157"/>
      <c r="DA731" s="157"/>
      <c r="DB731" s="165"/>
      <c r="DC731" s="21"/>
      <c r="DD731" s="9"/>
      <c r="DE731" s="22"/>
    </row>
    <row r="732" spans="1:109" s="156" customFormat="1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165"/>
      <c r="CX732" s="157"/>
      <c r="CY732" s="164"/>
      <c r="CZ732" s="157"/>
      <c r="DA732" s="157"/>
      <c r="DB732" s="165"/>
      <c r="DC732" s="21"/>
      <c r="DD732" s="9"/>
      <c r="DE732" s="22"/>
    </row>
    <row r="733" spans="1:109" s="156" customFormat="1" ht="16.5" thickBot="1">
      <c r="A733" s="136"/>
      <c r="B733" s="137"/>
      <c r="C733" s="138"/>
      <c r="D733" s="397"/>
      <c r="E733" s="457"/>
      <c r="F733" s="208"/>
      <c r="G733" s="146"/>
      <c r="H733" s="146"/>
      <c r="I733" s="458"/>
      <c r="J733" s="458"/>
      <c r="K733" s="458"/>
      <c r="L733" s="459"/>
      <c r="M733" s="459"/>
      <c r="N733" s="458"/>
      <c r="O733" s="458"/>
      <c r="P733" s="458"/>
      <c r="Q733" s="458"/>
      <c r="R733" s="458"/>
      <c r="S733" s="458"/>
      <c r="T733" s="458"/>
      <c r="U733" s="208"/>
      <c r="V733" s="146"/>
      <c r="W733" s="146"/>
      <c r="X733" s="458"/>
      <c r="Y733" s="458"/>
      <c r="Z733" s="458"/>
      <c r="AA733" s="458"/>
      <c r="AB733" s="458"/>
      <c r="AC733" s="458"/>
      <c r="AD733" s="458"/>
      <c r="AE733" s="458"/>
      <c r="AF733" s="458"/>
      <c r="AG733" s="208"/>
      <c r="AH733" s="146"/>
      <c r="AI733" s="146"/>
      <c r="AJ733" s="146"/>
      <c r="AK733" s="458"/>
      <c r="AL733" s="458"/>
      <c r="AM733" s="458"/>
      <c r="AN733" s="458"/>
      <c r="AO733" s="458"/>
      <c r="AP733" s="458"/>
      <c r="AQ733" s="458"/>
      <c r="AR733" s="458"/>
      <c r="AS733" s="458"/>
      <c r="AT733" s="208"/>
      <c r="AU733" s="146"/>
      <c r="AV733" s="146"/>
      <c r="AW733" s="146"/>
      <c r="AX733" s="458"/>
      <c r="AY733" s="458"/>
      <c r="AZ733" s="458"/>
      <c r="BA733" s="458"/>
      <c r="BB733" s="458"/>
      <c r="BC733" s="458"/>
      <c r="BD733" s="458"/>
      <c r="BE733" s="458"/>
      <c r="BF733" s="458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60"/>
      <c r="CK733" s="447"/>
      <c r="CL733" s="447"/>
      <c r="CM733" s="372"/>
      <c r="CN733" s="145"/>
      <c r="CO733" s="436"/>
      <c r="CP733" s="146"/>
      <c r="CQ733" s="437"/>
      <c r="CR733" s="438"/>
      <c r="CS733" s="148"/>
      <c r="CT733" s="461"/>
      <c r="CU733" s="461"/>
      <c r="CV733" s="150"/>
      <c r="CW733" s="150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E733"/>
  <sheetViews>
    <sheetView showGridLines="0" zoomScale="70" zoomScaleNormal="70" workbookViewId="0">
      <selection activeCell="L1" sqref="L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165"/>
      <c r="CX99" s="157"/>
      <c r="CY99" s="164"/>
      <c r="CZ99" s="157"/>
      <c r="DA99" s="157"/>
      <c r="DB99" s="165"/>
      <c r="DC99" s="21"/>
      <c r="DD99" s="9"/>
      <c r="DE99" s="22"/>
    </row>
    <row r="100" spans="1:109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165"/>
      <c r="CX100" s="157"/>
      <c r="CY100" s="164"/>
      <c r="CZ100" s="157"/>
      <c r="DA100" s="157"/>
      <c r="DB100" s="165"/>
      <c r="DC100" s="21"/>
      <c r="DD100" s="9"/>
      <c r="DE100" s="22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6.5" thickBot="1">
      <c r="A184" s="136"/>
      <c r="B184" s="137"/>
      <c r="C184" s="138"/>
      <c r="D184" s="397"/>
      <c r="E184" s="457"/>
      <c r="F184" s="208"/>
      <c r="G184" s="146"/>
      <c r="H184" s="146"/>
      <c r="I184" s="458"/>
      <c r="J184" s="458"/>
      <c r="K184" s="458"/>
      <c r="L184" s="459"/>
      <c r="M184" s="459"/>
      <c r="N184" s="458"/>
      <c r="O184" s="458"/>
      <c r="P184" s="458"/>
      <c r="Q184" s="458"/>
      <c r="R184" s="458"/>
      <c r="S184" s="458"/>
      <c r="T184" s="458"/>
      <c r="U184" s="208"/>
      <c r="V184" s="146"/>
      <c r="W184" s="146"/>
      <c r="X184" s="458"/>
      <c r="Y184" s="458"/>
      <c r="Z184" s="458"/>
      <c r="AA184" s="458"/>
      <c r="AB184" s="458"/>
      <c r="AC184" s="458"/>
      <c r="AD184" s="458"/>
      <c r="AE184" s="458"/>
      <c r="AF184" s="458"/>
      <c r="AG184" s="208"/>
      <c r="AH184" s="146"/>
      <c r="AI184" s="146"/>
      <c r="AJ184" s="146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208"/>
      <c r="AU184" s="146"/>
      <c r="AV184" s="146"/>
      <c r="AW184" s="146"/>
      <c r="AX184" s="458"/>
      <c r="AY184" s="458"/>
      <c r="AZ184" s="458"/>
      <c r="BA184" s="458"/>
      <c r="BB184" s="458"/>
      <c r="BC184" s="458"/>
      <c r="BD184" s="458"/>
      <c r="BE184" s="458"/>
      <c r="BF184" s="458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60"/>
      <c r="CK184" s="447"/>
      <c r="CL184" s="447"/>
      <c r="CM184" s="372"/>
      <c r="CN184" s="145"/>
      <c r="CO184" s="436"/>
      <c r="CP184" s="146"/>
      <c r="CQ184" s="437"/>
      <c r="CR184" s="438"/>
      <c r="CS184" s="148"/>
      <c r="CT184" s="461"/>
      <c r="CU184" s="461"/>
      <c r="CV184" s="150"/>
      <c r="CW184" s="150"/>
      <c r="CX184" s="149"/>
      <c r="CY184" s="148"/>
      <c r="CZ184" s="149"/>
      <c r="DA184" s="149"/>
      <c r="DB184" s="150"/>
      <c r="DC184" s="139"/>
      <c r="DD184" s="140"/>
      <c r="DE184" s="143"/>
    </row>
    <row r="185" spans="1:109" ht="15.75">
      <c r="A185" s="159"/>
      <c r="B185" s="167"/>
      <c r="C185" s="166"/>
      <c r="D185" s="39"/>
      <c r="E185" s="452"/>
      <c r="F185" s="170"/>
      <c r="G185" s="363"/>
      <c r="H185" s="363"/>
      <c r="I185" s="453"/>
      <c r="J185" s="453"/>
      <c r="K185" s="453"/>
      <c r="L185" s="454"/>
      <c r="M185" s="454"/>
      <c r="N185" s="453"/>
      <c r="O185" s="453"/>
      <c r="P185" s="453"/>
      <c r="Q185" s="453"/>
      <c r="R185" s="453"/>
      <c r="S185" s="453"/>
      <c r="T185" s="453"/>
      <c r="U185" s="170"/>
      <c r="V185" s="363"/>
      <c r="W185" s="363"/>
      <c r="X185" s="453"/>
      <c r="Y185" s="453"/>
      <c r="Z185" s="453"/>
      <c r="AA185" s="453"/>
      <c r="AB185" s="453"/>
      <c r="AC185" s="453"/>
      <c r="AD185" s="453"/>
      <c r="AE185" s="453"/>
      <c r="AF185" s="453"/>
      <c r="AG185" s="170"/>
      <c r="AH185" s="363"/>
      <c r="AI185" s="363"/>
      <c r="AJ185" s="363"/>
      <c r="AK185" s="453"/>
      <c r="AL185" s="453"/>
      <c r="AM185" s="453"/>
      <c r="AN185" s="453"/>
      <c r="AO185" s="453"/>
      <c r="AP185" s="453"/>
      <c r="AQ185" s="453"/>
      <c r="AR185" s="453"/>
      <c r="AS185" s="453"/>
      <c r="AT185" s="170"/>
      <c r="AU185" s="363"/>
      <c r="AV185" s="363"/>
      <c r="AW185" s="363"/>
      <c r="AX185" s="453"/>
      <c r="AY185" s="453"/>
      <c r="AZ185" s="453"/>
      <c r="BA185" s="453"/>
      <c r="BB185" s="453"/>
      <c r="BC185" s="453"/>
      <c r="BD185" s="453"/>
      <c r="BE185" s="453"/>
      <c r="BF185" s="453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5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6"/>
      <c r="CU185" s="456"/>
      <c r="CV185" s="163"/>
      <c r="CW185" s="163"/>
      <c r="CX185" s="162"/>
      <c r="CY185" s="161"/>
      <c r="CZ185" s="162"/>
      <c r="DA185" s="162"/>
      <c r="DB185" s="163"/>
      <c r="DC185" s="18"/>
      <c r="DD185" s="19"/>
      <c r="DE185" s="20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165"/>
      <c r="CX197" s="157"/>
      <c r="CY197" s="164"/>
      <c r="CZ197" s="157"/>
      <c r="DA197" s="157"/>
      <c r="DB197" s="165"/>
      <c r="DC197" s="21"/>
      <c r="DD197" s="9"/>
      <c r="DE197" s="22"/>
    </row>
    <row r="198" spans="1:109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165"/>
      <c r="CX198" s="157"/>
      <c r="CY198" s="164"/>
      <c r="CZ198" s="157"/>
      <c r="DA198" s="157"/>
      <c r="DB198" s="165"/>
      <c r="DC198" s="21"/>
      <c r="DD198" s="9"/>
      <c r="DE198" s="22"/>
    </row>
    <row r="199" spans="1:109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165"/>
      <c r="CX295" s="157"/>
      <c r="CY295" s="164"/>
      <c r="CZ295" s="157"/>
      <c r="DA295" s="157"/>
      <c r="DB295" s="165"/>
      <c r="DC295" s="21"/>
      <c r="DD295" s="9"/>
      <c r="DE295" s="22"/>
    </row>
    <row r="296" spans="1:109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165"/>
      <c r="CX296" s="157"/>
      <c r="CY296" s="164"/>
      <c r="CZ296" s="157"/>
      <c r="DA296" s="157"/>
      <c r="DB296" s="165"/>
      <c r="DC296" s="21"/>
      <c r="DD296" s="9"/>
      <c r="DE296" s="22"/>
    </row>
    <row r="297" spans="1:109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ht="16.5" thickBot="1">
      <c r="A367" s="136"/>
      <c r="B367" s="137"/>
      <c r="C367" s="138"/>
      <c r="D367" s="397"/>
      <c r="E367" s="457"/>
      <c r="F367" s="208"/>
      <c r="G367" s="146"/>
      <c r="H367" s="146"/>
      <c r="I367" s="458"/>
      <c r="J367" s="458"/>
      <c r="K367" s="458"/>
      <c r="L367" s="459"/>
      <c r="M367" s="459"/>
      <c r="N367" s="458"/>
      <c r="O367" s="458"/>
      <c r="P367" s="458"/>
      <c r="Q367" s="458"/>
      <c r="R367" s="458"/>
      <c r="S367" s="458"/>
      <c r="T367" s="458"/>
      <c r="U367" s="208"/>
      <c r="V367" s="146"/>
      <c r="W367" s="146"/>
      <c r="X367" s="458"/>
      <c r="Y367" s="458"/>
      <c r="Z367" s="458"/>
      <c r="AA367" s="458"/>
      <c r="AB367" s="458"/>
      <c r="AC367" s="458"/>
      <c r="AD367" s="458"/>
      <c r="AE367" s="458"/>
      <c r="AF367" s="458"/>
      <c r="AG367" s="208"/>
      <c r="AH367" s="146"/>
      <c r="AI367" s="146"/>
      <c r="AJ367" s="146"/>
      <c r="AK367" s="458"/>
      <c r="AL367" s="458"/>
      <c r="AM367" s="458"/>
      <c r="AN367" s="458"/>
      <c r="AO367" s="458"/>
      <c r="AP367" s="458"/>
      <c r="AQ367" s="458"/>
      <c r="AR367" s="458"/>
      <c r="AS367" s="458"/>
      <c r="AT367" s="208"/>
      <c r="AU367" s="146"/>
      <c r="AV367" s="146"/>
      <c r="AW367" s="146"/>
      <c r="AX367" s="458"/>
      <c r="AY367" s="458"/>
      <c r="AZ367" s="458"/>
      <c r="BA367" s="458"/>
      <c r="BB367" s="458"/>
      <c r="BC367" s="458"/>
      <c r="BD367" s="458"/>
      <c r="BE367" s="458"/>
      <c r="BF367" s="458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60"/>
      <c r="CK367" s="447"/>
      <c r="CL367" s="447"/>
      <c r="CM367" s="372"/>
      <c r="CN367" s="145"/>
      <c r="CO367" s="436"/>
      <c r="CP367" s="146"/>
      <c r="CQ367" s="437"/>
      <c r="CR367" s="438"/>
      <c r="CS367" s="148"/>
      <c r="CT367" s="461"/>
      <c r="CU367" s="461"/>
      <c r="CV367" s="150"/>
      <c r="CW367" s="150"/>
      <c r="CX367" s="149"/>
      <c r="CY367" s="148"/>
      <c r="CZ367" s="149"/>
      <c r="DA367" s="149"/>
      <c r="DB367" s="150"/>
      <c r="DC367" s="139"/>
      <c r="DD367" s="140"/>
      <c r="DE367" s="143"/>
    </row>
    <row r="368" spans="1:109" ht="15.75">
      <c r="A368" s="159"/>
      <c r="B368" s="167"/>
      <c r="C368" s="166"/>
      <c r="D368" s="39"/>
      <c r="E368" s="452"/>
      <c r="F368" s="170"/>
      <c r="G368" s="363"/>
      <c r="H368" s="363"/>
      <c r="I368" s="453"/>
      <c r="J368" s="453"/>
      <c r="K368" s="453"/>
      <c r="L368" s="454"/>
      <c r="M368" s="454"/>
      <c r="N368" s="453"/>
      <c r="O368" s="453"/>
      <c r="P368" s="453"/>
      <c r="Q368" s="453"/>
      <c r="R368" s="453"/>
      <c r="S368" s="453"/>
      <c r="T368" s="453"/>
      <c r="U368" s="170"/>
      <c r="V368" s="363"/>
      <c r="W368" s="363"/>
      <c r="X368" s="453"/>
      <c r="Y368" s="453"/>
      <c r="Z368" s="453"/>
      <c r="AA368" s="453"/>
      <c r="AB368" s="453"/>
      <c r="AC368" s="453"/>
      <c r="AD368" s="453"/>
      <c r="AE368" s="453"/>
      <c r="AF368" s="453"/>
      <c r="AG368" s="170"/>
      <c r="AH368" s="363"/>
      <c r="AI368" s="363"/>
      <c r="AJ368" s="363"/>
      <c r="AK368" s="453"/>
      <c r="AL368" s="453"/>
      <c r="AM368" s="453"/>
      <c r="AN368" s="453"/>
      <c r="AO368" s="453"/>
      <c r="AP368" s="453"/>
      <c r="AQ368" s="453"/>
      <c r="AR368" s="453"/>
      <c r="AS368" s="453"/>
      <c r="AT368" s="170"/>
      <c r="AU368" s="363"/>
      <c r="AV368" s="363"/>
      <c r="AW368" s="363"/>
      <c r="AX368" s="453"/>
      <c r="AY368" s="453"/>
      <c r="AZ368" s="453"/>
      <c r="BA368" s="453"/>
      <c r="BB368" s="453"/>
      <c r="BC368" s="453"/>
      <c r="BD368" s="453"/>
      <c r="BE368" s="453"/>
      <c r="BF368" s="453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5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6"/>
      <c r="CU368" s="456"/>
      <c r="CV368" s="163"/>
      <c r="CW368" s="163"/>
      <c r="CX368" s="162"/>
      <c r="CY368" s="161"/>
      <c r="CZ368" s="162"/>
      <c r="DA368" s="162"/>
      <c r="DB368" s="163"/>
      <c r="DC368" s="18"/>
      <c r="DD368" s="19"/>
      <c r="DE368" s="20"/>
    </row>
    <row r="369" spans="1:109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165"/>
      <c r="CX393" s="157"/>
      <c r="CY393" s="164"/>
      <c r="CZ393" s="157"/>
      <c r="DA393" s="157"/>
      <c r="DB393" s="165"/>
      <c r="DC393" s="21"/>
      <c r="DD393" s="9"/>
      <c r="DE393" s="22"/>
    </row>
    <row r="394" spans="1:109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165"/>
      <c r="CX394" s="157"/>
      <c r="CY394" s="164"/>
      <c r="CZ394" s="157"/>
      <c r="DA394" s="157"/>
      <c r="DB394" s="165"/>
      <c r="DC394" s="21"/>
      <c r="DD394" s="9"/>
      <c r="DE394" s="22"/>
    </row>
    <row r="395" spans="1:109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165"/>
      <c r="CX395" s="157"/>
      <c r="CY395" s="164"/>
      <c r="CZ395" s="157"/>
      <c r="DA395" s="157"/>
      <c r="DB395" s="165"/>
      <c r="DC395" s="21"/>
      <c r="DD395" s="9"/>
      <c r="DE395" s="22"/>
    </row>
    <row r="396" spans="1:109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165"/>
      <c r="CX396" s="157"/>
      <c r="CY396" s="164"/>
      <c r="CZ396" s="157"/>
      <c r="DA396" s="157"/>
      <c r="DB396" s="165"/>
      <c r="DC396" s="21"/>
      <c r="DD396" s="9"/>
      <c r="DE396" s="22"/>
    </row>
    <row r="397" spans="1:109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165"/>
      <c r="CX397" s="157"/>
      <c r="CY397" s="164"/>
      <c r="CZ397" s="157"/>
      <c r="DA397" s="157"/>
      <c r="DB397" s="165"/>
      <c r="DC397" s="21"/>
      <c r="DD397" s="9"/>
      <c r="DE397" s="22"/>
    </row>
    <row r="398" spans="1:109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165"/>
      <c r="CX398" s="157"/>
      <c r="CY398" s="164"/>
      <c r="CZ398" s="157"/>
      <c r="DA398" s="157"/>
      <c r="DB398" s="165"/>
      <c r="DC398" s="21"/>
      <c r="DD398" s="9"/>
      <c r="DE398" s="22"/>
    </row>
    <row r="399" spans="1:109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165"/>
      <c r="CX399" s="157"/>
      <c r="CY399" s="164"/>
      <c r="CZ399" s="157"/>
      <c r="DA399" s="157"/>
      <c r="DB399" s="165"/>
      <c r="DC399" s="21"/>
      <c r="DD399" s="9"/>
      <c r="DE399" s="22"/>
    </row>
    <row r="400" spans="1:109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165"/>
      <c r="CX400" s="157"/>
      <c r="CY400" s="164"/>
      <c r="CZ400" s="157"/>
      <c r="DA400" s="157"/>
      <c r="DB400" s="165"/>
      <c r="DC400" s="21"/>
      <c r="DD400" s="9"/>
      <c r="DE400" s="22"/>
    </row>
    <row r="401" spans="1:109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165"/>
      <c r="CX401" s="157"/>
      <c r="CY401" s="164"/>
      <c r="CZ401" s="157"/>
      <c r="DA401" s="157"/>
      <c r="DB401" s="165"/>
      <c r="DC401" s="21"/>
      <c r="DD401" s="9"/>
      <c r="DE401" s="22"/>
    </row>
    <row r="402" spans="1:109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165"/>
      <c r="CX402" s="157"/>
      <c r="CY402" s="164"/>
      <c r="CZ402" s="157"/>
      <c r="DA402" s="157"/>
      <c r="DB402" s="165"/>
      <c r="DC402" s="21"/>
      <c r="DD402" s="9"/>
      <c r="DE402" s="22"/>
    </row>
    <row r="403" spans="1:109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165"/>
      <c r="CX403" s="157"/>
      <c r="CY403" s="164"/>
      <c r="CZ403" s="157"/>
      <c r="DA403" s="157"/>
      <c r="DB403" s="165"/>
      <c r="DC403" s="21"/>
      <c r="DD403" s="9"/>
      <c r="DE403" s="22"/>
    </row>
    <row r="404" spans="1:109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165"/>
      <c r="CX404" s="157"/>
      <c r="CY404" s="164"/>
      <c r="CZ404" s="157"/>
      <c r="DA404" s="157"/>
      <c r="DB404" s="165"/>
      <c r="DC404" s="21"/>
      <c r="DD404" s="9"/>
      <c r="DE404" s="22"/>
    </row>
    <row r="405" spans="1:109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165"/>
      <c r="CX405" s="157"/>
      <c r="CY405" s="164"/>
      <c r="CZ405" s="157"/>
      <c r="DA405" s="157"/>
      <c r="DB405" s="165"/>
      <c r="DC405" s="21"/>
      <c r="DD405" s="9"/>
      <c r="DE405" s="22"/>
    </row>
    <row r="406" spans="1:109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165"/>
      <c r="CX406" s="157"/>
      <c r="CY406" s="164"/>
      <c r="CZ406" s="157"/>
      <c r="DA406" s="157"/>
      <c r="DB406" s="165"/>
      <c r="DC406" s="21"/>
      <c r="DD406" s="9"/>
      <c r="DE406" s="22"/>
    </row>
    <row r="407" spans="1:109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165"/>
      <c r="CX407" s="157"/>
      <c r="CY407" s="164"/>
      <c r="CZ407" s="157"/>
      <c r="DA407" s="157"/>
      <c r="DB407" s="165"/>
      <c r="DC407" s="21"/>
      <c r="DD407" s="9"/>
      <c r="DE407" s="22"/>
    </row>
    <row r="408" spans="1:109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165"/>
      <c r="CX408" s="157"/>
      <c r="CY408" s="164"/>
      <c r="CZ408" s="157"/>
      <c r="DA408" s="157"/>
      <c r="DB408" s="165"/>
      <c r="DC408" s="21"/>
      <c r="DD408" s="9"/>
      <c r="DE408" s="22"/>
    </row>
    <row r="409" spans="1:109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165"/>
      <c r="CX409" s="157"/>
      <c r="CY409" s="164"/>
      <c r="CZ409" s="157"/>
      <c r="DA409" s="157"/>
      <c r="DB409" s="165"/>
      <c r="DC409" s="21"/>
      <c r="DD409" s="9"/>
      <c r="DE409" s="22"/>
    </row>
    <row r="410" spans="1:109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165"/>
      <c r="CX410" s="157"/>
      <c r="CY410" s="164"/>
      <c r="CZ410" s="157"/>
      <c r="DA410" s="157"/>
      <c r="DB410" s="165"/>
      <c r="DC410" s="21"/>
      <c r="DD410" s="9"/>
      <c r="DE410" s="22"/>
    </row>
    <row r="411" spans="1:109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165"/>
      <c r="CX411" s="157"/>
      <c r="CY411" s="164"/>
      <c r="CZ411" s="157"/>
      <c r="DA411" s="157"/>
      <c r="DB411" s="165"/>
      <c r="DC411" s="21"/>
      <c r="DD411" s="9"/>
      <c r="DE411" s="22"/>
    </row>
    <row r="412" spans="1:109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165"/>
      <c r="CX412" s="157"/>
      <c r="CY412" s="164"/>
      <c r="CZ412" s="157"/>
      <c r="DA412" s="157"/>
      <c r="DB412" s="165"/>
      <c r="DC412" s="21"/>
      <c r="DD412" s="9"/>
      <c r="DE412" s="22"/>
    </row>
    <row r="413" spans="1:109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165"/>
      <c r="CX413" s="157"/>
      <c r="CY413" s="164"/>
      <c r="CZ413" s="157"/>
      <c r="DA413" s="157"/>
      <c r="DB413" s="165"/>
      <c r="DC413" s="21"/>
      <c r="DD413" s="9"/>
      <c r="DE413" s="22"/>
    </row>
    <row r="414" spans="1:109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165"/>
      <c r="CX414" s="157"/>
      <c r="CY414" s="164"/>
      <c r="CZ414" s="157"/>
      <c r="DA414" s="157"/>
      <c r="DB414" s="165"/>
      <c r="DC414" s="21"/>
      <c r="DD414" s="9"/>
      <c r="DE414" s="22"/>
    </row>
    <row r="415" spans="1:109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165"/>
      <c r="CX415" s="157"/>
      <c r="CY415" s="164"/>
      <c r="CZ415" s="157"/>
      <c r="DA415" s="157"/>
      <c r="DB415" s="165"/>
      <c r="DC415" s="21"/>
      <c r="DD415" s="9"/>
      <c r="DE415" s="22"/>
    </row>
    <row r="416" spans="1:109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165"/>
      <c r="CX416" s="157"/>
      <c r="CY416" s="164"/>
      <c r="CZ416" s="157"/>
      <c r="DA416" s="157"/>
      <c r="DB416" s="165"/>
      <c r="DC416" s="21"/>
      <c r="DD416" s="9"/>
      <c r="DE416" s="22"/>
    </row>
    <row r="417" spans="1:109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165"/>
      <c r="CX417" s="157"/>
      <c r="CY417" s="164"/>
      <c r="CZ417" s="157"/>
      <c r="DA417" s="157"/>
      <c r="DB417" s="165"/>
      <c r="DC417" s="21"/>
      <c r="DD417" s="9"/>
      <c r="DE417" s="22"/>
    </row>
    <row r="418" spans="1:109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165"/>
      <c r="CX418" s="157"/>
      <c r="CY418" s="164"/>
      <c r="CZ418" s="157"/>
      <c r="DA418" s="157"/>
      <c r="DB418" s="165"/>
      <c r="DC418" s="21"/>
      <c r="DD418" s="9"/>
      <c r="DE418" s="22"/>
    </row>
    <row r="419" spans="1:109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165"/>
      <c r="CX419" s="157"/>
      <c r="CY419" s="164"/>
      <c r="CZ419" s="157"/>
      <c r="DA419" s="157"/>
      <c r="DB419" s="165"/>
      <c r="DC419" s="21"/>
      <c r="DD419" s="9"/>
      <c r="DE419" s="22"/>
    </row>
    <row r="420" spans="1:109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165"/>
      <c r="CX420" s="157"/>
      <c r="CY420" s="164"/>
      <c r="CZ420" s="157"/>
      <c r="DA420" s="157"/>
      <c r="DB420" s="165"/>
      <c r="DC420" s="21"/>
      <c r="DD420" s="9"/>
      <c r="DE420" s="22"/>
    </row>
    <row r="421" spans="1:109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165"/>
      <c r="CX421" s="157"/>
      <c r="CY421" s="164"/>
      <c r="CZ421" s="157"/>
      <c r="DA421" s="157"/>
      <c r="DB421" s="165"/>
      <c r="DC421" s="21"/>
      <c r="DD421" s="9"/>
      <c r="DE421" s="22"/>
    </row>
    <row r="422" spans="1:109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165"/>
      <c r="CX422" s="157"/>
      <c r="CY422" s="164"/>
      <c r="CZ422" s="157"/>
      <c r="DA422" s="157"/>
      <c r="DB422" s="165"/>
      <c r="DC422" s="21"/>
      <c r="DD422" s="9"/>
      <c r="DE422" s="22"/>
    </row>
    <row r="423" spans="1:109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165"/>
      <c r="CX423" s="157"/>
      <c r="CY423" s="164"/>
      <c r="CZ423" s="157"/>
      <c r="DA423" s="157"/>
      <c r="DB423" s="165"/>
      <c r="DC423" s="21"/>
      <c r="DD423" s="9"/>
      <c r="DE423" s="22"/>
    </row>
    <row r="424" spans="1:109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165"/>
      <c r="CX424" s="157"/>
      <c r="CY424" s="164"/>
      <c r="CZ424" s="157"/>
      <c r="DA424" s="157"/>
      <c r="DB424" s="165"/>
      <c r="DC424" s="21"/>
      <c r="DD424" s="9"/>
      <c r="DE424" s="22"/>
    </row>
    <row r="425" spans="1:109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165"/>
      <c r="CX425" s="157"/>
      <c r="CY425" s="164"/>
      <c r="CZ425" s="157"/>
      <c r="DA425" s="157"/>
      <c r="DB425" s="165"/>
      <c r="DC425" s="21"/>
      <c r="DD425" s="9"/>
      <c r="DE425" s="22"/>
    </row>
    <row r="426" spans="1:109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165"/>
      <c r="CX426" s="157"/>
      <c r="CY426" s="164"/>
      <c r="CZ426" s="157"/>
      <c r="DA426" s="157"/>
      <c r="DB426" s="165"/>
      <c r="DC426" s="21"/>
      <c r="DD426" s="9"/>
      <c r="DE426" s="22"/>
    </row>
    <row r="427" spans="1:109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165"/>
      <c r="CX427" s="157"/>
      <c r="CY427" s="164"/>
      <c r="CZ427" s="157"/>
      <c r="DA427" s="157"/>
      <c r="DB427" s="165"/>
      <c r="DC427" s="21"/>
      <c r="DD427" s="9"/>
      <c r="DE427" s="22"/>
    </row>
    <row r="428" spans="1:109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165"/>
      <c r="CX428" s="157"/>
      <c r="CY428" s="164"/>
      <c r="CZ428" s="157"/>
      <c r="DA428" s="157"/>
      <c r="DB428" s="165"/>
      <c r="DC428" s="21"/>
      <c r="DD428" s="9"/>
      <c r="DE428" s="22"/>
    </row>
    <row r="429" spans="1:109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165"/>
      <c r="CX429" s="157"/>
      <c r="CY429" s="164"/>
      <c r="CZ429" s="157"/>
      <c r="DA429" s="157"/>
      <c r="DB429" s="165"/>
      <c r="DC429" s="21"/>
      <c r="DD429" s="9"/>
      <c r="DE429" s="22"/>
    </row>
    <row r="430" spans="1:109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165"/>
      <c r="CX430" s="157"/>
      <c r="CY430" s="164"/>
      <c r="CZ430" s="157"/>
      <c r="DA430" s="157"/>
      <c r="DB430" s="165"/>
      <c r="DC430" s="21"/>
      <c r="DD430" s="9"/>
      <c r="DE430" s="22"/>
    </row>
    <row r="431" spans="1:109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165"/>
      <c r="CX431" s="157"/>
      <c r="CY431" s="164"/>
      <c r="CZ431" s="157"/>
      <c r="DA431" s="157"/>
      <c r="DB431" s="165"/>
      <c r="DC431" s="21"/>
      <c r="DD431" s="9"/>
      <c r="DE431" s="22"/>
    </row>
    <row r="432" spans="1:109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165"/>
      <c r="CX432" s="157"/>
      <c r="CY432" s="164"/>
      <c r="CZ432" s="157"/>
      <c r="DA432" s="157"/>
      <c r="DB432" s="165"/>
      <c r="DC432" s="21"/>
      <c r="DD432" s="9"/>
      <c r="DE432" s="22"/>
    </row>
    <row r="433" spans="1:109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165"/>
      <c r="CX433" s="157"/>
      <c r="CY433" s="164"/>
      <c r="CZ433" s="157"/>
      <c r="DA433" s="157"/>
      <c r="DB433" s="165"/>
      <c r="DC433" s="21"/>
      <c r="DD433" s="9"/>
      <c r="DE433" s="22"/>
    </row>
    <row r="434" spans="1:109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165"/>
      <c r="CX434" s="157"/>
      <c r="CY434" s="164"/>
      <c r="CZ434" s="157"/>
      <c r="DA434" s="157"/>
      <c r="DB434" s="165"/>
      <c r="DC434" s="21"/>
      <c r="DD434" s="9"/>
      <c r="DE434" s="22"/>
    </row>
    <row r="435" spans="1:109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165"/>
      <c r="CX435" s="157"/>
      <c r="CY435" s="164"/>
      <c r="CZ435" s="157"/>
      <c r="DA435" s="157"/>
      <c r="DB435" s="165"/>
      <c r="DC435" s="21"/>
      <c r="DD435" s="9"/>
      <c r="DE435" s="22"/>
    </row>
    <row r="436" spans="1:109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165"/>
      <c r="CX436" s="157"/>
      <c r="CY436" s="164"/>
      <c r="CZ436" s="157"/>
      <c r="DA436" s="157"/>
      <c r="DB436" s="165"/>
      <c r="DC436" s="21"/>
      <c r="DD436" s="9"/>
      <c r="DE436" s="22"/>
    </row>
    <row r="437" spans="1:109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165"/>
      <c r="CX437" s="157"/>
      <c r="CY437" s="164"/>
      <c r="CZ437" s="157"/>
      <c r="DA437" s="157"/>
      <c r="DB437" s="165"/>
      <c r="DC437" s="21"/>
      <c r="DD437" s="9"/>
      <c r="DE437" s="22"/>
    </row>
    <row r="438" spans="1:109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165"/>
      <c r="CX438" s="157"/>
      <c r="CY438" s="164"/>
      <c r="CZ438" s="157"/>
      <c r="DA438" s="157"/>
      <c r="DB438" s="165"/>
      <c r="DC438" s="21"/>
      <c r="DD438" s="9"/>
      <c r="DE438" s="22"/>
    </row>
    <row r="439" spans="1:109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165"/>
      <c r="CX439" s="157"/>
      <c r="CY439" s="164"/>
      <c r="CZ439" s="157"/>
      <c r="DA439" s="157"/>
      <c r="DB439" s="165"/>
      <c r="DC439" s="21"/>
      <c r="DD439" s="9"/>
      <c r="DE439" s="22"/>
    </row>
    <row r="440" spans="1:109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165"/>
      <c r="CX440" s="157"/>
      <c r="CY440" s="164"/>
      <c r="CZ440" s="157"/>
      <c r="DA440" s="157"/>
      <c r="DB440" s="165"/>
      <c r="DC440" s="21"/>
      <c r="DD440" s="9"/>
      <c r="DE440" s="22"/>
    </row>
    <row r="441" spans="1:109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165"/>
      <c r="CX441" s="157"/>
      <c r="CY441" s="164"/>
      <c r="CZ441" s="157"/>
      <c r="DA441" s="157"/>
      <c r="DB441" s="165"/>
      <c r="DC441" s="21"/>
      <c r="DD441" s="9"/>
      <c r="DE441" s="22"/>
    </row>
    <row r="442" spans="1:109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165"/>
      <c r="CX442" s="157"/>
      <c r="CY442" s="164"/>
      <c r="CZ442" s="157"/>
      <c r="DA442" s="157"/>
      <c r="DB442" s="165"/>
      <c r="DC442" s="21"/>
      <c r="DD442" s="9"/>
      <c r="DE442" s="22"/>
    </row>
    <row r="443" spans="1:109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165"/>
      <c r="CX443" s="157"/>
      <c r="CY443" s="164"/>
      <c r="CZ443" s="157"/>
      <c r="DA443" s="157"/>
      <c r="DB443" s="165"/>
      <c r="DC443" s="21"/>
      <c r="DD443" s="9"/>
      <c r="DE443" s="22"/>
    </row>
    <row r="444" spans="1:109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165"/>
      <c r="CX444" s="157"/>
      <c r="CY444" s="164"/>
      <c r="CZ444" s="157"/>
      <c r="DA444" s="157"/>
      <c r="DB444" s="165"/>
      <c r="DC444" s="21"/>
      <c r="DD444" s="9"/>
      <c r="DE444" s="22"/>
    </row>
    <row r="445" spans="1:109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165"/>
      <c r="CX445" s="157"/>
      <c r="CY445" s="164"/>
      <c r="CZ445" s="157"/>
      <c r="DA445" s="157"/>
      <c r="DB445" s="165"/>
      <c r="DC445" s="21"/>
      <c r="DD445" s="9"/>
      <c r="DE445" s="22"/>
    </row>
    <row r="446" spans="1:109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165"/>
      <c r="CX446" s="157"/>
      <c r="CY446" s="164"/>
      <c r="CZ446" s="157"/>
      <c r="DA446" s="157"/>
      <c r="DB446" s="165"/>
      <c r="DC446" s="21"/>
      <c r="DD446" s="9"/>
      <c r="DE446" s="22"/>
    </row>
    <row r="447" spans="1:109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165"/>
      <c r="CX447" s="157"/>
      <c r="CY447" s="164"/>
      <c r="CZ447" s="157"/>
      <c r="DA447" s="157"/>
      <c r="DB447" s="165"/>
      <c r="DC447" s="21"/>
      <c r="DD447" s="9"/>
      <c r="DE447" s="22"/>
    </row>
    <row r="448" spans="1:109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165"/>
      <c r="CX448" s="157"/>
      <c r="CY448" s="164"/>
      <c r="CZ448" s="157"/>
      <c r="DA448" s="157"/>
      <c r="DB448" s="165"/>
      <c r="DC448" s="21"/>
      <c r="DD448" s="9"/>
      <c r="DE448" s="22"/>
    </row>
    <row r="449" spans="1:109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165"/>
      <c r="CX449" s="157"/>
      <c r="CY449" s="164"/>
      <c r="CZ449" s="157"/>
      <c r="DA449" s="157"/>
      <c r="DB449" s="165"/>
      <c r="DC449" s="21"/>
      <c r="DD449" s="9"/>
      <c r="DE449" s="22"/>
    </row>
    <row r="450" spans="1:109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165"/>
      <c r="CX450" s="157"/>
      <c r="CY450" s="164"/>
      <c r="CZ450" s="157"/>
      <c r="DA450" s="157"/>
      <c r="DB450" s="165"/>
      <c r="DC450" s="21"/>
      <c r="DD450" s="9"/>
      <c r="DE450" s="22"/>
    </row>
    <row r="451" spans="1:109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165"/>
      <c r="CX451" s="157"/>
      <c r="CY451" s="164"/>
      <c r="CZ451" s="157"/>
      <c r="DA451" s="157"/>
      <c r="DB451" s="165"/>
      <c r="DC451" s="21"/>
      <c r="DD451" s="9"/>
      <c r="DE451" s="22"/>
    </row>
    <row r="452" spans="1:109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165"/>
      <c r="CX452" s="157"/>
      <c r="CY452" s="164"/>
      <c r="CZ452" s="157"/>
      <c r="DA452" s="157"/>
      <c r="DB452" s="165"/>
      <c r="DC452" s="21"/>
      <c r="DD452" s="9"/>
      <c r="DE452" s="22"/>
    </row>
    <row r="453" spans="1:109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165"/>
      <c r="CX453" s="157"/>
      <c r="CY453" s="164"/>
      <c r="CZ453" s="157"/>
      <c r="DA453" s="157"/>
      <c r="DB453" s="165"/>
      <c r="DC453" s="21"/>
      <c r="DD453" s="9"/>
      <c r="DE453" s="22"/>
    </row>
    <row r="454" spans="1:109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165"/>
      <c r="CX454" s="157"/>
      <c r="CY454" s="164"/>
      <c r="CZ454" s="157"/>
      <c r="DA454" s="157"/>
      <c r="DB454" s="165"/>
      <c r="DC454" s="21"/>
      <c r="DD454" s="9"/>
      <c r="DE454" s="22"/>
    </row>
    <row r="455" spans="1:109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165"/>
      <c r="CX455" s="157"/>
      <c r="CY455" s="164"/>
      <c r="CZ455" s="157"/>
      <c r="DA455" s="157"/>
      <c r="DB455" s="165"/>
      <c r="DC455" s="21"/>
      <c r="DD455" s="9"/>
      <c r="DE455" s="22"/>
    </row>
    <row r="456" spans="1:109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165"/>
      <c r="CX456" s="157"/>
      <c r="CY456" s="164"/>
      <c r="CZ456" s="157"/>
      <c r="DA456" s="157"/>
      <c r="DB456" s="165"/>
      <c r="DC456" s="21"/>
      <c r="DD456" s="9"/>
      <c r="DE456" s="22"/>
    </row>
    <row r="457" spans="1:109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165"/>
      <c r="CX457" s="157"/>
      <c r="CY457" s="164"/>
      <c r="CZ457" s="157"/>
      <c r="DA457" s="157"/>
      <c r="DB457" s="165"/>
      <c r="DC457" s="21"/>
      <c r="DD457" s="9"/>
      <c r="DE457" s="22"/>
    </row>
    <row r="458" spans="1:109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165"/>
      <c r="CX458" s="157"/>
      <c r="CY458" s="164"/>
      <c r="CZ458" s="157"/>
      <c r="DA458" s="157"/>
      <c r="DB458" s="165"/>
      <c r="DC458" s="21"/>
      <c r="DD458" s="9"/>
      <c r="DE458" s="22"/>
    </row>
    <row r="459" spans="1:109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165"/>
      <c r="CX459" s="157"/>
      <c r="CY459" s="164"/>
      <c r="CZ459" s="157"/>
      <c r="DA459" s="157"/>
      <c r="DB459" s="165"/>
      <c r="DC459" s="21"/>
      <c r="DD459" s="9"/>
      <c r="DE459" s="22"/>
    </row>
    <row r="460" spans="1:109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165"/>
      <c r="CX460" s="157"/>
      <c r="CY460" s="164"/>
      <c r="CZ460" s="157"/>
      <c r="DA460" s="157"/>
      <c r="DB460" s="165"/>
      <c r="DC460" s="21"/>
      <c r="DD460" s="9"/>
      <c r="DE460" s="22"/>
    </row>
    <row r="461" spans="1:109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165"/>
      <c r="CX461" s="157"/>
      <c r="CY461" s="164"/>
      <c r="CZ461" s="157"/>
      <c r="DA461" s="157"/>
      <c r="DB461" s="165"/>
      <c r="DC461" s="21"/>
      <c r="DD461" s="9"/>
      <c r="DE461" s="22"/>
    </row>
    <row r="462" spans="1:109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165"/>
      <c r="CX462" s="157"/>
      <c r="CY462" s="164"/>
      <c r="CZ462" s="157"/>
      <c r="DA462" s="157"/>
      <c r="DB462" s="165"/>
      <c r="DC462" s="21"/>
      <c r="DD462" s="9"/>
      <c r="DE462" s="22"/>
    </row>
    <row r="463" spans="1:109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165"/>
      <c r="CX463" s="157"/>
      <c r="CY463" s="164"/>
      <c r="CZ463" s="157"/>
      <c r="DA463" s="157"/>
      <c r="DB463" s="165"/>
      <c r="DC463" s="21"/>
      <c r="DD463" s="9"/>
      <c r="DE463" s="22"/>
    </row>
    <row r="464" spans="1:109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165"/>
      <c r="CX464" s="157"/>
      <c r="CY464" s="164"/>
      <c r="CZ464" s="157"/>
      <c r="DA464" s="157"/>
      <c r="DB464" s="165"/>
      <c r="DC464" s="21"/>
      <c r="DD464" s="9"/>
      <c r="DE464" s="22"/>
    </row>
    <row r="465" spans="1:109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165"/>
      <c r="CX465" s="157"/>
      <c r="CY465" s="164"/>
      <c r="CZ465" s="157"/>
      <c r="DA465" s="157"/>
      <c r="DB465" s="165"/>
      <c r="DC465" s="21"/>
      <c r="DD465" s="9"/>
      <c r="DE465" s="22"/>
    </row>
    <row r="466" spans="1:109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165"/>
      <c r="CX466" s="157"/>
      <c r="CY466" s="164"/>
      <c r="CZ466" s="157"/>
      <c r="DA466" s="157"/>
      <c r="DB466" s="165"/>
      <c r="DC466" s="21"/>
      <c r="DD466" s="9"/>
      <c r="DE466" s="22"/>
    </row>
    <row r="467" spans="1:109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165"/>
      <c r="CX467" s="157"/>
      <c r="CY467" s="164"/>
      <c r="CZ467" s="157"/>
      <c r="DA467" s="157"/>
      <c r="DB467" s="165"/>
      <c r="DC467" s="21"/>
      <c r="DD467" s="9"/>
      <c r="DE467" s="22"/>
    </row>
    <row r="468" spans="1:109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165"/>
      <c r="CX468" s="157"/>
      <c r="CY468" s="164"/>
      <c r="CZ468" s="157"/>
      <c r="DA468" s="157"/>
      <c r="DB468" s="165"/>
      <c r="DC468" s="21"/>
      <c r="DD468" s="9"/>
      <c r="DE468" s="22"/>
    </row>
    <row r="469" spans="1:109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165"/>
      <c r="CX469" s="157"/>
      <c r="CY469" s="164"/>
      <c r="CZ469" s="157"/>
      <c r="DA469" s="157"/>
      <c r="DB469" s="165"/>
      <c r="DC469" s="21"/>
      <c r="DD469" s="9"/>
      <c r="DE469" s="22"/>
    </row>
    <row r="470" spans="1:109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165"/>
      <c r="CX470" s="157"/>
      <c r="CY470" s="164"/>
      <c r="CZ470" s="157"/>
      <c r="DA470" s="157"/>
      <c r="DB470" s="165"/>
      <c r="DC470" s="21"/>
      <c r="DD470" s="9"/>
      <c r="DE470" s="22"/>
    </row>
    <row r="471" spans="1:109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165"/>
      <c r="CX471" s="157"/>
      <c r="CY471" s="164"/>
      <c r="CZ471" s="157"/>
      <c r="DA471" s="157"/>
      <c r="DB471" s="165"/>
      <c r="DC471" s="21"/>
      <c r="DD471" s="9"/>
      <c r="DE471" s="22"/>
    </row>
    <row r="472" spans="1:109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165"/>
      <c r="CX472" s="157"/>
      <c r="CY472" s="164"/>
      <c r="CZ472" s="157"/>
      <c r="DA472" s="157"/>
      <c r="DB472" s="165"/>
      <c r="DC472" s="21"/>
      <c r="DD472" s="9"/>
      <c r="DE472" s="22"/>
    </row>
    <row r="473" spans="1:109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165"/>
      <c r="CX473" s="157"/>
      <c r="CY473" s="164"/>
      <c r="CZ473" s="157"/>
      <c r="DA473" s="157"/>
      <c r="DB473" s="165"/>
      <c r="DC473" s="21"/>
      <c r="DD473" s="9"/>
      <c r="DE473" s="22"/>
    </row>
    <row r="474" spans="1:109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165"/>
      <c r="CX474" s="157"/>
      <c r="CY474" s="164"/>
      <c r="CZ474" s="157"/>
      <c r="DA474" s="157"/>
      <c r="DB474" s="165"/>
      <c r="DC474" s="21"/>
      <c r="DD474" s="9"/>
      <c r="DE474" s="22"/>
    </row>
    <row r="475" spans="1:109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165"/>
      <c r="CX475" s="157"/>
      <c r="CY475" s="164"/>
      <c r="CZ475" s="157"/>
      <c r="DA475" s="157"/>
      <c r="DB475" s="165"/>
      <c r="DC475" s="21"/>
      <c r="DD475" s="9"/>
      <c r="DE475" s="22"/>
    </row>
    <row r="476" spans="1:109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165"/>
      <c r="CX476" s="157"/>
      <c r="CY476" s="164"/>
      <c r="CZ476" s="157"/>
      <c r="DA476" s="157"/>
      <c r="DB476" s="165"/>
      <c r="DC476" s="21"/>
      <c r="DD476" s="9"/>
      <c r="DE476" s="22"/>
    </row>
    <row r="477" spans="1:109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165"/>
      <c r="CX477" s="157"/>
      <c r="CY477" s="164"/>
      <c r="CZ477" s="157"/>
      <c r="DA477" s="157"/>
      <c r="DB477" s="165"/>
      <c r="DC477" s="21"/>
      <c r="DD477" s="9"/>
      <c r="DE477" s="22"/>
    </row>
    <row r="478" spans="1:109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165"/>
      <c r="CX478" s="157"/>
      <c r="CY478" s="164"/>
      <c r="CZ478" s="157"/>
      <c r="DA478" s="157"/>
      <c r="DB478" s="165"/>
      <c r="DC478" s="21"/>
      <c r="DD478" s="9"/>
      <c r="DE478" s="22"/>
    </row>
    <row r="479" spans="1:109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165"/>
      <c r="CX479" s="157"/>
      <c r="CY479" s="164"/>
      <c r="CZ479" s="157"/>
      <c r="DA479" s="157"/>
      <c r="DB479" s="165"/>
      <c r="DC479" s="21"/>
      <c r="DD479" s="9"/>
      <c r="DE479" s="22"/>
    </row>
    <row r="480" spans="1:109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165"/>
      <c r="CX480" s="157"/>
      <c r="CY480" s="164"/>
      <c r="CZ480" s="157"/>
      <c r="DA480" s="157"/>
      <c r="DB480" s="165"/>
      <c r="DC480" s="21"/>
      <c r="DD480" s="9"/>
      <c r="DE480" s="22"/>
    </row>
    <row r="481" spans="1:109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165"/>
      <c r="CX481" s="157"/>
      <c r="CY481" s="164"/>
      <c r="CZ481" s="157"/>
      <c r="DA481" s="157"/>
      <c r="DB481" s="165"/>
      <c r="DC481" s="21"/>
      <c r="DD481" s="9"/>
      <c r="DE481" s="22"/>
    </row>
    <row r="482" spans="1:109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165"/>
      <c r="CX482" s="157"/>
      <c r="CY482" s="164"/>
      <c r="CZ482" s="157"/>
      <c r="DA482" s="157"/>
      <c r="DB482" s="165"/>
      <c r="DC482" s="21"/>
      <c r="DD482" s="9"/>
      <c r="DE482" s="22"/>
    </row>
    <row r="483" spans="1:109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165"/>
      <c r="CX483" s="157"/>
      <c r="CY483" s="164"/>
      <c r="CZ483" s="157"/>
      <c r="DA483" s="157"/>
      <c r="DB483" s="165"/>
      <c r="DC483" s="21"/>
      <c r="DD483" s="9"/>
      <c r="DE483" s="22"/>
    </row>
    <row r="484" spans="1:109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165"/>
      <c r="CX484" s="157"/>
      <c r="CY484" s="164"/>
      <c r="CZ484" s="157"/>
      <c r="DA484" s="157"/>
      <c r="DB484" s="165"/>
      <c r="DC484" s="21"/>
      <c r="DD484" s="9"/>
      <c r="DE484" s="22"/>
    </row>
    <row r="485" spans="1:109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165"/>
      <c r="CX485" s="157"/>
      <c r="CY485" s="164"/>
      <c r="CZ485" s="157"/>
      <c r="DA485" s="157"/>
      <c r="DB485" s="165"/>
      <c r="DC485" s="21"/>
      <c r="DD485" s="9"/>
      <c r="DE485" s="22"/>
    </row>
    <row r="486" spans="1:109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165"/>
      <c r="CX486" s="157"/>
      <c r="CY486" s="164"/>
      <c r="CZ486" s="157"/>
      <c r="DA486" s="157"/>
      <c r="DB486" s="165"/>
      <c r="DC486" s="21"/>
      <c r="DD486" s="9"/>
      <c r="DE486" s="22"/>
    </row>
    <row r="487" spans="1:109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165"/>
      <c r="CX487" s="157"/>
      <c r="CY487" s="164"/>
      <c r="CZ487" s="157"/>
      <c r="DA487" s="157"/>
      <c r="DB487" s="165"/>
      <c r="DC487" s="21"/>
      <c r="DD487" s="9"/>
      <c r="DE487" s="22"/>
    </row>
    <row r="488" spans="1:109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165"/>
      <c r="CX488" s="157"/>
      <c r="CY488" s="164"/>
      <c r="CZ488" s="157"/>
      <c r="DA488" s="157"/>
      <c r="DB488" s="165"/>
      <c r="DC488" s="21"/>
      <c r="DD488" s="9"/>
      <c r="DE488" s="22"/>
    </row>
    <row r="489" spans="1:109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165"/>
      <c r="CX489" s="157"/>
      <c r="CY489" s="164"/>
      <c r="CZ489" s="157"/>
      <c r="DA489" s="157"/>
      <c r="DB489" s="165"/>
      <c r="DC489" s="21"/>
      <c r="DD489" s="9"/>
      <c r="DE489" s="22"/>
    </row>
    <row r="490" spans="1:109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165"/>
      <c r="CX490" s="157"/>
      <c r="CY490" s="164"/>
      <c r="CZ490" s="157"/>
      <c r="DA490" s="157"/>
      <c r="DB490" s="165"/>
      <c r="DC490" s="21"/>
      <c r="DD490" s="9"/>
      <c r="DE490" s="22"/>
    </row>
    <row r="491" spans="1:109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165"/>
      <c r="CX491" s="157"/>
      <c r="CY491" s="164"/>
      <c r="CZ491" s="157"/>
      <c r="DA491" s="157"/>
      <c r="DB491" s="165"/>
      <c r="DC491" s="21"/>
      <c r="DD491" s="9"/>
      <c r="DE491" s="22"/>
    </row>
    <row r="492" spans="1:109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165"/>
      <c r="CX492" s="157"/>
      <c r="CY492" s="164"/>
      <c r="CZ492" s="157"/>
      <c r="DA492" s="157"/>
      <c r="DB492" s="165"/>
      <c r="DC492" s="21"/>
      <c r="DD492" s="9"/>
      <c r="DE492" s="22"/>
    </row>
    <row r="493" spans="1:109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165"/>
      <c r="CX493" s="157"/>
      <c r="CY493" s="164"/>
      <c r="CZ493" s="157"/>
      <c r="DA493" s="157"/>
      <c r="DB493" s="165"/>
      <c r="DC493" s="21"/>
      <c r="DD493" s="9"/>
      <c r="DE493" s="22"/>
    </row>
    <row r="494" spans="1:109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165"/>
      <c r="CX494" s="157"/>
      <c r="CY494" s="164"/>
      <c r="CZ494" s="157"/>
      <c r="DA494" s="157"/>
      <c r="DB494" s="165"/>
      <c r="DC494" s="21"/>
      <c r="DD494" s="9"/>
      <c r="DE494" s="22"/>
    </row>
    <row r="495" spans="1:109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165"/>
      <c r="CX495" s="157"/>
      <c r="CY495" s="164"/>
      <c r="CZ495" s="157"/>
      <c r="DA495" s="157"/>
      <c r="DB495" s="165"/>
      <c r="DC495" s="21"/>
      <c r="DD495" s="9"/>
      <c r="DE495" s="22"/>
    </row>
    <row r="496" spans="1:109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165"/>
      <c r="CX496" s="157"/>
      <c r="CY496" s="164"/>
      <c r="CZ496" s="157"/>
      <c r="DA496" s="157"/>
      <c r="DB496" s="165"/>
      <c r="DC496" s="21"/>
      <c r="DD496" s="9"/>
      <c r="DE496" s="22"/>
    </row>
    <row r="497" spans="1:109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165"/>
      <c r="CX497" s="157"/>
      <c r="CY497" s="164"/>
      <c r="CZ497" s="157"/>
      <c r="DA497" s="157"/>
      <c r="DB497" s="165"/>
      <c r="DC497" s="21"/>
      <c r="DD497" s="9"/>
      <c r="DE497" s="22"/>
    </row>
    <row r="498" spans="1:109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165"/>
      <c r="CX498" s="157"/>
      <c r="CY498" s="164"/>
      <c r="CZ498" s="157"/>
      <c r="DA498" s="157"/>
      <c r="DB498" s="165"/>
      <c r="DC498" s="21"/>
      <c r="DD498" s="9"/>
      <c r="DE498" s="22"/>
    </row>
    <row r="499" spans="1:109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165"/>
      <c r="CX499" s="157"/>
      <c r="CY499" s="164"/>
      <c r="CZ499" s="157"/>
      <c r="DA499" s="157"/>
      <c r="DB499" s="165"/>
      <c r="DC499" s="21"/>
      <c r="DD499" s="9"/>
      <c r="DE499" s="22"/>
    </row>
    <row r="500" spans="1:109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165"/>
      <c r="CX500" s="157"/>
      <c r="CY500" s="164"/>
      <c r="CZ500" s="157"/>
      <c r="DA500" s="157"/>
      <c r="DB500" s="165"/>
      <c r="DC500" s="21"/>
      <c r="DD500" s="9"/>
      <c r="DE500" s="22"/>
    </row>
    <row r="501" spans="1:109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165"/>
      <c r="CX501" s="157"/>
      <c r="CY501" s="164"/>
      <c r="CZ501" s="157"/>
      <c r="DA501" s="157"/>
      <c r="DB501" s="165"/>
      <c r="DC501" s="21"/>
      <c r="DD501" s="9"/>
      <c r="DE501" s="22"/>
    </row>
    <row r="502" spans="1:109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165"/>
      <c r="CX502" s="157"/>
      <c r="CY502" s="164"/>
      <c r="CZ502" s="157"/>
      <c r="DA502" s="157"/>
      <c r="DB502" s="165"/>
      <c r="DC502" s="21"/>
      <c r="DD502" s="9"/>
      <c r="DE502" s="22"/>
    </row>
    <row r="503" spans="1:109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165"/>
      <c r="CX503" s="157"/>
      <c r="CY503" s="164"/>
      <c r="CZ503" s="157"/>
      <c r="DA503" s="157"/>
      <c r="DB503" s="165"/>
      <c r="DC503" s="21"/>
      <c r="DD503" s="9"/>
      <c r="DE503" s="22"/>
    </row>
    <row r="504" spans="1:109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165"/>
      <c r="CX504" s="157"/>
      <c r="CY504" s="164"/>
      <c r="CZ504" s="157"/>
      <c r="DA504" s="157"/>
      <c r="DB504" s="165"/>
      <c r="DC504" s="21"/>
      <c r="DD504" s="9"/>
      <c r="DE504" s="22"/>
    </row>
    <row r="505" spans="1:109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165"/>
      <c r="CX505" s="157"/>
      <c r="CY505" s="164"/>
      <c r="CZ505" s="157"/>
      <c r="DA505" s="157"/>
      <c r="DB505" s="165"/>
      <c r="DC505" s="21"/>
      <c r="DD505" s="9"/>
      <c r="DE505" s="22"/>
    </row>
    <row r="506" spans="1:109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165"/>
      <c r="CX506" s="157"/>
      <c r="CY506" s="164"/>
      <c r="CZ506" s="157"/>
      <c r="DA506" s="157"/>
      <c r="DB506" s="165"/>
      <c r="DC506" s="21"/>
      <c r="DD506" s="9"/>
      <c r="DE506" s="22"/>
    </row>
    <row r="507" spans="1:109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165"/>
      <c r="CX507" s="157"/>
      <c r="CY507" s="164"/>
      <c r="CZ507" s="157"/>
      <c r="DA507" s="157"/>
      <c r="DB507" s="165"/>
      <c r="DC507" s="21"/>
      <c r="DD507" s="9"/>
      <c r="DE507" s="22"/>
    </row>
    <row r="508" spans="1:109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165"/>
      <c r="CX508" s="157"/>
      <c r="CY508" s="164"/>
      <c r="CZ508" s="157"/>
      <c r="DA508" s="157"/>
      <c r="DB508" s="165"/>
      <c r="DC508" s="21"/>
      <c r="DD508" s="9"/>
      <c r="DE508" s="22"/>
    </row>
    <row r="509" spans="1:109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165"/>
      <c r="CX509" s="157"/>
      <c r="CY509" s="164"/>
      <c r="CZ509" s="157"/>
      <c r="DA509" s="157"/>
      <c r="DB509" s="165"/>
      <c r="DC509" s="21"/>
      <c r="DD509" s="9"/>
      <c r="DE509" s="22"/>
    </row>
    <row r="510" spans="1:109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165"/>
      <c r="CX510" s="157"/>
      <c r="CY510" s="164"/>
      <c r="CZ510" s="157"/>
      <c r="DA510" s="157"/>
      <c r="DB510" s="165"/>
      <c r="DC510" s="21"/>
      <c r="DD510" s="9"/>
      <c r="DE510" s="22"/>
    </row>
    <row r="511" spans="1:109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165"/>
      <c r="CX511" s="157"/>
      <c r="CY511" s="164"/>
      <c r="CZ511" s="157"/>
      <c r="DA511" s="157"/>
      <c r="DB511" s="165"/>
      <c r="DC511" s="21"/>
      <c r="DD511" s="9"/>
      <c r="DE511" s="22"/>
    </row>
    <row r="512" spans="1:109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165"/>
      <c r="CX512" s="157"/>
      <c r="CY512" s="164"/>
      <c r="CZ512" s="157"/>
      <c r="DA512" s="157"/>
      <c r="DB512" s="165"/>
      <c r="DC512" s="21"/>
      <c r="DD512" s="9"/>
      <c r="DE512" s="22"/>
    </row>
    <row r="513" spans="1:109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165"/>
      <c r="CX513" s="157"/>
      <c r="CY513" s="164"/>
      <c r="CZ513" s="157"/>
      <c r="DA513" s="157"/>
      <c r="DB513" s="165"/>
      <c r="DC513" s="21"/>
      <c r="DD513" s="9"/>
      <c r="DE513" s="22"/>
    </row>
    <row r="514" spans="1:109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165"/>
      <c r="CX514" s="157"/>
      <c r="CY514" s="164"/>
      <c r="CZ514" s="157"/>
      <c r="DA514" s="157"/>
      <c r="DB514" s="165"/>
      <c r="DC514" s="21"/>
      <c r="DD514" s="9"/>
      <c r="DE514" s="22"/>
    </row>
    <row r="515" spans="1:109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165"/>
      <c r="CX515" s="157"/>
      <c r="CY515" s="164"/>
      <c r="CZ515" s="157"/>
      <c r="DA515" s="157"/>
      <c r="DB515" s="165"/>
      <c r="DC515" s="21"/>
      <c r="DD515" s="9"/>
      <c r="DE515" s="22"/>
    </row>
    <row r="516" spans="1:109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165"/>
      <c r="CX516" s="157"/>
      <c r="CY516" s="164"/>
      <c r="CZ516" s="157"/>
      <c r="DA516" s="157"/>
      <c r="DB516" s="165"/>
      <c r="DC516" s="21"/>
      <c r="DD516" s="9"/>
      <c r="DE516" s="22"/>
    </row>
    <row r="517" spans="1:109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165"/>
      <c r="CX517" s="157"/>
      <c r="CY517" s="164"/>
      <c r="CZ517" s="157"/>
      <c r="DA517" s="157"/>
      <c r="DB517" s="165"/>
      <c r="DC517" s="21"/>
      <c r="DD517" s="9"/>
      <c r="DE517" s="22"/>
    </row>
    <row r="518" spans="1:109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165"/>
      <c r="CX518" s="157"/>
      <c r="CY518" s="164"/>
      <c r="CZ518" s="157"/>
      <c r="DA518" s="157"/>
      <c r="DB518" s="165"/>
      <c r="DC518" s="21"/>
      <c r="DD518" s="9"/>
      <c r="DE518" s="22"/>
    </row>
    <row r="519" spans="1:109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165"/>
      <c r="CX519" s="157"/>
      <c r="CY519" s="164"/>
      <c r="CZ519" s="157"/>
      <c r="DA519" s="157"/>
      <c r="DB519" s="165"/>
      <c r="DC519" s="21"/>
      <c r="DD519" s="9"/>
      <c r="DE519" s="22"/>
    </row>
    <row r="520" spans="1:109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165"/>
      <c r="CX520" s="157"/>
      <c r="CY520" s="164"/>
      <c r="CZ520" s="157"/>
      <c r="DA520" s="157"/>
      <c r="DB520" s="165"/>
      <c r="DC520" s="21"/>
      <c r="DD520" s="9"/>
      <c r="DE520" s="22"/>
    </row>
    <row r="521" spans="1:109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165"/>
      <c r="CX521" s="157"/>
      <c r="CY521" s="164"/>
      <c r="CZ521" s="157"/>
      <c r="DA521" s="157"/>
      <c r="DB521" s="165"/>
      <c r="DC521" s="21"/>
      <c r="DD521" s="9"/>
      <c r="DE521" s="22"/>
    </row>
    <row r="522" spans="1:109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165"/>
      <c r="CX522" s="157"/>
      <c r="CY522" s="164"/>
      <c r="CZ522" s="157"/>
      <c r="DA522" s="157"/>
      <c r="DB522" s="165"/>
      <c r="DC522" s="21"/>
      <c r="DD522" s="9"/>
      <c r="DE522" s="22"/>
    </row>
    <row r="523" spans="1:109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165"/>
      <c r="CX523" s="157"/>
      <c r="CY523" s="164"/>
      <c r="CZ523" s="157"/>
      <c r="DA523" s="157"/>
      <c r="DB523" s="165"/>
      <c r="DC523" s="21"/>
      <c r="DD523" s="9"/>
      <c r="DE523" s="22"/>
    </row>
    <row r="524" spans="1:109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165"/>
      <c r="CX524" s="157"/>
      <c r="CY524" s="164"/>
      <c r="CZ524" s="157"/>
      <c r="DA524" s="157"/>
      <c r="DB524" s="165"/>
      <c r="DC524" s="21"/>
      <c r="DD524" s="9"/>
      <c r="DE524" s="22"/>
    </row>
    <row r="525" spans="1:109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165"/>
      <c r="CX525" s="157"/>
      <c r="CY525" s="164"/>
      <c r="CZ525" s="157"/>
      <c r="DA525" s="157"/>
      <c r="DB525" s="165"/>
      <c r="DC525" s="21"/>
      <c r="DD525" s="9"/>
      <c r="DE525" s="22"/>
    </row>
    <row r="526" spans="1:109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165"/>
      <c r="CX526" s="157"/>
      <c r="CY526" s="164"/>
      <c r="CZ526" s="157"/>
      <c r="DA526" s="157"/>
      <c r="DB526" s="165"/>
      <c r="DC526" s="21"/>
      <c r="DD526" s="9"/>
      <c r="DE526" s="22"/>
    </row>
    <row r="527" spans="1:109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165"/>
      <c r="CX527" s="157"/>
      <c r="CY527" s="164"/>
      <c r="CZ527" s="157"/>
      <c r="DA527" s="157"/>
      <c r="DB527" s="165"/>
      <c r="DC527" s="21"/>
      <c r="DD527" s="9"/>
      <c r="DE527" s="22"/>
    </row>
    <row r="528" spans="1:109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165"/>
      <c r="CX528" s="157"/>
      <c r="CY528" s="164"/>
      <c r="CZ528" s="157"/>
      <c r="DA528" s="157"/>
      <c r="DB528" s="165"/>
      <c r="DC528" s="21"/>
      <c r="DD528" s="9"/>
      <c r="DE528" s="22"/>
    </row>
    <row r="529" spans="1:109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165"/>
      <c r="CX529" s="157"/>
      <c r="CY529" s="164"/>
      <c r="CZ529" s="157"/>
      <c r="DA529" s="157"/>
      <c r="DB529" s="165"/>
      <c r="DC529" s="21"/>
      <c r="DD529" s="9"/>
      <c r="DE529" s="22"/>
    </row>
    <row r="530" spans="1:109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165"/>
      <c r="CX530" s="157"/>
      <c r="CY530" s="164"/>
      <c r="CZ530" s="157"/>
      <c r="DA530" s="157"/>
      <c r="DB530" s="165"/>
      <c r="DC530" s="21"/>
      <c r="DD530" s="9"/>
      <c r="DE530" s="22"/>
    </row>
    <row r="531" spans="1:109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165"/>
      <c r="CX531" s="157"/>
      <c r="CY531" s="164"/>
      <c r="CZ531" s="157"/>
      <c r="DA531" s="157"/>
      <c r="DB531" s="165"/>
      <c r="DC531" s="21"/>
      <c r="DD531" s="9"/>
      <c r="DE531" s="22"/>
    </row>
    <row r="532" spans="1:109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165"/>
      <c r="CX532" s="157"/>
      <c r="CY532" s="164"/>
      <c r="CZ532" s="157"/>
      <c r="DA532" s="157"/>
      <c r="DB532" s="165"/>
      <c r="DC532" s="21"/>
      <c r="DD532" s="9"/>
      <c r="DE532" s="22"/>
    </row>
    <row r="533" spans="1:109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165"/>
      <c r="CX533" s="157"/>
      <c r="CY533" s="164"/>
      <c r="CZ533" s="157"/>
      <c r="DA533" s="157"/>
      <c r="DB533" s="165"/>
      <c r="DC533" s="21"/>
      <c r="DD533" s="9"/>
      <c r="DE533" s="22"/>
    </row>
    <row r="534" spans="1:109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165"/>
      <c r="CX534" s="157"/>
      <c r="CY534" s="164"/>
      <c r="CZ534" s="157"/>
      <c r="DA534" s="157"/>
      <c r="DB534" s="165"/>
      <c r="DC534" s="21"/>
      <c r="DD534" s="9"/>
      <c r="DE534" s="22"/>
    </row>
    <row r="535" spans="1:109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165"/>
      <c r="CX535" s="157"/>
      <c r="CY535" s="164"/>
      <c r="CZ535" s="157"/>
      <c r="DA535" s="157"/>
      <c r="DB535" s="165"/>
      <c r="DC535" s="21"/>
      <c r="DD535" s="9"/>
      <c r="DE535" s="22"/>
    </row>
    <row r="536" spans="1:109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165"/>
      <c r="CX536" s="157"/>
      <c r="CY536" s="164"/>
      <c r="CZ536" s="157"/>
      <c r="DA536" s="157"/>
      <c r="DB536" s="165"/>
      <c r="DC536" s="21"/>
      <c r="DD536" s="9"/>
      <c r="DE536" s="22"/>
    </row>
    <row r="537" spans="1:109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165"/>
      <c r="CX537" s="157"/>
      <c r="CY537" s="164"/>
      <c r="CZ537" s="157"/>
      <c r="DA537" s="157"/>
      <c r="DB537" s="165"/>
      <c r="DC537" s="21"/>
      <c r="DD537" s="9"/>
      <c r="DE537" s="22"/>
    </row>
    <row r="538" spans="1:109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165"/>
      <c r="CX538" s="157"/>
      <c r="CY538" s="164"/>
      <c r="CZ538" s="157"/>
      <c r="DA538" s="157"/>
      <c r="DB538" s="165"/>
      <c r="DC538" s="21"/>
      <c r="DD538" s="9"/>
      <c r="DE538" s="22"/>
    </row>
    <row r="539" spans="1:109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165"/>
      <c r="CX539" s="157"/>
      <c r="CY539" s="164"/>
      <c r="CZ539" s="157"/>
      <c r="DA539" s="157"/>
      <c r="DB539" s="165"/>
      <c r="DC539" s="21"/>
      <c r="DD539" s="9"/>
      <c r="DE539" s="22"/>
    </row>
    <row r="540" spans="1:109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165"/>
      <c r="CX540" s="157"/>
      <c r="CY540" s="164"/>
      <c r="CZ540" s="157"/>
      <c r="DA540" s="157"/>
      <c r="DB540" s="165"/>
      <c r="DC540" s="21"/>
      <c r="DD540" s="9"/>
      <c r="DE540" s="22"/>
    </row>
    <row r="541" spans="1:109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165"/>
      <c r="CX541" s="157"/>
      <c r="CY541" s="164"/>
      <c r="CZ541" s="157"/>
      <c r="DA541" s="157"/>
      <c r="DB541" s="165"/>
      <c r="DC541" s="21"/>
      <c r="DD541" s="9"/>
      <c r="DE541" s="22"/>
    </row>
    <row r="542" spans="1:109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165"/>
      <c r="CX542" s="157"/>
      <c r="CY542" s="164"/>
      <c r="CZ542" s="157"/>
      <c r="DA542" s="157"/>
      <c r="DB542" s="165"/>
      <c r="DC542" s="21"/>
      <c r="DD542" s="9"/>
      <c r="DE542" s="22"/>
    </row>
    <row r="543" spans="1:109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165"/>
      <c r="CX543" s="157"/>
      <c r="CY543" s="164"/>
      <c r="CZ543" s="157"/>
      <c r="DA543" s="157"/>
      <c r="DB543" s="165"/>
      <c r="DC543" s="21"/>
      <c r="DD543" s="9"/>
      <c r="DE543" s="22"/>
    </row>
    <row r="544" spans="1:109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165"/>
      <c r="CX544" s="157"/>
      <c r="CY544" s="164"/>
      <c r="CZ544" s="157"/>
      <c r="DA544" s="157"/>
      <c r="DB544" s="165"/>
      <c r="DC544" s="21"/>
      <c r="DD544" s="9"/>
      <c r="DE544" s="22"/>
    </row>
    <row r="545" spans="1:109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165"/>
      <c r="CX545" s="157"/>
      <c r="CY545" s="164"/>
      <c r="CZ545" s="157"/>
      <c r="DA545" s="157"/>
      <c r="DB545" s="165"/>
      <c r="DC545" s="21"/>
      <c r="DD545" s="9"/>
      <c r="DE545" s="22"/>
    </row>
    <row r="546" spans="1:109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165"/>
      <c r="CX546" s="157"/>
      <c r="CY546" s="164"/>
      <c r="CZ546" s="157"/>
      <c r="DA546" s="157"/>
      <c r="DB546" s="165"/>
      <c r="DC546" s="21"/>
      <c r="DD546" s="9"/>
      <c r="DE546" s="22"/>
    </row>
    <row r="547" spans="1:109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165"/>
      <c r="CX547" s="157"/>
      <c r="CY547" s="164"/>
      <c r="CZ547" s="157"/>
      <c r="DA547" s="157"/>
      <c r="DB547" s="165"/>
      <c r="DC547" s="21"/>
      <c r="DD547" s="9"/>
      <c r="DE547" s="22"/>
    </row>
    <row r="548" spans="1:109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165"/>
      <c r="CX548" s="157"/>
      <c r="CY548" s="164"/>
      <c r="CZ548" s="157"/>
      <c r="DA548" s="157"/>
      <c r="DB548" s="165"/>
      <c r="DC548" s="21"/>
      <c r="DD548" s="9"/>
      <c r="DE548" s="22"/>
    </row>
    <row r="549" spans="1:109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165"/>
      <c r="CX549" s="157"/>
      <c r="CY549" s="164"/>
      <c r="CZ549" s="157"/>
      <c r="DA549" s="157"/>
      <c r="DB549" s="165"/>
      <c r="DC549" s="21"/>
      <c r="DD549" s="9"/>
      <c r="DE549" s="22"/>
    </row>
    <row r="550" spans="1:109" ht="16.5" thickBot="1">
      <c r="A550" s="136"/>
      <c r="B550" s="137"/>
      <c r="C550" s="138"/>
      <c r="D550" s="397"/>
      <c r="E550" s="457"/>
      <c r="F550" s="208"/>
      <c r="G550" s="146"/>
      <c r="H550" s="146"/>
      <c r="I550" s="458"/>
      <c r="J550" s="458"/>
      <c r="K550" s="458"/>
      <c r="L550" s="459"/>
      <c r="M550" s="459"/>
      <c r="N550" s="458"/>
      <c r="O550" s="458"/>
      <c r="P550" s="458"/>
      <c r="Q550" s="458"/>
      <c r="R550" s="458"/>
      <c r="S550" s="458"/>
      <c r="T550" s="458"/>
      <c r="U550" s="208"/>
      <c r="V550" s="146"/>
      <c r="W550" s="146"/>
      <c r="X550" s="458"/>
      <c r="Y550" s="458"/>
      <c r="Z550" s="458"/>
      <c r="AA550" s="458"/>
      <c r="AB550" s="458"/>
      <c r="AC550" s="458"/>
      <c r="AD550" s="458"/>
      <c r="AE550" s="458"/>
      <c r="AF550" s="458"/>
      <c r="AG550" s="208"/>
      <c r="AH550" s="146"/>
      <c r="AI550" s="146"/>
      <c r="AJ550" s="146"/>
      <c r="AK550" s="458"/>
      <c r="AL550" s="458"/>
      <c r="AM550" s="458"/>
      <c r="AN550" s="458"/>
      <c r="AO550" s="458"/>
      <c r="AP550" s="458"/>
      <c r="AQ550" s="458"/>
      <c r="AR550" s="458"/>
      <c r="AS550" s="458"/>
      <c r="AT550" s="208"/>
      <c r="AU550" s="146"/>
      <c r="AV550" s="146"/>
      <c r="AW550" s="146"/>
      <c r="AX550" s="458"/>
      <c r="AY550" s="458"/>
      <c r="AZ550" s="458"/>
      <c r="BA550" s="458"/>
      <c r="BB550" s="458"/>
      <c r="BC550" s="458"/>
      <c r="BD550" s="458"/>
      <c r="BE550" s="458"/>
      <c r="BF550" s="458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60"/>
      <c r="CK550" s="447"/>
      <c r="CL550" s="447"/>
      <c r="CM550" s="372"/>
      <c r="CN550" s="145"/>
      <c r="CO550" s="436"/>
      <c r="CP550" s="146"/>
      <c r="CQ550" s="437"/>
      <c r="CR550" s="438"/>
      <c r="CS550" s="148"/>
      <c r="CT550" s="461"/>
      <c r="CU550" s="461"/>
      <c r="CV550" s="150"/>
      <c r="CW550" s="150"/>
      <c r="CX550" s="149"/>
      <c r="CY550" s="148"/>
      <c r="CZ550" s="149"/>
      <c r="DA550" s="149"/>
      <c r="DB550" s="150"/>
      <c r="DC550" s="139"/>
      <c r="DD550" s="140"/>
      <c r="DE550" s="143"/>
    </row>
    <row r="551" spans="1:109" ht="15.75">
      <c r="A551" s="159"/>
      <c r="B551" s="167"/>
      <c r="C551" s="166"/>
      <c r="D551" s="39"/>
      <c r="E551" s="452"/>
      <c r="F551" s="170"/>
      <c r="G551" s="363"/>
      <c r="H551" s="363"/>
      <c r="I551" s="453"/>
      <c r="J551" s="453"/>
      <c r="K551" s="453"/>
      <c r="L551" s="454"/>
      <c r="M551" s="454"/>
      <c r="N551" s="453"/>
      <c r="O551" s="453"/>
      <c r="P551" s="453"/>
      <c r="Q551" s="453"/>
      <c r="R551" s="453"/>
      <c r="S551" s="453"/>
      <c r="T551" s="453"/>
      <c r="U551" s="170"/>
      <c r="V551" s="363"/>
      <c r="W551" s="363"/>
      <c r="X551" s="453"/>
      <c r="Y551" s="453"/>
      <c r="Z551" s="453"/>
      <c r="AA551" s="453"/>
      <c r="AB551" s="453"/>
      <c r="AC551" s="453"/>
      <c r="AD551" s="453"/>
      <c r="AE551" s="453"/>
      <c r="AF551" s="453"/>
      <c r="AG551" s="170"/>
      <c r="AH551" s="363"/>
      <c r="AI551" s="363"/>
      <c r="AJ551" s="363"/>
      <c r="AK551" s="453"/>
      <c r="AL551" s="453"/>
      <c r="AM551" s="453"/>
      <c r="AN551" s="453"/>
      <c r="AO551" s="453"/>
      <c r="AP551" s="453"/>
      <c r="AQ551" s="453"/>
      <c r="AR551" s="453"/>
      <c r="AS551" s="453"/>
      <c r="AT551" s="170"/>
      <c r="AU551" s="363"/>
      <c r="AV551" s="363"/>
      <c r="AW551" s="363"/>
      <c r="AX551" s="453"/>
      <c r="AY551" s="453"/>
      <c r="AZ551" s="453"/>
      <c r="BA551" s="453"/>
      <c r="BB551" s="453"/>
      <c r="BC551" s="453"/>
      <c r="BD551" s="453"/>
      <c r="BE551" s="453"/>
      <c r="BF551" s="453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5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6"/>
      <c r="CU551" s="456"/>
      <c r="CV551" s="163"/>
      <c r="CW551" s="163"/>
      <c r="CX551" s="162"/>
      <c r="CY551" s="161"/>
      <c r="CZ551" s="162"/>
      <c r="DA551" s="162"/>
      <c r="DB551" s="163"/>
      <c r="DC551" s="18"/>
      <c r="DD551" s="19"/>
      <c r="DE551" s="20"/>
    </row>
    <row r="552" spans="1:109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165"/>
      <c r="CX552" s="157"/>
      <c r="CY552" s="164"/>
      <c r="CZ552" s="157"/>
      <c r="DA552" s="157"/>
      <c r="DB552" s="165"/>
      <c r="DC552" s="21"/>
      <c r="DD552" s="9"/>
      <c r="DE552" s="22"/>
    </row>
    <row r="553" spans="1:109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165"/>
      <c r="CX553" s="157"/>
      <c r="CY553" s="164"/>
      <c r="CZ553" s="157"/>
      <c r="DA553" s="157"/>
      <c r="DB553" s="165"/>
      <c r="DC553" s="21"/>
      <c r="DD553" s="9"/>
      <c r="DE553" s="22"/>
    </row>
    <row r="554" spans="1:109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165"/>
      <c r="CX554" s="157"/>
      <c r="CY554" s="164"/>
      <c r="CZ554" s="157"/>
      <c r="DA554" s="157"/>
      <c r="DB554" s="165"/>
      <c r="DC554" s="21"/>
      <c r="DD554" s="9"/>
      <c r="DE554" s="22"/>
    </row>
    <row r="555" spans="1:109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165"/>
      <c r="CX555" s="157"/>
      <c r="CY555" s="164"/>
      <c r="CZ555" s="157"/>
      <c r="DA555" s="157"/>
      <c r="DB555" s="165"/>
      <c r="DC555" s="21"/>
      <c r="DD555" s="9"/>
      <c r="DE555" s="22"/>
    </row>
    <row r="556" spans="1:109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165"/>
      <c r="CX556" s="157"/>
      <c r="CY556" s="164"/>
      <c r="CZ556" s="157"/>
      <c r="DA556" s="157"/>
      <c r="DB556" s="165"/>
      <c r="DC556" s="21"/>
      <c r="DD556" s="9"/>
      <c r="DE556" s="22"/>
    </row>
    <row r="557" spans="1:109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165"/>
      <c r="CX557" s="157"/>
      <c r="CY557" s="164"/>
      <c r="CZ557" s="157"/>
      <c r="DA557" s="157"/>
      <c r="DB557" s="165"/>
      <c r="DC557" s="21"/>
      <c r="DD557" s="9"/>
      <c r="DE557" s="22"/>
    </row>
    <row r="558" spans="1:109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165"/>
      <c r="CX558" s="157"/>
      <c r="CY558" s="164"/>
      <c r="CZ558" s="157"/>
      <c r="DA558" s="157"/>
      <c r="DB558" s="165"/>
      <c r="DC558" s="21"/>
      <c r="DD558" s="9"/>
      <c r="DE558" s="22"/>
    </row>
    <row r="559" spans="1:109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165"/>
      <c r="CX559" s="157"/>
      <c r="CY559" s="164"/>
      <c r="CZ559" s="157"/>
      <c r="DA559" s="157"/>
      <c r="DB559" s="165"/>
      <c r="DC559" s="21"/>
      <c r="DD559" s="9"/>
      <c r="DE559" s="22"/>
    </row>
    <row r="560" spans="1:109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165"/>
      <c r="CX560" s="157"/>
      <c r="CY560" s="164"/>
      <c r="CZ560" s="157"/>
      <c r="DA560" s="157"/>
      <c r="DB560" s="165"/>
      <c r="DC560" s="21"/>
      <c r="DD560" s="9"/>
      <c r="DE560" s="22"/>
    </row>
    <row r="561" spans="1:109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165"/>
      <c r="CX561" s="157"/>
      <c r="CY561" s="164"/>
      <c r="CZ561" s="157"/>
      <c r="DA561" s="157"/>
      <c r="DB561" s="165"/>
      <c r="DC561" s="21"/>
      <c r="DD561" s="9"/>
      <c r="DE561" s="22"/>
    </row>
    <row r="562" spans="1:109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165"/>
      <c r="CX562" s="157"/>
      <c r="CY562" s="164"/>
      <c r="CZ562" s="157"/>
      <c r="DA562" s="157"/>
      <c r="DB562" s="165"/>
      <c r="DC562" s="21"/>
      <c r="DD562" s="9"/>
      <c r="DE562" s="22"/>
    </row>
    <row r="563" spans="1:109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165"/>
      <c r="CX563" s="157"/>
      <c r="CY563" s="164"/>
      <c r="CZ563" s="157"/>
      <c r="DA563" s="157"/>
      <c r="DB563" s="165"/>
      <c r="DC563" s="21"/>
      <c r="DD563" s="9"/>
      <c r="DE563" s="22"/>
    </row>
    <row r="564" spans="1:109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165"/>
      <c r="CX564" s="157"/>
      <c r="CY564" s="164"/>
      <c r="CZ564" s="157"/>
      <c r="DA564" s="157"/>
      <c r="DB564" s="165"/>
      <c r="DC564" s="21"/>
      <c r="DD564" s="9"/>
      <c r="DE564" s="22"/>
    </row>
    <row r="565" spans="1:109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165"/>
      <c r="CX565" s="157"/>
      <c r="CY565" s="164"/>
      <c r="CZ565" s="157"/>
      <c r="DA565" s="157"/>
      <c r="DB565" s="165"/>
      <c r="DC565" s="21"/>
      <c r="DD565" s="9"/>
      <c r="DE565" s="22"/>
    </row>
    <row r="566" spans="1:109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165"/>
      <c r="CX566" s="157"/>
      <c r="CY566" s="164"/>
      <c r="CZ566" s="157"/>
      <c r="DA566" s="157"/>
      <c r="DB566" s="165"/>
      <c r="DC566" s="21"/>
      <c r="DD566" s="9"/>
      <c r="DE566" s="22"/>
    </row>
    <row r="567" spans="1:109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165"/>
      <c r="CX567" s="157"/>
      <c r="CY567" s="164"/>
      <c r="CZ567" s="157"/>
      <c r="DA567" s="157"/>
      <c r="DB567" s="165"/>
      <c r="DC567" s="21"/>
      <c r="DD567" s="9"/>
      <c r="DE567" s="22"/>
    </row>
    <row r="568" spans="1:109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165"/>
      <c r="CX568" s="157"/>
      <c r="CY568" s="164"/>
      <c r="CZ568" s="157"/>
      <c r="DA568" s="157"/>
      <c r="DB568" s="165"/>
      <c r="DC568" s="21"/>
      <c r="DD568" s="9"/>
      <c r="DE568" s="22"/>
    </row>
    <row r="569" spans="1:109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165"/>
      <c r="CX569" s="157"/>
      <c r="CY569" s="164"/>
      <c r="CZ569" s="157"/>
      <c r="DA569" s="157"/>
      <c r="DB569" s="165"/>
      <c r="DC569" s="21"/>
      <c r="DD569" s="9"/>
      <c r="DE569" s="22"/>
    </row>
    <row r="570" spans="1:109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165"/>
      <c r="CX570" s="157"/>
      <c r="CY570" s="164"/>
      <c r="CZ570" s="157"/>
      <c r="DA570" s="157"/>
      <c r="DB570" s="165"/>
      <c r="DC570" s="21"/>
      <c r="DD570" s="9"/>
      <c r="DE570" s="22"/>
    </row>
    <row r="571" spans="1:109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165"/>
      <c r="CX571" s="157"/>
      <c r="CY571" s="164"/>
      <c r="CZ571" s="157"/>
      <c r="DA571" s="157"/>
      <c r="DB571" s="165"/>
      <c r="DC571" s="21"/>
      <c r="DD571" s="9"/>
      <c r="DE571" s="22"/>
    </row>
    <row r="572" spans="1:109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165"/>
      <c r="CX572" s="157"/>
      <c r="CY572" s="164"/>
      <c r="CZ572" s="157"/>
      <c r="DA572" s="157"/>
      <c r="DB572" s="165"/>
      <c r="DC572" s="21"/>
      <c r="DD572" s="9"/>
      <c r="DE572" s="22"/>
    </row>
    <row r="573" spans="1:109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165"/>
      <c r="CX573" s="157"/>
      <c r="CY573" s="164"/>
      <c r="CZ573" s="157"/>
      <c r="DA573" s="157"/>
      <c r="DB573" s="165"/>
      <c r="DC573" s="21"/>
      <c r="DD573" s="9"/>
      <c r="DE573" s="22"/>
    </row>
    <row r="574" spans="1:109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165"/>
      <c r="CX574" s="157"/>
      <c r="CY574" s="164"/>
      <c r="CZ574" s="157"/>
      <c r="DA574" s="157"/>
      <c r="DB574" s="165"/>
      <c r="DC574" s="21"/>
      <c r="DD574" s="9"/>
      <c r="DE574" s="22"/>
    </row>
    <row r="575" spans="1:109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165"/>
      <c r="CX575" s="157"/>
      <c r="CY575" s="164"/>
      <c r="CZ575" s="157"/>
      <c r="DA575" s="157"/>
      <c r="DB575" s="165"/>
      <c r="DC575" s="21"/>
      <c r="DD575" s="9"/>
      <c r="DE575" s="22"/>
    </row>
    <row r="576" spans="1:109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165"/>
      <c r="CX576" s="157"/>
      <c r="CY576" s="164"/>
      <c r="CZ576" s="157"/>
      <c r="DA576" s="157"/>
      <c r="DB576" s="165"/>
      <c r="DC576" s="21"/>
      <c r="DD576" s="9"/>
      <c r="DE576" s="22"/>
    </row>
    <row r="577" spans="1:109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165"/>
      <c r="CX577" s="157"/>
      <c r="CY577" s="164"/>
      <c r="CZ577" s="157"/>
      <c r="DA577" s="157"/>
      <c r="DB577" s="165"/>
      <c r="DC577" s="21"/>
      <c r="DD577" s="9"/>
      <c r="DE577" s="22"/>
    </row>
    <row r="578" spans="1:109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165"/>
      <c r="CX578" s="157"/>
      <c r="CY578" s="164"/>
      <c r="CZ578" s="157"/>
      <c r="DA578" s="157"/>
      <c r="DB578" s="165"/>
      <c r="DC578" s="21"/>
      <c r="DD578" s="9"/>
      <c r="DE578" s="22"/>
    </row>
    <row r="579" spans="1:109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165"/>
      <c r="CX579" s="157"/>
      <c r="CY579" s="164"/>
      <c r="CZ579" s="157"/>
      <c r="DA579" s="157"/>
      <c r="DB579" s="165"/>
      <c r="DC579" s="21"/>
      <c r="DD579" s="9"/>
      <c r="DE579" s="22"/>
    </row>
    <row r="580" spans="1:109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165"/>
      <c r="CX580" s="157"/>
      <c r="CY580" s="164"/>
      <c r="CZ580" s="157"/>
      <c r="DA580" s="157"/>
      <c r="DB580" s="165"/>
      <c r="DC580" s="21"/>
      <c r="DD580" s="9"/>
      <c r="DE580" s="22"/>
    </row>
    <row r="581" spans="1:109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165"/>
      <c r="CX581" s="157"/>
      <c r="CY581" s="164"/>
      <c r="CZ581" s="157"/>
      <c r="DA581" s="157"/>
      <c r="DB581" s="165"/>
      <c r="DC581" s="21"/>
      <c r="DD581" s="9"/>
      <c r="DE581" s="22"/>
    </row>
    <row r="582" spans="1:109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165"/>
      <c r="CX582" s="157"/>
      <c r="CY582" s="164"/>
      <c r="CZ582" s="157"/>
      <c r="DA582" s="157"/>
      <c r="DB582" s="165"/>
      <c r="DC582" s="21"/>
      <c r="DD582" s="9"/>
      <c r="DE582" s="22"/>
    </row>
    <row r="583" spans="1:109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165"/>
      <c r="CX583" s="157"/>
      <c r="CY583" s="164"/>
      <c r="CZ583" s="157"/>
      <c r="DA583" s="157"/>
      <c r="DB583" s="165"/>
      <c r="DC583" s="21"/>
      <c r="DD583" s="9"/>
      <c r="DE583" s="22"/>
    </row>
    <row r="584" spans="1:109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165"/>
      <c r="CX584" s="157"/>
      <c r="CY584" s="164"/>
      <c r="CZ584" s="157"/>
      <c r="DA584" s="157"/>
      <c r="DB584" s="165"/>
      <c r="DC584" s="21"/>
      <c r="DD584" s="9"/>
      <c r="DE584" s="22"/>
    </row>
    <row r="585" spans="1:109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165"/>
      <c r="CX585" s="157"/>
      <c r="CY585" s="164"/>
      <c r="CZ585" s="157"/>
      <c r="DA585" s="157"/>
      <c r="DB585" s="165"/>
      <c r="DC585" s="21"/>
      <c r="DD585" s="9"/>
      <c r="DE585" s="22"/>
    </row>
    <row r="586" spans="1:109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165"/>
      <c r="CX586" s="157"/>
      <c r="CY586" s="164"/>
      <c r="CZ586" s="157"/>
      <c r="DA586" s="157"/>
      <c r="DB586" s="165"/>
      <c r="DC586" s="21"/>
      <c r="DD586" s="9"/>
      <c r="DE586" s="22"/>
    </row>
    <row r="587" spans="1:109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165"/>
      <c r="CX587" s="157"/>
      <c r="CY587" s="164"/>
      <c r="CZ587" s="157"/>
      <c r="DA587" s="157"/>
      <c r="DB587" s="165"/>
      <c r="DC587" s="21"/>
      <c r="DD587" s="9"/>
      <c r="DE587" s="22"/>
    </row>
    <row r="588" spans="1:109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165"/>
      <c r="CX588" s="157"/>
      <c r="CY588" s="164"/>
      <c r="CZ588" s="157"/>
      <c r="DA588" s="157"/>
      <c r="DB588" s="165"/>
      <c r="DC588" s="21"/>
      <c r="DD588" s="9"/>
      <c r="DE588" s="22"/>
    </row>
    <row r="589" spans="1:109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165"/>
      <c r="CX589" s="157"/>
      <c r="CY589" s="164"/>
      <c r="CZ589" s="157"/>
      <c r="DA589" s="157"/>
      <c r="DB589" s="165"/>
      <c r="DC589" s="21"/>
      <c r="DD589" s="9"/>
      <c r="DE589" s="22"/>
    </row>
    <row r="590" spans="1:109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165"/>
      <c r="CX590" s="157"/>
      <c r="CY590" s="164"/>
      <c r="CZ590" s="157"/>
      <c r="DA590" s="157"/>
      <c r="DB590" s="165"/>
      <c r="DC590" s="21"/>
      <c r="DD590" s="9"/>
      <c r="DE590" s="22"/>
    </row>
    <row r="591" spans="1:109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165"/>
      <c r="CX591" s="157"/>
      <c r="CY591" s="164"/>
      <c r="CZ591" s="157"/>
      <c r="DA591" s="157"/>
      <c r="DB591" s="165"/>
      <c r="DC591" s="21"/>
      <c r="DD591" s="9"/>
      <c r="DE591" s="22"/>
    </row>
    <row r="592" spans="1:109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165"/>
      <c r="CX592" s="157"/>
      <c r="CY592" s="164"/>
      <c r="CZ592" s="157"/>
      <c r="DA592" s="157"/>
      <c r="DB592" s="165"/>
      <c r="DC592" s="21"/>
      <c r="DD592" s="9"/>
      <c r="DE592" s="22"/>
    </row>
    <row r="593" spans="1:109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165"/>
      <c r="CX593" s="157"/>
      <c r="CY593" s="164"/>
      <c r="CZ593" s="157"/>
      <c r="DA593" s="157"/>
      <c r="DB593" s="165"/>
      <c r="DC593" s="21"/>
      <c r="DD593" s="9"/>
      <c r="DE593" s="22"/>
    </row>
    <row r="594" spans="1:109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165"/>
      <c r="CX594" s="157"/>
      <c r="CY594" s="164"/>
      <c r="CZ594" s="157"/>
      <c r="DA594" s="157"/>
      <c r="DB594" s="165"/>
      <c r="DC594" s="21"/>
      <c r="DD594" s="9"/>
      <c r="DE594" s="22"/>
    </row>
    <row r="595" spans="1:109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165"/>
      <c r="CX595" s="157"/>
      <c r="CY595" s="164"/>
      <c r="CZ595" s="157"/>
      <c r="DA595" s="157"/>
      <c r="DB595" s="165"/>
      <c r="DC595" s="21"/>
      <c r="DD595" s="9"/>
      <c r="DE595" s="22"/>
    </row>
    <row r="596" spans="1:109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165"/>
      <c r="CX596" s="157"/>
      <c r="CY596" s="164"/>
      <c r="CZ596" s="157"/>
      <c r="DA596" s="157"/>
      <c r="DB596" s="165"/>
      <c r="DC596" s="21"/>
      <c r="DD596" s="9"/>
      <c r="DE596" s="22"/>
    </row>
    <row r="597" spans="1:109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165"/>
      <c r="CX597" s="157"/>
      <c r="CY597" s="164"/>
      <c r="CZ597" s="157"/>
      <c r="DA597" s="157"/>
      <c r="DB597" s="165"/>
      <c r="DC597" s="21"/>
      <c r="DD597" s="9"/>
      <c r="DE597" s="22"/>
    </row>
    <row r="598" spans="1:109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165"/>
      <c r="CX598" s="157"/>
      <c r="CY598" s="164"/>
      <c r="CZ598" s="157"/>
      <c r="DA598" s="157"/>
      <c r="DB598" s="165"/>
      <c r="DC598" s="21"/>
      <c r="DD598" s="9"/>
      <c r="DE598" s="22"/>
    </row>
    <row r="599" spans="1:109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165"/>
      <c r="CX599" s="157"/>
      <c r="CY599" s="164"/>
      <c r="CZ599" s="157"/>
      <c r="DA599" s="157"/>
      <c r="DB599" s="165"/>
      <c r="DC599" s="21"/>
      <c r="DD599" s="9"/>
      <c r="DE599" s="22"/>
    </row>
    <row r="600" spans="1:109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165"/>
      <c r="CX600" s="157"/>
      <c r="CY600" s="164"/>
      <c r="CZ600" s="157"/>
      <c r="DA600" s="157"/>
      <c r="DB600" s="165"/>
      <c r="DC600" s="21"/>
      <c r="DD600" s="9"/>
      <c r="DE600" s="22"/>
    </row>
    <row r="601" spans="1:109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165"/>
      <c r="CX601" s="157"/>
      <c r="CY601" s="164"/>
      <c r="CZ601" s="157"/>
      <c r="DA601" s="157"/>
      <c r="DB601" s="165"/>
      <c r="DC601" s="21"/>
      <c r="DD601" s="9"/>
      <c r="DE601" s="22"/>
    </row>
    <row r="602" spans="1:109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165"/>
      <c r="CX602" s="157"/>
      <c r="CY602" s="164"/>
      <c r="CZ602" s="157"/>
      <c r="DA602" s="157"/>
      <c r="DB602" s="165"/>
      <c r="DC602" s="21"/>
      <c r="DD602" s="9"/>
      <c r="DE602" s="22"/>
    </row>
    <row r="603" spans="1:109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165"/>
      <c r="CX603" s="157"/>
      <c r="CY603" s="164"/>
      <c r="CZ603" s="157"/>
      <c r="DA603" s="157"/>
      <c r="DB603" s="165"/>
      <c r="DC603" s="21"/>
      <c r="DD603" s="9"/>
      <c r="DE603" s="22"/>
    </row>
    <row r="604" spans="1:109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165"/>
      <c r="CX604" s="157"/>
      <c r="CY604" s="164"/>
      <c r="CZ604" s="157"/>
      <c r="DA604" s="157"/>
      <c r="DB604" s="165"/>
      <c r="DC604" s="21"/>
      <c r="DD604" s="9"/>
      <c r="DE604" s="22"/>
    </row>
    <row r="605" spans="1:109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165"/>
      <c r="CX605" s="157"/>
      <c r="CY605" s="164"/>
      <c r="CZ605" s="157"/>
      <c r="DA605" s="157"/>
      <c r="DB605" s="165"/>
      <c r="DC605" s="21"/>
      <c r="DD605" s="9"/>
      <c r="DE605" s="22"/>
    </row>
    <row r="606" spans="1:109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165"/>
      <c r="CX606" s="157"/>
      <c r="CY606" s="164"/>
      <c r="CZ606" s="157"/>
      <c r="DA606" s="157"/>
      <c r="DB606" s="165"/>
      <c r="DC606" s="21"/>
      <c r="DD606" s="9"/>
      <c r="DE606" s="22"/>
    </row>
    <row r="607" spans="1:109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165"/>
      <c r="CX607" s="157"/>
      <c r="CY607" s="164"/>
      <c r="CZ607" s="157"/>
      <c r="DA607" s="157"/>
      <c r="DB607" s="165"/>
      <c r="DC607" s="21"/>
      <c r="DD607" s="9"/>
      <c r="DE607" s="22"/>
    </row>
    <row r="608" spans="1:109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165"/>
      <c r="CX608" s="157"/>
      <c r="CY608" s="164"/>
      <c r="CZ608" s="157"/>
      <c r="DA608" s="157"/>
      <c r="DB608" s="165"/>
      <c r="DC608" s="21"/>
      <c r="DD608" s="9"/>
      <c r="DE608" s="22"/>
    </row>
    <row r="609" spans="1:109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165"/>
      <c r="CX609" s="157"/>
      <c r="CY609" s="164"/>
      <c r="CZ609" s="157"/>
      <c r="DA609" s="157"/>
      <c r="DB609" s="165"/>
      <c r="DC609" s="21"/>
      <c r="DD609" s="9"/>
      <c r="DE609" s="22"/>
    </row>
    <row r="610" spans="1:109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165"/>
      <c r="CX610" s="157"/>
      <c r="CY610" s="164"/>
      <c r="CZ610" s="157"/>
      <c r="DA610" s="157"/>
      <c r="DB610" s="165"/>
      <c r="DC610" s="21"/>
      <c r="DD610" s="9"/>
      <c r="DE610" s="22"/>
    </row>
    <row r="611" spans="1:109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165"/>
      <c r="CX611" s="157"/>
      <c r="CY611" s="164"/>
      <c r="CZ611" s="157"/>
      <c r="DA611" s="157"/>
      <c r="DB611" s="165"/>
      <c r="DC611" s="21"/>
      <c r="DD611" s="9"/>
      <c r="DE611" s="22"/>
    </row>
    <row r="612" spans="1:109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165"/>
      <c r="CX612" s="157"/>
      <c r="CY612" s="164"/>
      <c r="CZ612" s="157"/>
      <c r="DA612" s="157"/>
      <c r="DB612" s="165"/>
      <c r="DC612" s="21"/>
      <c r="DD612" s="9"/>
      <c r="DE612" s="22"/>
    </row>
    <row r="613" spans="1:109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165"/>
      <c r="CX613" s="157"/>
      <c r="CY613" s="164"/>
      <c r="CZ613" s="157"/>
      <c r="DA613" s="157"/>
      <c r="DB613" s="165"/>
      <c r="DC613" s="21"/>
      <c r="DD613" s="9"/>
      <c r="DE613" s="22"/>
    </row>
    <row r="614" spans="1:109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165"/>
      <c r="CX614" s="157"/>
      <c r="CY614" s="164"/>
      <c r="CZ614" s="157"/>
      <c r="DA614" s="157"/>
      <c r="DB614" s="165"/>
      <c r="DC614" s="21"/>
      <c r="DD614" s="9"/>
      <c r="DE614" s="22"/>
    </row>
    <row r="615" spans="1:109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165"/>
      <c r="CX615" s="157"/>
      <c r="CY615" s="164"/>
      <c r="CZ615" s="157"/>
      <c r="DA615" s="157"/>
      <c r="DB615" s="165"/>
      <c r="DC615" s="21"/>
      <c r="DD615" s="9"/>
      <c r="DE615" s="22"/>
    </row>
    <row r="616" spans="1:109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165"/>
      <c r="CX616" s="157"/>
      <c r="CY616" s="164"/>
      <c r="CZ616" s="157"/>
      <c r="DA616" s="157"/>
      <c r="DB616" s="165"/>
      <c r="DC616" s="21"/>
      <c r="DD616" s="9"/>
      <c r="DE616" s="22"/>
    </row>
    <row r="617" spans="1:109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165"/>
      <c r="CX617" s="157"/>
      <c r="CY617" s="164"/>
      <c r="CZ617" s="157"/>
      <c r="DA617" s="157"/>
      <c r="DB617" s="165"/>
      <c r="DC617" s="21"/>
      <c r="DD617" s="9"/>
      <c r="DE617" s="22"/>
    </row>
    <row r="618" spans="1:109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165"/>
      <c r="CX618" s="157"/>
      <c r="CY618" s="164"/>
      <c r="CZ618" s="157"/>
      <c r="DA618" s="157"/>
      <c r="DB618" s="165"/>
      <c r="DC618" s="21"/>
      <c r="DD618" s="9"/>
      <c r="DE618" s="22"/>
    </row>
    <row r="619" spans="1:109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165"/>
      <c r="CX619" s="157"/>
      <c r="CY619" s="164"/>
      <c r="CZ619" s="157"/>
      <c r="DA619" s="157"/>
      <c r="DB619" s="165"/>
      <c r="DC619" s="21"/>
      <c r="DD619" s="9"/>
      <c r="DE619" s="22"/>
    </row>
    <row r="620" spans="1:109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165"/>
      <c r="CX620" s="157"/>
      <c r="CY620" s="164"/>
      <c r="CZ620" s="157"/>
      <c r="DA620" s="157"/>
      <c r="DB620" s="165"/>
      <c r="DC620" s="21"/>
      <c r="DD620" s="9"/>
      <c r="DE620" s="22"/>
    </row>
    <row r="621" spans="1:109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165"/>
      <c r="CX621" s="157"/>
      <c r="CY621" s="164"/>
      <c r="CZ621" s="157"/>
      <c r="DA621" s="157"/>
      <c r="DB621" s="165"/>
      <c r="DC621" s="21"/>
      <c r="DD621" s="9"/>
      <c r="DE621" s="22"/>
    </row>
    <row r="622" spans="1:109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165"/>
      <c r="CX622" s="157"/>
      <c r="CY622" s="164"/>
      <c r="CZ622" s="157"/>
      <c r="DA622" s="157"/>
      <c r="DB622" s="165"/>
      <c r="DC622" s="21"/>
      <c r="DD622" s="9"/>
      <c r="DE622" s="22"/>
    </row>
    <row r="623" spans="1:109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165"/>
      <c r="CX623" s="157"/>
      <c r="CY623" s="164"/>
      <c r="CZ623" s="157"/>
      <c r="DA623" s="157"/>
      <c r="DB623" s="165"/>
      <c r="DC623" s="21"/>
      <c r="DD623" s="9"/>
      <c r="DE623" s="22"/>
    </row>
    <row r="624" spans="1:109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165"/>
      <c r="CX624" s="157"/>
      <c r="CY624" s="164"/>
      <c r="CZ624" s="157"/>
      <c r="DA624" s="157"/>
      <c r="DB624" s="165"/>
      <c r="DC624" s="21"/>
      <c r="DD624" s="9"/>
      <c r="DE624" s="22"/>
    </row>
    <row r="625" spans="1:109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165"/>
      <c r="CX625" s="157"/>
      <c r="CY625" s="164"/>
      <c r="CZ625" s="157"/>
      <c r="DA625" s="157"/>
      <c r="DB625" s="165"/>
      <c r="DC625" s="21"/>
      <c r="DD625" s="9"/>
      <c r="DE625" s="22"/>
    </row>
    <row r="626" spans="1:109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165"/>
      <c r="CX626" s="157"/>
      <c r="CY626" s="164"/>
      <c r="CZ626" s="157"/>
      <c r="DA626" s="157"/>
      <c r="DB626" s="165"/>
      <c r="DC626" s="21"/>
      <c r="DD626" s="9"/>
      <c r="DE626" s="22"/>
    </row>
    <row r="627" spans="1:109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165"/>
      <c r="CX627" s="157"/>
      <c r="CY627" s="164"/>
      <c r="CZ627" s="157"/>
      <c r="DA627" s="157"/>
      <c r="DB627" s="165"/>
      <c r="DC627" s="21"/>
      <c r="DD627" s="9"/>
      <c r="DE627" s="22"/>
    </row>
    <row r="628" spans="1:109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165"/>
      <c r="CX628" s="157"/>
      <c r="CY628" s="164"/>
      <c r="CZ628" s="157"/>
      <c r="DA628" s="157"/>
      <c r="DB628" s="165"/>
      <c r="DC628" s="21"/>
      <c r="DD628" s="9"/>
      <c r="DE628" s="22"/>
    </row>
    <row r="629" spans="1:109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165"/>
      <c r="CX629" s="157"/>
      <c r="CY629" s="164"/>
      <c r="CZ629" s="157"/>
      <c r="DA629" s="157"/>
      <c r="DB629" s="165"/>
      <c r="DC629" s="21"/>
      <c r="DD629" s="9"/>
      <c r="DE629" s="22"/>
    </row>
    <row r="630" spans="1:109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165"/>
      <c r="CX630" s="157"/>
      <c r="CY630" s="164"/>
      <c r="CZ630" s="157"/>
      <c r="DA630" s="157"/>
      <c r="DB630" s="165"/>
      <c r="DC630" s="21"/>
      <c r="DD630" s="9"/>
      <c r="DE630" s="22"/>
    </row>
    <row r="631" spans="1:109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165"/>
      <c r="CX631" s="157"/>
      <c r="CY631" s="164"/>
      <c r="CZ631" s="157"/>
      <c r="DA631" s="157"/>
      <c r="DB631" s="165"/>
      <c r="DC631" s="21"/>
      <c r="DD631" s="9"/>
      <c r="DE631" s="22"/>
    </row>
    <row r="632" spans="1:109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165"/>
      <c r="CX632" s="157"/>
      <c r="CY632" s="164"/>
      <c r="CZ632" s="157"/>
      <c r="DA632" s="157"/>
      <c r="DB632" s="165"/>
      <c r="DC632" s="21"/>
      <c r="DD632" s="9"/>
      <c r="DE632" s="22"/>
    </row>
    <row r="633" spans="1:109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165"/>
      <c r="CX633" s="157"/>
      <c r="CY633" s="164"/>
      <c r="CZ633" s="157"/>
      <c r="DA633" s="157"/>
      <c r="DB633" s="165"/>
      <c r="DC633" s="21"/>
      <c r="DD633" s="9"/>
      <c r="DE633" s="22"/>
    </row>
    <row r="634" spans="1:109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165"/>
      <c r="CX634" s="157"/>
      <c r="CY634" s="164"/>
      <c r="CZ634" s="157"/>
      <c r="DA634" s="157"/>
      <c r="DB634" s="165"/>
      <c r="DC634" s="21"/>
      <c r="DD634" s="9"/>
      <c r="DE634" s="22"/>
    </row>
    <row r="635" spans="1:109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165"/>
      <c r="CX635" s="157"/>
      <c r="CY635" s="164"/>
      <c r="CZ635" s="157"/>
      <c r="DA635" s="157"/>
      <c r="DB635" s="165"/>
      <c r="DC635" s="21"/>
      <c r="DD635" s="9"/>
      <c r="DE635" s="22"/>
    </row>
    <row r="636" spans="1:109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165"/>
      <c r="CX636" s="157"/>
      <c r="CY636" s="164"/>
      <c r="CZ636" s="157"/>
      <c r="DA636" s="157"/>
      <c r="DB636" s="165"/>
      <c r="DC636" s="21"/>
      <c r="DD636" s="9"/>
      <c r="DE636" s="22"/>
    </row>
    <row r="637" spans="1:109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165"/>
      <c r="CX637" s="157"/>
      <c r="CY637" s="164"/>
      <c r="CZ637" s="157"/>
      <c r="DA637" s="157"/>
      <c r="DB637" s="165"/>
      <c r="DC637" s="21"/>
      <c r="DD637" s="9"/>
      <c r="DE637" s="22"/>
    </row>
    <row r="638" spans="1:109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165"/>
      <c r="CX638" s="157"/>
      <c r="CY638" s="164"/>
      <c r="CZ638" s="157"/>
      <c r="DA638" s="157"/>
      <c r="DB638" s="165"/>
      <c r="DC638" s="21"/>
      <c r="DD638" s="9"/>
      <c r="DE638" s="22"/>
    </row>
    <row r="639" spans="1:109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165"/>
      <c r="CX639" s="157"/>
      <c r="CY639" s="164"/>
      <c r="CZ639" s="157"/>
      <c r="DA639" s="157"/>
      <c r="DB639" s="165"/>
      <c r="DC639" s="21"/>
      <c r="DD639" s="9"/>
      <c r="DE639" s="22"/>
    </row>
    <row r="640" spans="1:109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165"/>
      <c r="CX640" s="157"/>
      <c r="CY640" s="164"/>
      <c r="CZ640" s="157"/>
      <c r="DA640" s="157"/>
      <c r="DB640" s="165"/>
      <c r="DC640" s="21"/>
      <c r="DD640" s="9"/>
      <c r="DE640" s="22"/>
    </row>
    <row r="641" spans="1:109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165"/>
      <c r="CX641" s="157"/>
      <c r="CY641" s="164"/>
      <c r="CZ641" s="157"/>
      <c r="DA641" s="157"/>
      <c r="DB641" s="165"/>
      <c r="DC641" s="21"/>
      <c r="DD641" s="9"/>
      <c r="DE641" s="22"/>
    </row>
    <row r="642" spans="1:109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165"/>
      <c r="CX642" s="157"/>
      <c r="CY642" s="164"/>
      <c r="CZ642" s="157"/>
      <c r="DA642" s="157"/>
      <c r="DB642" s="165"/>
      <c r="DC642" s="21"/>
      <c r="DD642" s="9"/>
      <c r="DE642" s="22"/>
    </row>
    <row r="643" spans="1:109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165"/>
      <c r="CX643" s="157"/>
      <c r="CY643" s="164"/>
      <c r="CZ643" s="157"/>
      <c r="DA643" s="157"/>
      <c r="DB643" s="165"/>
      <c r="DC643" s="21"/>
      <c r="DD643" s="9"/>
      <c r="DE643" s="22"/>
    </row>
    <row r="644" spans="1:109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165"/>
      <c r="CX644" s="157"/>
      <c r="CY644" s="164"/>
      <c r="CZ644" s="157"/>
      <c r="DA644" s="157"/>
      <c r="DB644" s="165"/>
      <c r="DC644" s="21"/>
      <c r="DD644" s="9"/>
      <c r="DE644" s="22"/>
    </row>
    <row r="645" spans="1:109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165"/>
      <c r="CX645" s="157"/>
      <c r="CY645" s="164"/>
      <c r="CZ645" s="157"/>
      <c r="DA645" s="157"/>
      <c r="DB645" s="165"/>
      <c r="DC645" s="21"/>
      <c r="DD645" s="9"/>
      <c r="DE645" s="22"/>
    </row>
    <row r="646" spans="1:109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165"/>
      <c r="CX646" s="157"/>
      <c r="CY646" s="164"/>
      <c r="CZ646" s="157"/>
      <c r="DA646" s="157"/>
      <c r="DB646" s="165"/>
      <c r="DC646" s="21"/>
      <c r="DD646" s="9"/>
      <c r="DE646" s="22"/>
    </row>
    <row r="647" spans="1:109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165"/>
      <c r="CX647" s="157"/>
      <c r="CY647" s="164"/>
      <c r="CZ647" s="157"/>
      <c r="DA647" s="157"/>
      <c r="DB647" s="165"/>
      <c r="DC647" s="21"/>
      <c r="DD647" s="9"/>
      <c r="DE647" s="22"/>
    </row>
    <row r="648" spans="1:109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165"/>
      <c r="CX648" s="157"/>
      <c r="CY648" s="164"/>
      <c r="CZ648" s="157"/>
      <c r="DA648" s="157"/>
      <c r="DB648" s="165"/>
      <c r="DC648" s="21"/>
      <c r="DD648" s="9"/>
      <c r="DE648" s="22"/>
    </row>
    <row r="649" spans="1:109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165"/>
      <c r="CX649" s="157"/>
      <c r="CY649" s="164"/>
      <c r="CZ649" s="157"/>
      <c r="DA649" s="157"/>
      <c r="DB649" s="165"/>
      <c r="DC649" s="21"/>
      <c r="DD649" s="9"/>
      <c r="DE649" s="22"/>
    </row>
    <row r="650" spans="1:109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165"/>
      <c r="CX650" s="157"/>
      <c r="CY650" s="164"/>
      <c r="CZ650" s="157"/>
      <c r="DA650" s="157"/>
      <c r="DB650" s="165"/>
      <c r="DC650" s="21"/>
      <c r="DD650" s="9"/>
      <c r="DE650" s="22"/>
    </row>
    <row r="651" spans="1:109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165"/>
      <c r="CX651" s="157"/>
      <c r="CY651" s="164"/>
      <c r="CZ651" s="157"/>
      <c r="DA651" s="157"/>
      <c r="DB651" s="165"/>
      <c r="DC651" s="21"/>
      <c r="DD651" s="9"/>
      <c r="DE651" s="22"/>
    </row>
    <row r="652" spans="1:109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165"/>
      <c r="CX652" s="157"/>
      <c r="CY652" s="164"/>
      <c r="CZ652" s="157"/>
      <c r="DA652" s="157"/>
      <c r="DB652" s="165"/>
      <c r="DC652" s="21"/>
      <c r="DD652" s="9"/>
      <c r="DE652" s="22"/>
    </row>
    <row r="653" spans="1:109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165"/>
      <c r="CX653" s="157"/>
      <c r="CY653" s="164"/>
      <c r="CZ653" s="157"/>
      <c r="DA653" s="157"/>
      <c r="DB653" s="165"/>
      <c r="DC653" s="21"/>
      <c r="DD653" s="9"/>
      <c r="DE653" s="22"/>
    </row>
    <row r="654" spans="1:109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165"/>
      <c r="CX654" s="157"/>
      <c r="CY654" s="164"/>
      <c r="CZ654" s="157"/>
      <c r="DA654" s="157"/>
      <c r="DB654" s="165"/>
      <c r="DC654" s="21"/>
      <c r="DD654" s="9"/>
      <c r="DE654" s="22"/>
    </row>
    <row r="655" spans="1:109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165"/>
      <c r="CX655" s="157"/>
      <c r="CY655" s="164"/>
      <c r="CZ655" s="157"/>
      <c r="DA655" s="157"/>
      <c r="DB655" s="165"/>
      <c r="DC655" s="21"/>
      <c r="DD655" s="9"/>
      <c r="DE655" s="22"/>
    </row>
    <row r="656" spans="1:109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165"/>
      <c r="CX656" s="157"/>
      <c r="CY656" s="164"/>
      <c r="CZ656" s="157"/>
      <c r="DA656" s="157"/>
      <c r="DB656" s="165"/>
      <c r="DC656" s="21"/>
      <c r="DD656" s="9"/>
      <c r="DE656" s="22"/>
    </row>
    <row r="657" spans="1:109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165"/>
      <c r="CX657" s="157"/>
      <c r="CY657" s="164"/>
      <c r="CZ657" s="157"/>
      <c r="DA657" s="157"/>
      <c r="DB657" s="165"/>
      <c r="DC657" s="21"/>
      <c r="DD657" s="9"/>
      <c r="DE657" s="22"/>
    </row>
    <row r="658" spans="1:109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165"/>
      <c r="CX658" s="157"/>
      <c r="CY658" s="164"/>
      <c r="CZ658" s="157"/>
      <c r="DA658" s="157"/>
      <c r="DB658" s="165"/>
      <c r="DC658" s="21"/>
      <c r="DD658" s="9"/>
      <c r="DE658" s="22"/>
    </row>
    <row r="659" spans="1:109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165"/>
      <c r="CX659" s="157"/>
      <c r="CY659" s="164"/>
      <c r="CZ659" s="157"/>
      <c r="DA659" s="157"/>
      <c r="DB659" s="165"/>
      <c r="DC659" s="21"/>
      <c r="DD659" s="9"/>
      <c r="DE659" s="22"/>
    </row>
    <row r="660" spans="1:109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165"/>
      <c r="CX660" s="157"/>
      <c r="CY660" s="164"/>
      <c r="CZ660" s="157"/>
      <c r="DA660" s="157"/>
      <c r="DB660" s="165"/>
      <c r="DC660" s="21"/>
      <c r="DD660" s="9"/>
      <c r="DE660" s="22"/>
    </row>
    <row r="661" spans="1:109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165"/>
      <c r="CX661" s="157"/>
      <c r="CY661" s="164"/>
      <c r="CZ661" s="157"/>
      <c r="DA661" s="157"/>
      <c r="DB661" s="165"/>
      <c r="DC661" s="21"/>
      <c r="DD661" s="9"/>
      <c r="DE661" s="22"/>
    </row>
    <row r="662" spans="1:109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165"/>
      <c r="CX662" s="157"/>
      <c r="CY662" s="164"/>
      <c r="CZ662" s="157"/>
      <c r="DA662" s="157"/>
      <c r="DB662" s="165"/>
      <c r="DC662" s="21"/>
      <c r="DD662" s="9"/>
      <c r="DE662" s="22"/>
    </row>
    <row r="663" spans="1:109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165"/>
      <c r="CX663" s="157"/>
      <c r="CY663" s="164"/>
      <c r="CZ663" s="157"/>
      <c r="DA663" s="157"/>
      <c r="DB663" s="165"/>
      <c r="DC663" s="21"/>
      <c r="DD663" s="9"/>
      <c r="DE663" s="22"/>
    </row>
    <row r="664" spans="1:109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165"/>
      <c r="CX664" s="157"/>
      <c r="CY664" s="164"/>
      <c r="CZ664" s="157"/>
      <c r="DA664" s="157"/>
      <c r="DB664" s="165"/>
      <c r="DC664" s="21"/>
      <c r="DD664" s="9"/>
      <c r="DE664" s="22"/>
    </row>
    <row r="665" spans="1:109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165"/>
      <c r="CX665" s="157"/>
      <c r="CY665" s="164"/>
      <c r="CZ665" s="157"/>
      <c r="DA665" s="157"/>
      <c r="DB665" s="165"/>
      <c r="DC665" s="21"/>
      <c r="DD665" s="9"/>
      <c r="DE665" s="22"/>
    </row>
    <row r="666" spans="1:109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165"/>
      <c r="CX666" s="157"/>
      <c r="CY666" s="164"/>
      <c r="CZ666" s="157"/>
      <c r="DA666" s="157"/>
      <c r="DB666" s="165"/>
      <c r="DC666" s="21"/>
      <c r="DD666" s="9"/>
      <c r="DE666" s="22"/>
    </row>
    <row r="667" spans="1:109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165"/>
      <c r="CX667" s="157"/>
      <c r="CY667" s="164"/>
      <c r="CZ667" s="157"/>
      <c r="DA667" s="157"/>
      <c r="DB667" s="165"/>
      <c r="DC667" s="21"/>
      <c r="DD667" s="9"/>
      <c r="DE667" s="22"/>
    </row>
    <row r="668" spans="1:109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165"/>
      <c r="CX668" s="157"/>
      <c r="CY668" s="164"/>
      <c r="CZ668" s="157"/>
      <c r="DA668" s="157"/>
      <c r="DB668" s="165"/>
      <c r="DC668" s="21"/>
      <c r="DD668" s="9"/>
      <c r="DE668" s="22"/>
    </row>
    <row r="669" spans="1:109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165"/>
      <c r="CX669" s="157"/>
      <c r="CY669" s="164"/>
      <c r="CZ669" s="157"/>
      <c r="DA669" s="157"/>
      <c r="DB669" s="165"/>
      <c r="DC669" s="21"/>
      <c r="DD669" s="9"/>
      <c r="DE669" s="22"/>
    </row>
    <row r="670" spans="1:109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165"/>
      <c r="CX670" s="157"/>
      <c r="CY670" s="164"/>
      <c r="CZ670" s="157"/>
      <c r="DA670" s="157"/>
      <c r="DB670" s="165"/>
      <c r="DC670" s="21"/>
      <c r="DD670" s="9"/>
      <c r="DE670" s="22"/>
    </row>
    <row r="671" spans="1:109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165"/>
      <c r="CX671" s="157"/>
      <c r="CY671" s="164"/>
      <c r="CZ671" s="157"/>
      <c r="DA671" s="157"/>
      <c r="DB671" s="165"/>
      <c r="DC671" s="21"/>
      <c r="DD671" s="9"/>
      <c r="DE671" s="22"/>
    </row>
    <row r="672" spans="1:109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165"/>
      <c r="CX672" s="157"/>
      <c r="CY672" s="164"/>
      <c r="CZ672" s="157"/>
      <c r="DA672" s="157"/>
      <c r="DB672" s="165"/>
      <c r="DC672" s="21"/>
      <c r="DD672" s="9"/>
      <c r="DE672" s="22"/>
    </row>
    <row r="673" spans="1:109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165"/>
      <c r="CX673" s="157"/>
      <c r="CY673" s="164"/>
      <c r="CZ673" s="157"/>
      <c r="DA673" s="157"/>
      <c r="DB673" s="165"/>
      <c r="DC673" s="21"/>
      <c r="DD673" s="9"/>
      <c r="DE673" s="22"/>
    </row>
    <row r="674" spans="1:109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165"/>
      <c r="CX674" s="157"/>
      <c r="CY674" s="164"/>
      <c r="CZ674" s="157"/>
      <c r="DA674" s="157"/>
      <c r="DB674" s="165"/>
      <c r="DC674" s="21"/>
      <c r="DD674" s="9"/>
      <c r="DE674" s="22"/>
    </row>
    <row r="675" spans="1:109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165"/>
      <c r="CX675" s="157"/>
      <c r="CY675" s="164"/>
      <c r="CZ675" s="157"/>
      <c r="DA675" s="157"/>
      <c r="DB675" s="165"/>
      <c r="DC675" s="21"/>
      <c r="DD675" s="9"/>
      <c r="DE675" s="22"/>
    </row>
    <row r="676" spans="1:109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165"/>
      <c r="CX676" s="157"/>
      <c r="CY676" s="164"/>
      <c r="CZ676" s="157"/>
      <c r="DA676" s="157"/>
      <c r="DB676" s="165"/>
      <c r="DC676" s="21"/>
      <c r="DD676" s="9"/>
      <c r="DE676" s="22"/>
    </row>
    <row r="677" spans="1:109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165"/>
      <c r="CX677" s="157"/>
      <c r="CY677" s="164"/>
      <c r="CZ677" s="157"/>
      <c r="DA677" s="157"/>
      <c r="DB677" s="165"/>
      <c r="DC677" s="21"/>
      <c r="DD677" s="9"/>
      <c r="DE677" s="22"/>
    </row>
    <row r="678" spans="1:109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165"/>
      <c r="CX678" s="157"/>
      <c r="CY678" s="164"/>
      <c r="CZ678" s="157"/>
      <c r="DA678" s="157"/>
      <c r="DB678" s="165"/>
      <c r="DC678" s="21"/>
      <c r="DD678" s="9"/>
      <c r="DE678" s="22"/>
    </row>
    <row r="679" spans="1:109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165"/>
      <c r="CX679" s="157"/>
      <c r="CY679" s="164"/>
      <c r="CZ679" s="157"/>
      <c r="DA679" s="157"/>
      <c r="DB679" s="165"/>
      <c r="DC679" s="21"/>
      <c r="DD679" s="9"/>
      <c r="DE679" s="22"/>
    </row>
    <row r="680" spans="1:109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165"/>
      <c r="CX680" s="157"/>
      <c r="CY680" s="164"/>
      <c r="CZ680" s="157"/>
      <c r="DA680" s="157"/>
      <c r="DB680" s="165"/>
      <c r="DC680" s="21"/>
      <c r="DD680" s="9"/>
      <c r="DE680" s="22"/>
    </row>
    <row r="681" spans="1:109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165"/>
      <c r="CX681" s="157"/>
      <c r="CY681" s="164"/>
      <c r="CZ681" s="157"/>
      <c r="DA681" s="157"/>
      <c r="DB681" s="165"/>
      <c r="DC681" s="21"/>
      <c r="DD681" s="9"/>
      <c r="DE681" s="22"/>
    </row>
    <row r="682" spans="1:109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165"/>
      <c r="CX682" s="157"/>
      <c r="CY682" s="164"/>
      <c r="CZ682" s="157"/>
      <c r="DA682" s="157"/>
      <c r="DB682" s="165"/>
      <c r="DC682" s="21"/>
      <c r="DD682" s="9"/>
      <c r="DE682" s="22"/>
    </row>
    <row r="683" spans="1:109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165"/>
      <c r="CX683" s="157"/>
      <c r="CY683" s="164"/>
      <c r="CZ683" s="157"/>
      <c r="DA683" s="157"/>
      <c r="DB683" s="165"/>
      <c r="DC683" s="21"/>
      <c r="DD683" s="9"/>
      <c r="DE683" s="22"/>
    </row>
    <row r="684" spans="1:109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165"/>
      <c r="CX684" s="157"/>
      <c r="CY684" s="164"/>
      <c r="CZ684" s="157"/>
      <c r="DA684" s="157"/>
      <c r="DB684" s="165"/>
      <c r="DC684" s="21"/>
      <c r="DD684" s="9"/>
      <c r="DE684" s="22"/>
    </row>
    <row r="685" spans="1:109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165"/>
      <c r="CX685" s="157"/>
      <c r="CY685" s="164"/>
      <c r="CZ685" s="157"/>
      <c r="DA685" s="157"/>
      <c r="DB685" s="165"/>
      <c r="DC685" s="21"/>
      <c r="DD685" s="9"/>
      <c r="DE685" s="22"/>
    </row>
    <row r="686" spans="1:109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165"/>
      <c r="CX686" s="157"/>
      <c r="CY686" s="164"/>
      <c r="CZ686" s="157"/>
      <c r="DA686" s="157"/>
      <c r="DB686" s="165"/>
      <c r="DC686" s="21"/>
      <c r="DD686" s="9"/>
      <c r="DE686" s="22"/>
    </row>
    <row r="687" spans="1:109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165"/>
      <c r="CX687" s="157"/>
      <c r="CY687" s="164"/>
      <c r="CZ687" s="157"/>
      <c r="DA687" s="157"/>
      <c r="DB687" s="165"/>
      <c r="DC687" s="21"/>
      <c r="DD687" s="9"/>
      <c r="DE687" s="22"/>
    </row>
    <row r="688" spans="1:109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165"/>
      <c r="CX688" s="157"/>
      <c r="CY688" s="164"/>
      <c r="CZ688" s="157"/>
      <c r="DA688" s="157"/>
      <c r="DB688" s="165"/>
      <c r="DC688" s="21"/>
      <c r="DD688" s="9"/>
      <c r="DE688" s="22"/>
    </row>
    <row r="689" spans="1:109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165"/>
      <c r="CX689" s="157"/>
      <c r="CY689" s="164"/>
      <c r="CZ689" s="157"/>
      <c r="DA689" s="157"/>
      <c r="DB689" s="165"/>
      <c r="DC689" s="21"/>
      <c r="DD689" s="9"/>
      <c r="DE689" s="22"/>
    </row>
    <row r="690" spans="1:109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165"/>
      <c r="CX690" s="157"/>
      <c r="CY690" s="164"/>
      <c r="CZ690" s="157"/>
      <c r="DA690" s="157"/>
      <c r="DB690" s="165"/>
      <c r="DC690" s="21"/>
      <c r="DD690" s="9"/>
      <c r="DE690" s="22"/>
    </row>
    <row r="691" spans="1:109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165"/>
      <c r="CX691" s="157"/>
      <c r="CY691" s="164"/>
      <c r="CZ691" s="157"/>
      <c r="DA691" s="157"/>
      <c r="DB691" s="165"/>
      <c r="DC691" s="21"/>
      <c r="DD691" s="9"/>
      <c r="DE691" s="22"/>
    </row>
    <row r="692" spans="1:109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165"/>
      <c r="CX692" s="157"/>
      <c r="CY692" s="164"/>
      <c r="CZ692" s="157"/>
      <c r="DA692" s="157"/>
      <c r="DB692" s="165"/>
      <c r="DC692" s="21"/>
      <c r="DD692" s="9"/>
      <c r="DE692" s="22"/>
    </row>
    <row r="693" spans="1:109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165"/>
      <c r="CX693" s="157"/>
      <c r="CY693" s="164"/>
      <c r="CZ693" s="157"/>
      <c r="DA693" s="157"/>
      <c r="DB693" s="165"/>
      <c r="DC693" s="21"/>
      <c r="DD693" s="9"/>
      <c r="DE693" s="22"/>
    </row>
    <row r="694" spans="1:109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165"/>
      <c r="CX694" s="157"/>
      <c r="CY694" s="164"/>
      <c r="CZ694" s="157"/>
      <c r="DA694" s="157"/>
      <c r="DB694" s="165"/>
      <c r="DC694" s="21"/>
      <c r="DD694" s="9"/>
      <c r="DE694" s="22"/>
    </row>
    <row r="695" spans="1:109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165"/>
      <c r="CX695" s="157"/>
      <c r="CY695" s="164"/>
      <c r="CZ695" s="157"/>
      <c r="DA695" s="157"/>
      <c r="DB695" s="165"/>
      <c r="DC695" s="21"/>
      <c r="DD695" s="9"/>
      <c r="DE695" s="22"/>
    </row>
    <row r="696" spans="1:109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165"/>
      <c r="CX696" s="157"/>
      <c r="CY696" s="164"/>
      <c r="CZ696" s="157"/>
      <c r="DA696" s="157"/>
      <c r="DB696" s="165"/>
      <c r="DC696" s="21"/>
      <c r="DD696" s="9"/>
      <c r="DE696" s="22"/>
    </row>
    <row r="697" spans="1:109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165"/>
      <c r="CX697" s="157"/>
      <c r="CY697" s="164"/>
      <c r="CZ697" s="157"/>
      <c r="DA697" s="157"/>
      <c r="DB697" s="165"/>
      <c r="DC697" s="21"/>
      <c r="DD697" s="9"/>
      <c r="DE697" s="22"/>
    </row>
    <row r="698" spans="1:109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165"/>
      <c r="CX698" s="157"/>
      <c r="CY698" s="164"/>
      <c r="CZ698" s="157"/>
      <c r="DA698" s="157"/>
      <c r="DB698" s="165"/>
      <c r="DC698" s="21"/>
      <c r="DD698" s="9"/>
      <c r="DE698" s="22"/>
    </row>
    <row r="699" spans="1:109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165"/>
      <c r="CX699" s="157"/>
      <c r="CY699" s="164"/>
      <c r="CZ699" s="157"/>
      <c r="DA699" s="157"/>
      <c r="DB699" s="165"/>
      <c r="DC699" s="21"/>
      <c r="DD699" s="9"/>
      <c r="DE699" s="22"/>
    </row>
    <row r="700" spans="1:109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165"/>
      <c r="CX700" s="157"/>
      <c r="CY700" s="164"/>
      <c r="CZ700" s="157"/>
      <c r="DA700" s="157"/>
      <c r="DB700" s="165"/>
      <c r="DC700" s="21"/>
      <c r="DD700" s="9"/>
      <c r="DE700" s="22"/>
    </row>
    <row r="701" spans="1:109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165"/>
      <c r="CX701" s="157"/>
      <c r="CY701" s="164"/>
      <c r="CZ701" s="157"/>
      <c r="DA701" s="157"/>
      <c r="DB701" s="165"/>
      <c r="DC701" s="21"/>
      <c r="DD701" s="9"/>
      <c r="DE701" s="22"/>
    </row>
    <row r="702" spans="1:109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165"/>
      <c r="CX702" s="157"/>
      <c r="CY702" s="164"/>
      <c r="CZ702" s="157"/>
      <c r="DA702" s="157"/>
      <c r="DB702" s="165"/>
      <c r="DC702" s="21"/>
      <c r="DD702" s="9"/>
      <c r="DE702" s="22"/>
    </row>
    <row r="703" spans="1:109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165"/>
      <c r="CX703" s="157"/>
      <c r="CY703" s="164"/>
      <c r="CZ703" s="157"/>
      <c r="DA703" s="157"/>
      <c r="DB703" s="165"/>
      <c r="DC703" s="21"/>
      <c r="DD703" s="9"/>
      <c r="DE703" s="22"/>
    </row>
    <row r="704" spans="1:109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165"/>
      <c r="CX704" s="157"/>
      <c r="CY704" s="164"/>
      <c r="CZ704" s="157"/>
      <c r="DA704" s="157"/>
      <c r="DB704" s="165"/>
      <c r="DC704" s="21"/>
      <c r="DD704" s="9"/>
      <c r="DE704" s="22"/>
    </row>
    <row r="705" spans="1:109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165"/>
      <c r="CX705" s="157"/>
      <c r="CY705" s="164"/>
      <c r="CZ705" s="157"/>
      <c r="DA705" s="157"/>
      <c r="DB705" s="165"/>
      <c r="DC705" s="21"/>
      <c r="DD705" s="9"/>
      <c r="DE705" s="22"/>
    </row>
    <row r="706" spans="1:109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165"/>
      <c r="CX706" s="157"/>
      <c r="CY706" s="164"/>
      <c r="CZ706" s="157"/>
      <c r="DA706" s="157"/>
      <c r="DB706" s="165"/>
      <c r="DC706" s="21"/>
      <c r="DD706" s="9"/>
      <c r="DE706" s="22"/>
    </row>
    <row r="707" spans="1:109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165"/>
      <c r="CX707" s="157"/>
      <c r="CY707" s="164"/>
      <c r="CZ707" s="157"/>
      <c r="DA707" s="157"/>
      <c r="DB707" s="165"/>
      <c r="DC707" s="21"/>
      <c r="DD707" s="9"/>
      <c r="DE707" s="22"/>
    </row>
    <row r="708" spans="1:109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165"/>
      <c r="CX708" s="157"/>
      <c r="CY708" s="164"/>
      <c r="CZ708" s="157"/>
      <c r="DA708" s="157"/>
      <c r="DB708" s="165"/>
      <c r="DC708" s="21"/>
      <c r="DD708" s="9"/>
      <c r="DE708" s="22"/>
    </row>
    <row r="709" spans="1:109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165"/>
      <c r="CX709" s="157"/>
      <c r="CY709" s="164"/>
      <c r="CZ709" s="157"/>
      <c r="DA709" s="157"/>
      <c r="DB709" s="165"/>
      <c r="DC709" s="21"/>
      <c r="DD709" s="9"/>
      <c r="DE709" s="22"/>
    </row>
    <row r="710" spans="1:109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165"/>
      <c r="CX710" s="157"/>
      <c r="CY710" s="164"/>
      <c r="CZ710" s="157"/>
      <c r="DA710" s="157"/>
      <c r="DB710" s="165"/>
      <c r="DC710" s="21"/>
      <c r="DD710" s="9"/>
      <c r="DE710" s="22"/>
    </row>
    <row r="711" spans="1:109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165"/>
      <c r="CX711" s="157"/>
      <c r="CY711" s="164"/>
      <c r="CZ711" s="157"/>
      <c r="DA711" s="157"/>
      <c r="DB711" s="165"/>
      <c r="DC711" s="21"/>
      <c r="DD711" s="9"/>
      <c r="DE711" s="22"/>
    </row>
    <row r="712" spans="1:109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165"/>
      <c r="CX712" s="157"/>
      <c r="CY712" s="164"/>
      <c r="CZ712" s="157"/>
      <c r="DA712" s="157"/>
      <c r="DB712" s="165"/>
      <c r="DC712" s="21"/>
      <c r="DD712" s="9"/>
      <c r="DE712" s="22"/>
    </row>
    <row r="713" spans="1:109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165"/>
      <c r="CX713" s="157"/>
      <c r="CY713" s="164"/>
      <c r="CZ713" s="157"/>
      <c r="DA713" s="157"/>
      <c r="DB713" s="165"/>
      <c r="DC713" s="21"/>
      <c r="DD713" s="9"/>
      <c r="DE713" s="22"/>
    </row>
    <row r="714" spans="1:109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165"/>
      <c r="CX714" s="157"/>
      <c r="CY714" s="164"/>
      <c r="CZ714" s="157"/>
      <c r="DA714" s="157"/>
      <c r="DB714" s="165"/>
      <c r="DC714" s="21"/>
      <c r="DD714" s="9"/>
      <c r="DE714" s="22"/>
    </row>
    <row r="715" spans="1:109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165"/>
      <c r="CX715" s="157"/>
      <c r="CY715" s="164"/>
      <c r="CZ715" s="157"/>
      <c r="DA715" s="157"/>
      <c r="DB715" s="165"/>
      <c r="DC715" s="21"/>
      <c r="DD715" s="9"/>
      <c r="DE715" s="22"/>
    </row>
    <row r="716" spans="1:109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165"/>
      <c r="CX716" s="157"/>
      <c r="CY716" s="164"/>
      <c r="CZ716" s="157"/>
      <c r="DA716" s="157"/>
      <c r="DB716" s="165"/>
      <c r="DC716" s="21"/>
      <c r="DD716" s="9"/>
      <c r="DE716" s="22"/>
    </row>
    <row r="717" spans="1:109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165"/>
      <c r="CX717" s="157"/>
      <c r="CY717" s="164"/>
      <c r="CZ717" s="157"/>
      <c r="DA717" s="157"/>
      <c r="DB717" s="165"/>
      <c r="DC717" s="21"/>
      <c r="DD717" s="9"/>
      <c r="DE717" s="22"/>
    </row>
    <row r="718" spans="1:109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165"/>
      <c r="CX718" s="157"/>
      <c r="CY718" s="164"/>
      <c r="CZ718" s="157"/>
      <c r="DA718" s="157"/>
      <c r="DB718" s="165"/>
      <c r="DC718" s="21"/>
      <c r="DD718" s="9"/>
      <c r="DE718" s="22"/>
    </row>
    <row r="719" spans="1:109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165"/>
      <c r="CX719" s="157"/>
      <c r="CY719" s="164"/>
      <c r="CZ719" s="157"/>
      <c r="DA719" s="157"/>
      <c r="DB719" s="165"/>
      <c r="DC719" s="21"/>
      <c r="DD719" s="9"/>
      <c r="DE719" s="22"/>
    </row>
    <row r="720" spans="1:109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165"/>
      <c r="CX720" s="157"/>
      <c r="CY720" s="164"/>
      <c r="CZ720" s="157"/>
      <c r="DA720" s="157"/>
      <c r="DB720" s="165"/>
      <c r="DC720" s="21"/>
      <c r="DD720" s="9"/>
      <c r="DE720" s="22"/>
    </row>
    <row r="721" spans="1:109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165"/>
      <c r="CX721" s="157"/>
      <c r="CY721" s="164"/>
      <c r="CZ721" s="157"/>
      <c r="DA721" s="157"/>
      <c r="DB721" s="165"/>
      <c r="DC721" s="21"/>
      <c r="DD721" s="9"/>
      <c r="DE721" s="22"/>
    </row>
    <row r="722" spans="1:109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165"/>
      <c r="CX722" s="157"/>
      <c r="CY722" s="164"/>
      <c r="CZ722" s="157"/>
      <c r="DA722" s="157"/>
      <c r="DB722" s="165"/>
      <c r="DC722" s="21"/>
      <c r="DD722" s="9"/>
      <c r="DE722" s="22"/>
    </row>
    <row r="723" spans="1:109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165"/>
      <c r="CX723" s="157"/>
      <c r="CY723" s="164"/>
      <c r="CZ723" s="157"/>
      <c r="DA723" s="157"/>
      <c r="DB723" s="165"/>
      <c r="DC723" s="21"/>
      <c r="DD723" s="9"/>
      <c r="DE723" s="22"/>
    </row>
    <row r="724" spans="1:109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165"/>
      <c r="CX724" s="157"/>
      <c r="CY724" s="164"/>
      <c r="CZ724" s="157"/>
      <c r="DA724" s="157"/>
      <c r="DB724" s="165"/>
      <c r="DC724" s="21"/>
      <c r="DD724" s="9"/>
      <c r="DE724" s="22"/>
    </row>
    <row r="725" spans="1:109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165"/>
      <c r="CX725" s="157"/>
      <c r="CY725" s="164"/>
      <c r="CZ725" s="157"/>
      <c r="DA725" s="157"/>
      <c r="DB725" s="165"/>
      <c r="DC725" s="21"/>
      <c r="DD725" s="9"/>
      <c r="DE725" s="22"/>
    </row>
    <row r="726" spans="1:109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165"/>
      <c r="CX726" s="157"/>
      <c r="CY726" s="164"/>
      <c r="CZ726" s="157"/>
      <c r="DA726" s="157"/>
      <c r="DB726" s="165"/>
      <c r="DC726" s="21"/>
      <c r="DD726" s="9"/>
      <c r="DE726" s="22"/>
    </row>
    <row r="727" spans="1:109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165"/>
      <c r="CX727" s="157"/>
      <c r="CY727" s="164"/>
      <c r="CZ727" s="157"/>
      <c r="DA727" s="157"/>
      <c r="DB727" s="165"/>
      <c r="DC727" s="21"/>
      <c r="DD727" s="9"/>
      <c r="DE727" s="22"/>
    </row>
    <row r="728" spans="1:109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165"/>
      <c r="CX728" s="157"/>
      <c r="CY728" s="164"/>
      <c r="CZ728" s="157"/>
      <c r="DA728" s="157"/>
      <c r="DB728" s="165"/>
      <c r="DC728" s="21"/>
      <c r="DD728" s="9"/>
      <c r="DE728" s="22"/>
    </row>
    <row r="729" spans="1:109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165"/>
      <c r="CX729" s="157"/>
      <c r="CY729" s="164"/>
      <c r="CZ729" s="157"/>
      <c r="DA729" s="157"/>
      <c r="DB729" s="165"/>
      <c r="DC729" s="21"/>
      <c r="DD729" s="9"/>
      <c r="DE729" s="22"/>
    </row>
    <row r="730" spans="1:109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165"/>
      <c r="CX730" s="157"/>
      <c r="CY730" s="164"/>
      <c r="CZ730" s="157"/>
      <c r="DA730" s="157"/>
      <c r="DB730" s="165"/>
      <c r="DC730" s="21"/>
      <c r="DD730" s="9"/>
      <c r="DE730" s="22"/>
    </row>
    <row r="731" spans="1:109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165"/>
      <c r="CX731" s="157"/>
      <c r="CY731" s="164"/>
      <c r="CZ731" s="157"/>
      <c r="DA731" s="157"/>
      <c r="DB731" s="165"/>
      <c r="DC731" s="21"/>
      <c r="DD731" s="9"/>
      <c r="DE731" s="22"/>
    </row>
    <row r="732" spans="1:109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165"/>
      <c r="CX732" s="157"/>
      <c r="CY732" s="164"/>
      <c r="CZ732" s="157"/>
      <c r="DA732" s="157"/>
      <c r="DB732" s="165"/>
      <c r="DC732" s="21"/>
      <c r="DD732" s="9"/>
      <c r="DE732" s="22"/>
    </row>
    <row r="733" spans="1:109" ht="16.5" thickBot="1">
      <c r="A733" s="136"/>
      <c r="B733" s="137"/>
      <c r="C733" s="138"/>
      <c r="D733" s="397"/>
      <c r="E733" s="457"/>
      <c r="F733" s="208"/>
      <c r="G733" s="146"/>
      <c r="H733" s="146"/>
      <c r="I733" s="458"/>
      <c r="J733" s="458"/>
      <c r="K733" s="458"/>
      <c r="L733" s="459"/>
      <c r="M733" s="459"/>
      <c r="N733" s="458"/>
      <c r="O733" s="458"/>
      <c r="P733" s="458"/>
      <c r="Q733" s="458"/>
      <c r="R733" s="458"/>
      <c r="S733" s="458"/>
      <c r="T733" s="458"/>
      <c r="U733" s="208"/>
      <c r="V733" s="146"/>
      <c r="W733" s="146"/>
      <c r="X733" s="458"/>
      <c r="Y733" s="458"/>
      <c r="Z733" s="458"/>
      <c r="AA733" s="458"/>
      <c r="AB733" s="458"/>
      <c r="AC733" s="458"/>
      <c r="AD733" s="458"/>
      <c r="AE733" s="458"/>
      <c r="AF733" s="458"/>
      <c r="AG733" s="208"/>
      <c r="AH733" s="146"/>
      <c r="AI733" s="146"/>
      <c r="AJ733" s="146"/>
      <c r="AK733" s="458"/>
      <c r="AL733" s="458"/>
      <c r="AM733" s="458"/>
      <c r="AN733" s="458"/>
      <c r="AO733" s="458"/>
      <c r="AP733" s="458"/>
      <c r="AQ733" s="458"/>
      <c r="AR733" s="458"/>
      <c r="AS733" s="458"/>
      <c r="AT733" s="208"/>
      <c r="AU733" s="146"/>
      <c r="AV733" s="146"/>
      <c r="AW733" s="146"/>
      <c r="AX733" s="458"/>
      <c r="AY733" s="458"/>
      <c r="AZ733" s="458"/>
      <c r="BA733" s="458"/>
      <c r="BB733" s="458"/>
      <c r="BC733" s="458"/>
      <c r="BD733" s="458"/>
      <c r="BE733" s="458"/>
      <c r="BF733" s="458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60"/>
      <c r="CK733" s="447"/>
      <c r="CL733" s="447"/>
      <c r="CM733" s="372"/>
      <c r="CN733" s="145"/>
      <c r="CO733" s="436"/>
      <c r="CP733" s="146"/>
      <c r="CQ733" s="437"/>
      <c r="CR733" s="438"/>
      <c r="CS733" s="148"/>
      <c r="CT733" s="461"/>
      <c r="CU733" s="461"/>
      <c r="CV733" s="150"/>
      <c r="CW733" s="150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5:DE5">
    <sortCondition ref="CS5" customList="VODAFONE,MOVISTAR,ORANGE,YOIGO"/>
    <sortCondition ref="E5"/>
  </sortState>
  <pageMargins left="0.7" right="0.7" top="0.75" bottom="0.75" header="0.3" footer="0.3"/>
  <pageSetup paperSize="9" scale="16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E733"/>
  <sheetViews>
    <sheetView showGridLines="0" zoomScale="70" zoomScaleNormal="70" workbookViewId="0">
      <selection activeCell="N6" sqref="N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165"/>
      <c r="CX99" s="157"/>
      <c r="CY99" s="164"/>
      <c r="CZ99" s="157"/>
      <c r="DA99" s="157"/>
      <c r="DB99" s="165"/>
      <c r="DC99" s="21"/>
      <c r="DD99" s="9"/>
      <c r="DE99" s="22"/>
    </row>
    <row r="100" spans="1:109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165"/>
      <c r="CX100" s="157"/>
      <c r="CY100" s="164"/>
      <c r="CZ100" s="157"/>
      <c r="DA100" s="157"/>
      <c r="DB100" s="165"/>
      <c r="DC100" s="21"/>
      <c r="DD100" s="9"/>
      <c r="DE100" s="22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6.5" thickBot="1">
      <c r="A184" s="136"/>
      <c r="B184" s="137"/>
      <c r="C184" s="138"/>
      <c r="D184" s="397"/>
      <c r="E184" s="457"/>
      <c r="F184" s="208"/>
      <c r="G184" s="146"/>
      <c r="H184" s="146"/>
      <c r="I184" s="458"/>
      <c r="J184" s="458"/>
      <c r="K184" s="458"/>
      <c r="L184" s="459"/>
      <c r="M184" s="459"/>
      <c r="N184" s="458"/>
      <c r="O184" s="458"/>
      <c r="P184" s="458"/>
      <c r="Q184" s="458"/>
      <c r="R184" s="458"/>
      <c r="S184" s="458"/>
      <c r="T184" s="458"/>
      <c r="U184" s="208"/>
      <c r="V184" s="146"/>
      <c r="W184" s="146"/>
      <c r="X184" s="458"/>
      <c r="Y184" s="458"/>
      <c r="Z184" s="458"/>
      <c r="AA184" s="458"/>
      <c r="AB184" s="458"/>
      <c r="AC184" s="458"/>
      <c r="AD184" s="458"/>
      <c r="AE184" s="458"/>
      <c r="AF184" s="458"/>
      <c r="AG184" s="208"/>
      <c r="AH184" s="146"/>
      <c r="AI184" s="146"/>
      <c r="AJ184" s="146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208"/>
      <c r="AU184" s="146"/>
      <c r="AV184" s="146"/>
      <c r="AW184" s="146"/>
      <c r="AX184" s="458"/>
      <c r="AY184" s="458"/>
      <c r="AZ184" s="458"/>
      <c r="BA184" s="458"/>
      <c r="BB184" s="458"/>
      <c r="BC184" s="458"/>
      <c r="BD184" s="458"/>
      <c r="BE184" s="458"/>
      <c r="BF184" s="458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60"/>
      <c r="CK184" s="447"/>
      <c r="CL184" s="447"/>
      <c r="CM184" s="372"/>
      <c r="CN184" s="145"/>
      <c r="CO184" s="436"/>
      <c r="CP184" s="146"/>
      <c r="CQ184" s="437"/>
      <c r="CR184" s="438"/>
      <c r="CS184" s="148"/>
      <c r="CT184" s="461"/>
      <c r="CU184" s="461"/>
      <c r="CV184" s="150"/>
      <c r="CW184" s="150"/>
      <c r="CX184" s="149"/>
      <c r="CY184" s="148"/>
      <c r="CZ184" s="149"/>
      <c r="DA184" s="149"/>
      <c r="DB184" s="150"/>
      <c r="DC184" s="139"/>
      <c r="DD184" s="140"/>
      <c r="DE184" s="143"/>
    </row>
    <row r="185" spans="1:109" ht="15.75">
      <c r="A185" s="159"/>
      <c r="B185" s="167"/>
      <c r="C185" s="166"/>
      <c r="D185" s="39"/>
      <c r="E185" s="452"/>
      <c r="F185" s="170"/>
      <c r="G185" s="363"/>
      <c r="H185" s="363"/>
      <c r="I185" s="453"/>
      <c r="J185" s="453"/>
      <c r="K185" s="453"/>
      <c r="L185" s="454"/>
      <c r="M185" s="454"/>
      <c r="N185" s="453"/>
      <c r="O185" s="453"/>
      <c r="P185" s="453"/>
      <c r="Q185" s="453"/>
      <c r="R185" s="453"/>
      <c r="S185" s="453"/>
      <c r="T185" s="453"/>
      <c r="U185" s="170"/>
      <c r="V185" s="363"/>
      <c r="W185" s="363"/>
      <c r="X185" s="453"/>
      <c r="Y185" s="453"/>
      <c r="Z185" s="453"/>
      <c r="AA185" s="453"/>
      <c r="AB185" s="453"/>
      <c r="AC185" s="453"/>
      <c r="AD185" s="453"/>
      <c r="AE185" s="453"/>
      <c r="AF185" s="453"/>
      <c r="AG185" s="170"/>
      <c r="AH185" s="363"/>
      <c r="AI185" s="363"/>
      <c r="AJ185" s="363"/>
      <c r="AK185" s="453"/>
      <c r="AL185" s="453"/>
      <c r="AM185" s="453"/>
      <c r="AN185" s="453"/>
      <c r="AO185" s="453"/>
      <c r="AP185" s="453"/>
      <c r="AQ185" s="453"/>
      <c r="AR185" s="453"/>
      <c r="AS185" s="453"/>
      <c r="AT185" s="170"/>
      <c r="AU185" s="363"/>
      <c r="AV185" s="363"/>
      <c r="AW185" s="363"/>
      <c r="AX185" s="453"/>
      <c r="AY185" s="453"/>
      <c r="AZ185" s="453"/>
      <c r="BA185" s="453"/>
      <c r="BB185" s="453"/>
      <c r="BC185" s="453"/>
      <c r="BD185" s="453"/>
      <c r="BE185" s="453"/>
      <c r="BF185" s="453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5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6"/>
      <c r="CU185" s="456"/>
      <c r="CV185" s="163"/>
      <c r="CW185" s="163"/>
      <c r="CX185" s="162"/>
      <c r="CY185" s="161"/>
      <c r="CZ185" s="162"/>
      <c r="DA185" s="162"/>
      <c r="DB185" s="163"/>
      <c r="DC185" s="18"/>
      <c r="DD185" s="19"/>
      <c r="DE185" s="20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165"/>
      <c r="CX197" s="157"/>
      <c r="CY197" s="164"/>
      <c r="CZ197" s="157"/>
      <c r="DA197" s="157"/>
      <c r="DB197" s="165"/>
      <c r="DC197" s="21"/>
      <c r="DD197" s="9"/>
      <c r="DE197" s="22"/>
    </row>
    <row r="198" spans="1:109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165"/>
      <c r="CX198" s="157"/>
      <c r="CY198" s="164"/>
      <c r="CZ198" s="157"/>
      <c r="DA198" s="157"/>
      <c r="DB198" s="165"/>
      <c r="DC198" s="21"/>
      <c r="DD198" s="9"/>
      <c r="DE198" s="22"/>
    </row>
    <row r="199" spans="1:109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165"/>
      <c r="CX295" s="157"/>
      <c r="CY295" s="164"/>
      <c r="CZ295" s="157"/>
      <c r="DA295" s="157"/>
      <c r="DB295" s="165"/>
      <c r="DC295" s="21"/>
      <c r="DD295" s="9"/>
      <c r="DE295" s="22"/>
    </row>
    <row r="296" spans="1:109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165"/>
      <c r="CX296" s="157"/>
      <c r="CY296" s="164"/>
      <c r="CZ296" s="157"/>
      <c r="DA296" s="157"/>
      <c r="DB296" s="165"/>
      <c r="DC296" s="21"/>
      <c r="DD296" s="9"/>
      <c r="DE296" s="22"/>
    </row>
    <row r="297" spans="1:109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ht="16.5" thickBot="1">
      <c r="A367" s="136"/>
      <c r="B367" s="137"/>
      <c r="C367" s="138"/>
      <c r="D367" s="397"/>
      <c r="E367" s="457"/>
      <c r="F367" s="208"/>
      <c r="G367" s="146"/>
      <c r="H367" s="146"/>
      <c r="I367" s="458"/>
      <c r="J367" s="458"/>
      <c r="K367" s="458"/>
      <c r="L367" s="459"/>
      <c r="M367" s="459"/>
      <c r="N367" s="458"/>
      <c r="O367" s="458"/>
      <c r="P367" s="458"/>
      <c r="Q367" s="458"/>
      <c r="R367" s="458"/>
      <c r="S367" s="458"/>
      <c r="T367" s="458"/>
      <c r="U367" s="208"/>
      <c r="V367" s="146"/>
      <c r="W367" s="146"/>
      <c r="X367" s="458"/>
      <c r="Y367" s="458"/>
      <c r="Z367" s="458"/>
      <c r="AA367" s="458"/>
      <c r="AB367" s="458"/>
      <c r="AC367" s="458"/>
      <c r="AD367" s="458"/>
      <c r="AE367" s="458"/>
      <c r="AF367" s="458"/>
      <c r="AG367" s="208"/>
      <c r="AH367" s="146"/>
      <c r="AI367" s="146"/>
      <c r="AJ367" s="146"/>
      <c r="AK367" s="458"/>
      <c r="AL367" s="458"/>
      <c r="AM367" s="458"/>
      <c r="AN367" s="458"/>
      <c r="AO367" s="458"/>
      <c r="AP367" s="458"/>
      <c r="AQ367" s="458"/>
      <c r="AR367" s="458"/>
      <c r="AS367" s="458"/>
      <c r="AT367" s="208"/>
      <c r="AU367" s="146"/>
      <c r="AV367" s="146"/>
      <c r="AW367" s="146"/>
      <c r="AX367" s="458"/>
      <c r="AY367" s="458"/>
      <c r="AZ367" s="458"/>
      <c r="BA367" s="458"/>
      <c r="BB367" s="458"/>
      <c r="BC367" s="458"/>
      <c r="BD367" s="458"/>
      <c r="BE367" s="458"/>
      <c r="BF367" s="458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60"/>
      <c r="CK367" s="447"/>
      <c r="CL367" s="447"/>
      <c r="CM367" s="372"/>
      <c r="CN367" s="145"/>
      <c r="CO367" s="436"/>
      <c r="CP367" s="146"/>
      <c r="CQ367" s="437"/>
      <c r="CR367" s="438"/>
      <c r="CS367" s="148"/>
      <c r="CT367" s="461"/>
      <c r="CU367" s="461"/>
      <c r="CV367" s="150"/>
      <c r="CW367" s="150"/>
      <c r="CX367" s="149"/>
      <c r="CY367" s="148"/>
      <c r="CZ367" s="149"/>
      <c r="DA367" s="149"/>
      <c r="DB367" s="150"/>
      <c r="DC367" s="139"/>
      <c r="DD367" s="140"/>
      <c r="DE367" s="143"/>
    </row>
    <row r="368" spans="1:109" ht="15.75">
      <c r="A368" s="159"/>
      <c r="B368" s="167"/>
      <c r="C368" s="166"/>
      <c r="D368" s="39"/>
      <c r="E368" s="452"/>
      <c r="F368" s="170"/>
      <c r="G368" s="363"/>
      <c r="H368" s="363"/>
      <c r="I368" s="453"/>
      <c r="J368" s="453"/>
      <c r="K368" s="453"/>
      <c r="L368" s="454"/>
      <c r="M368" s="454"/>
      <c r="N368" s="453"/>
      <c r="O368" s="453"/>
      <c r="P368" s="453"/>
      <c r="Q368" s="453"/>
      <c r="R368" s="453"/>
      <c r="S368" s="453"/>
      <c r="T368" s="453"/>
      <c r="U368" s="170"/>
      <c r="V368" s="363"/>
      <c r="W368" s="363"/>
      <c r="X368" s="453"/>
      <c r="Y368" s="453"/>
      <c r="Z368" s="453"/>
      <c r="AA368" s="453"/>
      <c r="AB368" s="453"/>
      <c r="AC368" s="453"/>
      <c r="AD368" s="453"/>
      <c r="AE368" s="453"/>
      <c r="AF368" s="453"/>
      <c r="AG368" s="170"/>
      <c r="AH368" s="363"/>
      <c r="AI368" s="363"/>
      <c r="AJ368" s="363"/>
      <c r="AK368" s="453"/>
      <c r="AL368" s="453"/>
      <c r="AM368" s="453"/>
      <c r="AN368" s="453"/>
      <c r="AO368" s="453"/>
      <c r="AP368" s="453"/>
      <c r="AQ368" s="453"/>
      <c r="AR368" s="453"/>
      <c r="AS368" s="453"/>
      <c r="AT368" s="170"/>
      <c r="AU368" s="363"/>
      <c r="AV368" s="363"/>
      <c r="AW368" s="363"/>
      <c r="AX368" s="453"/>
      <c r="AY368" s="453"/>
      <c r="AZ368" s="453"/>
      <c r="BA368" s="453"/>
      <c r="BB368" s="453"/>
      <c r="BC368" s="453"/>
      <c r="BD368" s="453"/>
      <c r="BE368" s="453"/>
      <c r="BF368" s="453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5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6"/>
      <c r="CU368" s="456"/>
      <c r="CV368" s="163"/>
      <c r="CW368" s="163"/>
      <c r="CX368" s="162"/>
      <c r="CY368" s="161"/>
      <c r="CZ368" s="162"/>
      <c r="DA368" s="162"/>
      <c r="DB368" s="163"/>
      <c r="DC368" s="18"/>
      <c r="DD368" s="19"/>
      <c r="DE368" s="20"/>
    </row>
    <row r="369" spans="1:109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165"/>
      <c r="CX393" s="157"/>
      <c r="CY393" s="164"/>
      <c r="CZ393" s="157"/>
      <c r="DA393" s="157"/>
      <c r="DB393" s="165"/>
      <c r="DC393" s="21"/>
      <c r="DD393" s="9"/>
      <c r="DE393" s="22"/>
    </row>
    <row r="394" spans="1:109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165"/>
      <c r="CX394" s="157"/>
      <c r="CY394" s="164"/>
      <c r="CZ394" s="157"/>
      <c r="DA394" s="157"/>
      <c r="DB394" s="165"/>
      <c r="DC394" s="21"/>
      <c r="DD394" s="9"/>
      <c r="DE394" s="22"/>
    </row>
    <row r="395" spans="1:109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165"/>
      <c r="CX395" s="157"/>
      <c r="CY395" s="164"/>
      <c r="CZ395" s="157"/>
      <c r="DA395" s="157"/>
      <c r="DB395" s="165"/>
      <c r="DC395" s="21"/>
      <c r="DD395" s="9"/>
      <c r="DE395" s="22"/>
    </row>
    <row r="396" spans="1:109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165"/>
      <c r="CX396" s="157"/>
      <c r="CY396" s="164"/>
      <c r="CZ396" s="157"/>
      <c r="DA396" s="157"/>
      <c r="DB396" s="165"/>
      <c r="DC396" s="21"/>
      <c r="DD396" s="9"/>
      <c r="DE396" s="22"/>
    </row>
    <row r="397" spans="1:109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165"/>
      <c r="CX397" s="157"/>
      <c r="CY397" s="164"/>
      <c r="CZ397" s="157"/>
      <c r="DA397" s="157"/>
      <c r="DB397" s="165"/>
      <c r="DC397" s="21"/>
      <c r="DD397" s="9"/>
      <c r="DE397" s="22"/>
    </row>
    <row r="398" spans="1:109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165"/>
      <c r="CX398" s="157"/>
      <c r="CY398" s="164"/>
      <c r="CZ398" s="157"/>
      <c r="DA398" s="157"/>
      <c r="DB398" s="165"/>
      <c r="DC398" s="21"/>
      <c r="DD398" s="9"/>
      <c r="DE398" s="22"/>
    </row>
    <row r="399" spans="1:109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165"/>
      <c r="CX399" s="157"/>
      <c r="CY399" s="164"/>
      <c r="CZ399" s="157"/>
      <c r="DA399" s="157"/>
      <c r="DB399" s="165"/>
      <c r="DC399" s="21"/>
      <c r="DD399" s="9"/>
      <c r="DE399" s="22"/>
    </row>
    <row r="400" spans="1:109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165"/>
      <c r="CX400" s="157"/>
      <c r="CY400" s="164"/>
      <c r="CZ400" s="157"/>
      <c r="DA400" s="157"/>
      <c r="DB400" s="165"/>
      <c r="DC400" s="21"/>
      <c r="DD400" s="9"/>
      <c r="DE400" s="22"/>
    </row>
    <row r="401" spans="1:109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165"/>
      <c r="CX401" s="157"/>
      <c r="CY401" s="164"/>
      <c r="CZ401" s="157"/>
      <c r="DA401" s="157"/>
      <c r="DB401" s="165"/>
      <c r="DC401" s="21"/>
      <c r="DD401" s="9"/>
      <c r="DE401" s="22"/>
    </row>
    <row r="402" spans="1:109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165"/>
      <c r="CX402" s="157"/>
      <c r="CY402" s="164"/>
      <c r="CZ402" s="157"/>
      <c r="DA402" s="157"/>
      <c r="DB402" s="165"/>
      <c r="DC402" s="21"/>
      <c r="DD402" s="9"/>
      <c r="DE402" s="22"/>
    </row>
    <row r="403" spans="1:109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165"/>
      <c r="CX403" s="157"/>
      <c r="CY403" s="164"/>
      <c r="CZ403" s="157"/>
      <c r="DA403" s="157"/>
      <c r="DB403" s="165"/>
      <c r="DC403" s="21"/>
      <c r="DD403" s="9"/>
      <c r="DE403" s="22"/>
    </row>
    <row r="404" spans="1:109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165"/>
      <c r="CX404" s="157"/>
      <c r="CY404" s="164"/>
      <c r="CZ404" s="157"/>
      <c r="DA404" s="157"/>
      <c r="DB404" s="165"/>
      <c r="DC404" s="21"/>
      <c r="DD404" s="9"/>
      <c r="DE404" s="22"/>
    </row>
    <row r="405" spans="1:109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165"/>
      <c r="CX405" s="157"/>
      <c r="CY405" s="164"/>
      <c r="CZ405" s="157"/>
      <c r="DA405" s="157"/>
      <c r="DB405" s="165"/>
      <c r="DC405" s="21"/>
      <c r="DD405" s="9"/>
      <c r="DE405" s="22"/>
    </row>
    <row r="406" spans="1:109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165"/>
      <c r="CX406" s="157"/>
      <c r="CY406" s="164"/>
      <c r="CZ406" s="157"/>
      <c r="DA406" s="157"/>
      <c r="DB406" s="165"/>
      <c r="DC406" s="21"/>
      <c r="DD406" s="9"/>
      <c r="DE406" s="22"/>
    </row>
    <row r="407" spans="1:109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165"/>
      <c r="CX407" s="157"/>
      <c r="CY407" s="164"/>
      <c r="CZ407" s="157"/>
      <c r="DA407" s="157"/>
      <c r="DB407" s="165"/>
      <c r="DC407" s="21"/>
      <c r="DD407" s="9"/>
      <c r="DE407" s="22"/>
    </row>
    <row r="408" spans="1:109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165"/>
      <c r="CX408" s="157"/>
      <c r="CY408" s="164"/>
      <c r="CZ408" s="157"/>
      <c r="DA408" s="157"/>
      <c r="DB408" s="165"/>
      <c r="DC408" s="21"/>
      <c r="DD408" s="9"/>
      <c r="DE408" s="22"/>
    </row>
    <row r="409" spans="1:109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165"/>
      <c r="CX409" s="157"/>
      <c r="CY409" s="164"/>
      <c r="CZ409" s="157"/>
      <c r="DA409" s="157"/>
      <c r="DB409" s="165"/>
      <c r="DC409" s="21"/>
      <c r="DD409" s="9"/>
      <c r="DE409" s="22"/>
    </row>
    <row r="410" spans="1:109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165"/>
      <c r="CX410" s="157"/>
      <c r="CY410" s="164"/>
      <c r="CZ410" s="157"/>
      <c r="DA410" s="157"/>
      <c r="DB410" s="165"/>
      <c r="DC410" s="21"/>
      <c r="DD410" s="9"/>
      <c r="DE410" s="22"/>
    </row>
    <row r="411" spans="1:109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165"/>
      <c r="CX411" s="157"/>
      <c r="CY411" s="164"/>
      <c r="CZ411" s="157"/>
      <c r="DA411" s="157"/>
      <c r="DB411" s="165"/>
      <c r="DC411" s="21"/>
      <c r="DD411" s="9"/>
      <c r="DE411" s="22"/>
    </row>
    <row r="412" spans="1:109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165"/>
      <c r="CX412" s="157"/>
      <c r="CY412" s="164"/>
      <c r="CZ412" s="157"/>
      <c r="DA412" s="157"/>
      <c r="DB412" s="165"/>
      <c r="DC412" s="21"/>
      <c r="DD412" s="9"/>
      <c r="DE412" s="22"/>
    </row>
    <row r="413" spans="1:109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165"/>
      <c r="CX413" s="157"/>
      <c r="CY413" s="164"/>
      <c r="CZ413" s="157"/>
      <c r="DA413" s="157"/>
      <c r="DB413" s="165"/>
      <c r="DC413" s="21"/>
      <c r="DD413" s="9"/>
      <c r="DE413" s="22"/>
    </row>
    <row r="414" spans="1:109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165"/>
      <c r="CX414" s="157"/>
      <c r="CY414" s="164"/>
      <c r="CZ414" s="157"/>
      <c r="DA414" s="157"/>
      <c r="DB414" s="165"/>
      <c r="DC414" s="21"/>
      <c r="DD414" s="9"/>
      <c r="DE414" s="22"/>
    </row>
    <row r="415" spans="1:109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165"/>
      <c r="CX415" s="157"/>
      <c r="CY415" s="164"/>
      <c r="CZ415" s="157"/>
      <c r="DA415" s="157"/>
      <c r="DB415" s="165"/>
      <c r="DC415" s="21"/>
      <c r="DD415" s="9"/>
      <c r="DE415" s="22"/>
    </row>
    <row r="416" spans="1:109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165"/>
      <c r="CX416" s="157"/>
      <c r="CY416" s="164"/>
      <c r="CZ416" s="157"/>
      <c r="DA416" s="157"/>
      <c r="DB416" s="165"/>
      <c r="DC416" s="21"/>
      <c r="DD416" s="9"/>
      <c r="DE416" s="22"/>
    </row>
    <row r="417" spans="1:109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165"/>
      <c r="CX417" s="157"/>
      <c r="CY417" s="164"/>
      <c r="CZ417" s="157"/>
      <c r="DA417" s="157"/>
      <c r="DB417" s="165"/>
      <c r="DC417" s="21"/>
      <c r="DD417" s="9"/>
      <c r="DE417" s="22"/>
    </row>
    <row r="418" spans="1:109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165"/>
      <c r="CX418" s="157"/>
      <c r="CY418" s="164"/>
      <c r="CZ418" s="157"/>
      <c r="DA418" s="157"/>
      <c r="DB418" s="165"/>
      <c r="DC418" s="21"/>
      <c r="DD418" s="9"/>
      <c r="DE418" s="22"/>
    </row>
    <row r="419" spans="1:109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165"/>
      <c r="CX419" s="157"/>
      <c r="CY419" s="164"/>
      <c r="CZ419" s="157"/>
      <c r="DA419" s="157"/>
      <c r="DB419" s="165"/>
      <c r="DC419" s="21"/>
      <c r="DD419" s="9"/>
      <c r="DE419" s="22"/>
    </row>
    <row r="420" spans="1:109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165"/>
      <c r="CX420" s="157"/>
      <c r="CY420" s="164"/>
      <c r="CZ420" s="157"/>
      <c r="DA420" s="157"/>
      <c r="DB420" s="165"/>
      <c r="DC420" s="21"/>
      <c r="DD420" s="9"/>
      <c r="DE420" s="22"/>
    </row>
    <row r="421" spans="1:109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165"/>
      <c r="CX421" s="157"/>
      <c r="CY421" s="164"/>
      <c r="CZ421" s="157"/>
      <c r="DA421" s="157"/>
      <c r="DB421" s="165"/>
      <c r="DC421" s="21"/>
      <c r="DD421" s="9"/>
      <c r="DE421" s="22"/>
    </row>
    <row r="422" spans="1:109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165"/>
      <c r="CX422" s="157"/>
      <c r="CY422" s="164"/>
      <c r="CZ422" s="157"/>
      <c r="DA422" s="157"/>
      <c r="DB422" s="165"/>
      <c r="DC422" s="21"/>
      <c r="DD422" s="9"/>
      <c r="DE422" s="22"/>
    </row>
    <row r="423" spans="1:109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165"/>
      <c r="CX423" s="157"/>
      <c r="CY423" s="164"/>
      <c r="CZ423" s="157"/>
      <c r="DA423" s="157"/>
      <c r="DB423" s="165"/>
      <c r="DC423" s="21"/>
      <c r="DD423" s="9"/>
      <c r="DE423" s="22"/>
    </row>
    <row r="424" spans="1:109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165"/>
      <c r="CX424" s="157"/>
      <c r="CY424" s="164"/>
      <c r="CZ424" s="157"/>
      <c r="DA424" s="157"/>
      <c r="DB424" s="165"/>
      <c r="DC424" s="21"/>
      <c r="DD424" s="9"/>
      <c r="DE424" s="22"/>
    </row>
    <row r="425" spans="1:109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165"/>
      <c r="CX425" s="157"/>
      <c r="CY425" s="164"/>
      <c r="CZ425" s="157"/>
      <c r="DA425" s="157"/>
      <c r="DB425" s="165"/>
      <c r="DC425" s="21"/>
      <c r="DD425" s="9"/>
      <c r="DE425" s="22"/>
    </row>
    <row r="426" spans="1:109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165"/>
      <c r="CX426" s="157"/>
      <c r="CY426" s="164"/>
      <c r="CZ426" s="157"/>
      <c r="DA426" s="157"/>
      <c r="DB426" s="165"/>
      <c r="DC426" s="21"/>
      <c r="DD426" s="9"/>
      <c r="DE426" s="22"/>
    </row>
    <row r="427" spans="1:109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165"/>
      <c r="CX427" s="157"/>
      <c r="CY427" s="164"/>
      <c r="CZ427" s="157"/>
      <c r="DA427" s="157"/>
      <c r="DB427" s="165"/>
      <c r="DC427" s="21"/>
      <c r="DD427" s="9"/>
      <c r="DE427" s="22"/>
    </row>
    <row r="428" spans="1:109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165"/>
      <c r="CX428" s="157"/>
      <c r="CY428" s="164"/>
      <c r="CZ428" s="157"/>
      <c r="DA428" s="157"/>
      <c r="DB428" s="165"/>
      <c r="DC428" s="21"/>
      <c r="DD428" s="9"/>
      <c r="DE428" s="22"/>
    </row>
    <row r="429" spans="1:109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165"/>
      <c r="CX429" s="157"/>
      <c r="CY429" s="164"/>
      <c r="CZ429" s="157"/>
      <c r="DA429" s="157"/>
      <c r="DB429" s="165"/>
      <c r="DC429" s="21"/>
      <c r="DD429" s="9"/>
      <c r="DE429" s="22"/>
    </row>
    <row r="430" spans="1:109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165"/>
      <c r="CX430" s="157"/>
      <c r="CY430" s="164"/>
      <c r="CZ430" s="157"/>
      <c r="DA430" s="157"/>
      <c r="DB430" s="165"/>
      <c r="DC430" s="21"/>
      <c r="DD430" s="9"/>
      <c r="DE430" s="22"/>
    </row>
    <row r="431" spans="1:109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165"/>
      <c r="CX431" s="157"/>
      <c r="CY431" s="164"/>
      <c r="CZ431" s="157"/>
      <c r="DA431" s="157"/>
      <c r="DB431" s="165"/>
      <c r="DC431" s="21"/>
      <c r="DD431" s="9"/>
      <c r="DE431" s="22"/>
    </row>
    <row r="432" spans="1:109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165"/>
      <c r="CX432" s="157"/>
      <c r="CY432" s="164"/>
      <c r="CZ432" s="157"/>
      <c r="DA432" s="157"/>
      <c r="DB432" s="165"/>
      <c r="DC432" s="21"/>
      <c r="DD432" s="9"/>
      <c r="DE432" s="22"/>
    </row>
    <row r="433" spans="1:109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165"/>
      <c r="CX433" s="157"/>
      <c r="CY433" s="164"/>
      <c r="CZ433" s="157"/>
      <c r="DA433" s="157"/>
      <c r="DB433" s="165"/>
      <c r="DC433" s="21"/>
      <c r="DD433" s="9"/>
      <c r="DE433" s="22"/>
    </row>
    <row r="434" spans="1:109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165"/>
      <c r="CX434" s="157"/>
      <c r="CY434" s="164"/>
      <c r="CZ434" s="157"/>
      <c r="DA434" s="157"/>
      <c r="DB434" s="165"/>
      <c r="DC434" s="21"/>
      <c r="DD434" s="9"/>
      <c r="DE434" s="22"/>
    </row>
    <row r="435" spans="1:109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165"/>
      <c r="CX435" s="157"/>
      <c r="CY435" s="164"/>
      <c r="CZ435" s="157"/>
      <c r="DA435" s="157"/>
      <c r="DB435" s="165"/>
      <c r="DC435" s="21"/>
      <c r="DD435" s="9"/>
      <c r="DE435" s="22"/>
    </row>
    <row r="436" spans="1:109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165"/>
      <c r="CX436" s="157"/>
      <c r="CY436" s="164"/>
      <c r="CZ436" s="157"/>
      <c r="DA436" s="157"/>
      <c r="DB436" s="165"/>
      <c r="DC436" s="21"/>
      <c r="DD436" s="9"/>
      <c r="DE436" s="22"/>
    </row>
    <row r="437" spans="1:109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165"/>
      <c r="CX437" s="157"/>
      <c r="CY437" s="164"/>
      <c r="CZ437" s="157"/>
      <c r="DA437" s="157"/>
      <c r="DB437" s="165"/>
      <c r="DC437" s="21"/>
      <c r="DD437" s="9"/>
      <c r="DE437" s="22"/>
    </row>
    <row r="438" spans="1:109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165"/>
      <c r="CX438" s="157"/>
      <c r="CY438" s="164"/>
      <c r="CZ438" s="157"/>
      <c r="DA438" s="157"/>
      <c r="DB438" s="165"/>
      <c r="DC438" s="21"/>
      <c r="DD438" s="9"/>
      <c r="DE438" s="22"/>
    </row>
    <row r="439" spans="1:109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165"/>
      <c r="CX439" s="157"/>
      <c r="CY439" s="164"/>
      <c r="CZ439" s="157"/>
      <c r="DA439" s="157"/>
      <c r="DB439" s="165"/>
      <c r="DC439" s="21"/>
      <c r="DD439" s="9"/>
      <c r="DE439" s="22"/>
    </row>
    <row r="440" spans="1:109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165"/>
      <c r="CX440" s="157"/>
      <c r="CY440" s="164"/>
      <c r="CZ440" s="157"/>
      <c r="DA440" s="157"/>
      <c r="DB440" s="165"/>
      <c r="DC440" s="21"/>
      <c r="DD440" s="9"/>
      <c r="DE440" s="22"/>
    </row>
    <row r="441" spans="1:109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165"/>
      <c r="CX441" s="157"/>
      <c r="CY441" s="164"/>
      <c r="CZ441" s="157"/>
      <c r="DA441" s="157"/>
      <c r="DB441" s="165"/>
      <c r="DC441" s="21"/>
      <c r="DD441" s="9"/>
      <c r="DE441" s="22"/>
    </row>
    <row r="442" spans="1:109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165"/>
      <c r="CX442" s="157"/>
      <c r="CY442" s="164"/>
      <c r="CZ442" s="157"/>
      <c r="DA442" s="157"/>
      <c r="DB442" s="165"/>
      <c r="DC442" s="21"/>
      <c r="DD442" s="9"/>
      <c r="DE442" s="22"/>
    </row>
    <row r="443" spans="1:109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165"/>
      <c r="CX443" s="157"/>
      <c r="CY443" s="164"/>
      <c r="CZ443" s="157"/>
      <c r="DA443" s="157"/>
      <c r="DB443" s="165"/>
      <c r="DC443" s="21"/>
      <c r="DD443" s="9"/>
      <c r="DE443" s="22"/>
    </row>
    <row r="444" spans="1:109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165"/>
      <c r="CX444" s="157"/>
      <c r="CY444" s="164"/>
      <c r="CZ444" s="157"/>
      <c r="DA444" s="157"/>
      <c r="DB444" s="165"/>
      <c r="DC444" s="21"/>
      <c r="DD444" s="9"/>
      <c r="DE444" s="22"/>
    </row>
    <row r="445" spans="1:109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165"/>
      <c r="CX445" s="157"/>
      <c r="CY445" s="164"/>
      <c r="CZ445" s="157"/>
      <c r="DA445" s="157"/>
      <c r="DB445" s="165"/>
      <c r="DC445" s="21"/>
      <c r="DD445" s="9"/>
      <c r="DE445" s="22"/>
    </row>
    <row r="446" spans="1:109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165"/>
      <c r="CX446" s="157"/>
      <c r="CY446" s="164"/>
      <c r="CZ446" s="157"/>
      <c r="DA446" s="157"/>
      <c r="DB446" s="165"/>
      <c r="DC446" s="21"/>
      <c r="DD446" s="9"/>
      <c r="DE446" s="22"/>
    </row>
    <row r="447" spans="1:109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165"/>
      <c r="CX447" s="157"/>
      <c r="CY447" s="164"/>
      <c r="CZ447" s="157"/>
      <c r="DA447" s="157"/>
      <c r="DB447" s="165"/>
      <c r="DC447" s="21"/>
      <c r="DD447" s="9"/>
      <c r="DE447" s="22"/>
    </row>
    <row r="448" spans="1:109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165"/>
      <c r="CX448" s="157"/>
      <c r="CY448" s="164"/>
      <c r="CZ448" s="157"/>
      <c r="DA448" s="157"/>
      <c r="DB448" s="165"/>
      <c r="DC448" s="21"/>
      <c r="DD448" s="9"/>
      <c r="DE448" s="22"/>
    </row>
    <row r="449" spans="1:109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165"/>
      <c r="CX449" s="157"/>
      <c r="CY449" s="164"/>
      <c r="CZ449" s="157"/>
      <c r="DA449" s="157"/>
      <c r="DB449" s="165"/>
      <c r="DC449" s="21"/>
      <c r="DD449" s="9"/>
      <c r="DE449" s="22"/>
    </row>
    <row r="450" spans="1:109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165"/>
      <c r="CX450" s="157"/>
      <c r="CY450" s="164"/>
      <c r="CZ450" s="157"/>
      <c r="DA450" s="157"/>
      <c r="DB450" s="165"/>
      <c r="DC450" s="21"/>
      <c r="DD450" s="9"/>
      <c r="DE450" s="22"/>
    </row>
    <row r="451" spans="1:109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165"/>
      <c r="CX451" s="157"/>
      <c r="CY451" s="164"/>
      <c r="CZ451" s="157"/>
      <c r="DA451" s="157"/>
      <c r="DB451" s="165"/>
      <c r="DC451" s="21"/>
      <c r="DD451" s="9"/>
      <c r="DE451" s="22"/>
    </row>
    <row r="452" spans="1:109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165"/>
      <c r="CX452" s="157"/>
      <c r="CY452" s="164"/>
      <c r="CZ452" s="157"/>
      <c r="DA452" s="157"/>
      <c r="DB452" s="165"/>
      <c r="DC452" s="21"/>
      <c r="DD452" s="9"/>
      <c r="DE452" s="22"/>
    </row>
    <row r="453" spans="1:109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165"/>
      <c r="CX453" s="157"/>
      <c r="CY453" s="164"/>
      <c r="CZ453" s="157"/>
      <c r="DA453" s="157"/>
      <c r="DB453" s="165"/>
      <c r="DC453" s="21"/>
      <c r="DD453" s="9"/>
      <c r="DE453" s="22"/>
    </row>
    <row r="454" spans="1:109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165"/>
      <c r="CX454" s="157"/>
      <c r="CY454" s="164"/>
      <c r="CZ454" s="157"/>
      <c r="DA454" s="157"/>
      <c r="DB454" s="165"/>
      <c r="DC454" s="21"/>
      <c r="DD454" s="9"/>
      <c r="DE454" s="22"/>
    </row>
    <row r="455" spans="1:109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165"/>
      <c r="CX455" s="157"/>
      <c r="CY455" s="164"/>
      <c r="CZ455" s="157"/>
      <c r="DA455" s="157"/>
      <c r="DB455" s="165"/>
      <c r="DC455" s="21"/>
      <c r="DD455" s="9"/>
      <c r="DE455" s="22"/>
    </row>
    <row r="456" spans="1:109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165"/>
      <c r="CX456" s="157"/>
      <c r="CY456" s="164"/>
      <c r="CZ456" s="157"/>
      <c r="DA456" s="157"/>
      <c r="DB456" s="165"/>
      <c r="DC456" s="21"/>
      <c r="DD456" s="9"/>
      <c r="DE456" s="22"/>
    </row>
    <row r="457" spans="1:109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165"/>
      <c r="CX457" s="157"/>
      <c r="CY457" s="164"/>
      <c r="CZ457" s="157"/>
      <c r="DA457" s="157"/>
      <c r="DB457" s="165"/>
      <c r="DC457" s="21"/>
      <c r="DD457" s="9"/>
      <c r="DE457" s="22"/>
    </row>
    <row r="458" spans="1:109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165"/>
      <c r="CX458" s="157"/>
      <c r="CY458" s="164"/>
      <c r="CZ458" s="157"/>
      <c r="DA458" s="157"/>
      <c r="DB458" s="165"/>
      <c r="DC458" s="21"/>
      <c r="DD458" s="9"/>
      <c r="DE458" s="22"/>
    </row>
    <row r="459" spans="1:109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165"/>
      <c r="CX459" s="157"/>
      <c r="CY459" s="164"/>
      <c r="CZ459" s="157"/>
      <c r="DA459" s="157"/>
      <c r="DB459" s="165"/>
      <c r="DC459" s="21"/>
      <c r="DD459" s="9"/>
      <c r="DE459" s="22"/>
    </row>
    <row r="460" spans="1:109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165"/>
      <c r="CX460" s="157"/>
      <c r="CY460" s="164"/>
      <c r="CZ460" s="157"/>
      <c r="DA460" s="157"/>
      <c r="DB460" s="165"/>
      <c r="DC460" s="21"/>
      <c r="DD460" s="9"/>
      <c r="DE460" s="22"/>
    </row>
    <row r="461" spans="1:109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165"/>
      <c r="CX461" s="157"/>
      <c r="CY461" s="164"/>
      <c r="CZ461" s="157"/>
      <c r="DA461" s="157"/>
      <c r="DB461" s="165"/>
      <c r="DC461" s="21"/>
      <c r="DD461" s="9"/>
      <c r="DE461" s="22"/>
    </row>
    <row r="462" spans="1:109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165"/>
      <c r="CX462" s="157"/>
      <c r="CY462" s="164"/>
      <c r="CZ462" s="157"/>
      <c r="DA462" s="157"/>
      <c r="DB462" s="165"/>
      <c r="DC462" s="21"/>
      <c r="DD462" s="9"/>
      <c r="DE462" s="22"/>
    </row>
    <row r="463" spans="1:109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165"/>
      <c r="CX463" s="157"/>
      <c r="CY463" s="164"/>
      <c r="CZ463" s="157"/>
      <c r="DA463" s="157"/>
      <c r="DB463" s="165"/>
      <c r="DC463" s="21"/>
      <c r="DD463" s="9"/>
      <c r="DE463" s="22"/>
    </row>
    <row r="464" spans="1:109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165"/>
      <c r="CX464" s="157"/>
      <c r="CY464" s="164"/>
      <c r="CZ464" s="157"/>
      <c r="DA464" s="157"/>
      <c r="DB464" s="165"/>
      <c r="DC464" s="21"/>
      <c r="DD464" s="9"/>
      <c r="DE464" s="22"/>
    </row>
    <row r="465" spans="1:109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165"/>
      <c r="CX465" s="157"/>
      <c r="CY465" s="164"/>
      <c r="CZ465" s="157"/>
      <c r="DA465" s="157"/>
      <c r="DB465" s="165"/>
      <c r="DC465" s="21"/>
      <c r="DD465" s="9"/>
      <c r="DE465" s="22"/>
    </row>
    <row r="466" spans="1:109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165"/>
      <c r="CX466" s="157"/>
      <c r="CY466" s="164"/>
      <c r="CZ466" s="157"/>
      <c r="DA466" s="157"/>
      <c r="DB466" s="165"/>
      <c r="DC466" s="21"/>
      <c r="DD466" s="9"/>
      <c r="DE466" s="22"/>
    </row>
    <row r="467" spans="1:109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165"/>
      <c r="CX467" s="157"/>
      <c r="CY467" s="164"/>
      <c r="CZ467" s="157"/>
      <c r="DA467" s="157"/>
      <c r="DB467" s="165"/>
      <c r="DC467" s="21"/>
      <c r="DD467" s="9"/>
      <c r="DE467" s="22"/>
    </row>
    <row r="468" spans="1:109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165"/>
      <c r="CX468" s="157"/>
      <c r="CY468" s="164"/>
      <c r="CZ468" s="157"/>
      <c r="DA468" s="157"/>
      <c r="DB468" s="165"/>
      <c r="DC468" s="21"/>
      <c r="DD468" s="9"/>
      <c r="DE468" s="22"/>
    </row>
    <row r="469" spans="1:109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165"/>
      <c r="CX469" s="157"/>
      <c r="CY469" s="164"/>
      <c r="CZ469" s="157"/>
      <c r="DA469" s="157"/>
      <c r="DB469" s="165"/>
      <c r="DC469" s="21"/>
      <c r="DD469" s="9"/>
      <c r="DE469" s="22"/>
    </row>
    <row r="470" spans="1:109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165"/>
      <c r="CX470" s="157"/>
      <c r="CY470" s="164"/>
      <c r="CZ470" s="157"/>
      <c r="DA470" s="157"/>
      <c r="DB470" s="165"/>
      <c r="DC470" s="21"/>
      <c r="DD470" s="9"/>
      <c r="DE470" s="22"/>
    </row>
    <row r="471" spans="1:109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165"/>
      <c r="CX471" s="157"/>
      <c r="CY471" s="164"/>
      <c r="CZ471" s="157"/>
      <c r="DA471" s="157"/>
      <c r="DB471" s="165"/>
      <c r="DC471" s="21"/>
      <c r="DD471" s="9"/>
      <c r="DE471" s="22"/>
    </row>
    <row r="472" spans="1:109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165"/>
      <c r="CX472" s="157"/>
      <c r="CY472" s="164"/>
      <c r="CZ472" s="157"/>
      <c r="DA472" s="157"/>
      <c r="DB472" s="165"/>
      <c r="DC472" s="21"/>
      <c r="DD472" s="9"/>
      <c r="DE472" s="22"/>
    </row>
    <row r="473" spans="1:109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165"/>
      <c r="CX473" s="157"/>
      <c r="CY473" s="164"/>
      <c r="CZ473" s="157"/>
      <c r="DA473" s="157"/>
      <c r="DB473" s="165"/>
      <c r="DC473" s="21"/>
      <c r="DD473" s="9"/>
      <c r="DE473" s="22"/>
    </row>
    <row r="474" spans="1:109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165"/>
      <c r="CX474" s="157"/>
      <c r="CY474" s="164"/>
      <c r="CZ474" s="157"/>
      <c r="DA474" s="157"/>
      <c r="DB474" s="165"/>
      <c r="DC474" s="21"/>
      <c r="DD474" s="9"/>
      <c r="DE474" s="22"/>
    </row>
    <row r="475" spans="1:109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165"/>
      <c r="CX475" s="157"/>
      <c r="CY475" s="164"/>
      <c r="CZ475" s="157"/>
      <c r="DA475" s="157"/>
      <c r="DB475" s="165"/>
      <c r="DC475" s="21"/>
      <c r="DD475" s="9"/>
      <c r="DE475" s="22"/>
    </row>
    <row r="476" spans="1:109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165"/>
      <c r="CX476" s="157"/>
      <c r="CY476" s="164"/>
      <c r="CZ476" s="157"/>
      <c r="DA476" s="157"/>
      <c r="DB476" s="165"/>
      <c r="DC476" s="21"/>
      <c r="DD476" s="9"/>
      <c r="DE476" s="22"/>
    </row>
    <row r="477" spans="1:109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165"/>
      <c r="CX477" s="157"/>
      <c r="CY477" s="164"/>
      <c r="CZ477" s="157"/>
      <c r="DA477" s="157"/>
      <c r="DB477" s="165"/>
      <c r="DC477" s="21"/>
      <c r="DD477" s="9"/>
      <c r="DE477" s="22"/>
    </row>
    <row r="478" spans="1:109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165"/>
      <c r="CX478" s="157"/>
      <c r="CY478" s="164"/>
      <c r="CZ478" s="157"/>
      <c r="DA478" s="157"/>
      <c r="DB478" s="165"/>
      <c r="DC478" s="21"/>
      <c r="DD478" s="9"/>
      <c r="DE478" s="22"/>
    </row>
    <row r="479" spans="1:109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165"/>
      <c r="CX479" s="157"/>
      <c r="CY479" s="164"/>
      <c r="CZ479" s="157"/>
      <c r="DA479" s="157"/>
      <c r="DB479" s="165"/>
      <c r="DC479" s="21"/>
      <c r="DD479" s="9"/>
      <c r="DE479" s="22"/>
    </row>
    <row r="480" spans="1:109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165"/>
      <c r="CX480" s="157"/>
      <c r="CY480" s="164"/>
      <c r="CZ480" s="157"/>
      <c r="DA480" s="157"/>
      <c r="DB480" s="165"/>
      <c r="DC480" s="21"/>
      <c r="DD480" s="9"/>
      <c r="DE480" s="22"/>
    </row>
    <row r="481" spans="1:109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165"/>
      <c r="CX481" s="157"/>
      <c r="CY481" s="164"/>
      <c r="CZ481" s="157"/>
      <c r="DA481" s="157"/>
      <c r="DB481" s="165"/>
      <c r="DC481" s="21"/>
      <c r="DD481" s="9"/>
      <c r="DE481" s="22"/>
    </row>
    <row r="482" spans="1:109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165"/>
      <c r="CX482" s="157"/>
      <c r="CY482" s="164"/>
      <c r="CZ482" s="157"/>
      <c r="DA482" s="157"/>
      <c r="DB482" s="165"/>
      <c r="DC482" s="21"/>
      <c r="DD482" s="9"/>
      <c r="DE482" s="22"/>
    </row>
    <row r="483" spans="1:109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165"/>
      <c r="CX483" s="157"/>
      <c r="CY483" s="164"/>
      <c r="CZ483" s="157"/>
      <c r="DA483" s="157"/>
      <c r="DB483" s="165"/>
      <c r="DC483" s="21"/>
      <c r="DD483" s="9"/>
      <c r="DE483" s="22"/>
    </row>
    <row r="484" spans="1:109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165"/>
      <c r="CX484" s="157"/>
      <c r="CY484" s="164"/>
      <c r="CZ484" s="157"/>
      <c r="DA484" s="157"/>
      <c r="DB484" s="165"/>
      <c r="DC484" s="21"/>
      <c r="DD484" s="9"/>
      <c r="DE484" s="22"/>
    </row>
    <row r="485" spans="1:109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165"/>
      <c r="CX485" s="157"/>
      <c r="CY485" s="164"/>
      <c r="CZ485" s="157"/>
      <c r="DA485" s="157"/>
      <c r="DB485" s="165"/>
      <c r="DC485" s="21"/>
      <c r="DD485" s="9"/>
      <c r="DE485" s="22"/>
    </row>
    <row r="486" spans="1:109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165"/>
      <c r="CX486" s="157"/>
      <c r="CY486" s="164"/>
      <c r="CZ486" s="157"/>
      <c r="DA486" s="157"/>
      <c r="DB486" s="165"/>
      <c r="DC486" s="21"/>
      <c r="DD486" s="9"/>
      <c r="DE486" s="22"/>
    </row>
    <row r="487" spans="1:109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165"/>
      <c r="CX487" s="157"/>
      <c r="CY487" s="164"/>
      <c r="CZ487" s="157"/>
      <c r="DA487" s="157"/>
      <c r="DB487" s="165"/>
      <c r="DC487" s="21"/>
      <c r="DD487" s="9"/>
      <c r="DE487" s="22"/>
    </row>
    <row r="488" spans="1:109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165"/>
      <c r="CX488" s="157"/>
      <c r="CY488" s="164"/>
      <c r="CZ488" s="157"/>
      <c r="DA488" s="157"/>
      <c r="DB488" s="165"/>
      <c r="DC488" s="21"/>
      <c r="DD488" s="9"/>
      <c r="DE488" s="22"/>
    </row>
    <row r="489" spans="1:109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165"/>
      <c r="CX489" s="157"/>
      <c r="CY489" s="164"/>
      <c r="CZ489" s="157"/>
      <c r="DA489" s="157"/>
      <c r="DB489" s="165"/>
      <c r="DC489" s="21"/>
      <c r="DD489" s="9"/>
      <c r="DE489" s="22"/>
    </row>
    <row r="490" spans="1:109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165"/>
      <c r="CX490" s="157"/>
      <c r="CY490" s="164"/>
      <c r="CZ490" s="157"/>
      <c r="DA490" s="157"/>
      <c r="DB490" s="165"/>
      <c r="DC490" s="21"/>
      <c r="DD490" s="9"/>
      <c r="DE490" s="22"/>
    </row>
    <row r="491" spans="1:109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165"/>
      <c r="CX491" s="157"/>
      <c r="CY491" s="164"/>
      <c r="CZ491" s="157"/>
      <c r="DA491" s="157"/>
      <c r="DB491" s="165"/>
      <c r="DC491" s="21"/>
      <c r="DD491" s="9"/>
      <c r="DE491" s="22"/>
    </row>
    <row r="492" spans="1:109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165"/>
      <c r="CX492" s="157"/>
      <c r="CY492" s="164"/>
      <c r="CZ492" s="157"/>
      <c r="DA492" s="157"/>
      <c r="DB492" s="165"/>
      <c r="DC492" s="21"/>
      <c r="DD492" s="9"/>
      <c r="DE492" s="22"/>
    </row>
    <row r="493" spans="1:109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165"/>
      <c r="CX493" s="157"/>
      <c r="CY493" s="164"/>
      <c r="CZ493" s="157"/>
      <c r="DA493" s="157"/>
      <c r="DB493" s="165"/>
      <c r="DC493" s="21"/>
      <c r="DD493" s="9"/>
      <c r="DE493" s="22"/>
    </row>
    <row r="494" spans="1:109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165"/>
      <c r="CX494" s="157"/>
      <c r="CY494" s="164"/>
      <c r="CZ494" s="157"/>
      <c r="DA494" s="157"/>
      <c r="DB494" s="165"/>
      <c r="DC494" s="21"/>
      <c r="DD494" s="9"/>
      <c r="DE494" s="22"/>
    </row>
    <row r="495" spans="1:109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165"/>
      <c r="CX495" s="157"/>
      <c r="CY495" s="164"/>
      <c r="CZ495" s="157"/>
      <c r="DA495" s="157"/>
      <c r="DB495" s="165"/>
      <c r="DC495" s="21"/>
      <c r="DD495" s="9"/>
      <c r="DE495" s="22"/>
    </row>
    <row r="496" spans="1:109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165"/>
      <c r="CX496" s="157"/>
      <c r="CY496" s="164"/>
      <c r="CZ496" s="157"/>
      <c r="DA496" s="157"/>
      <c r="DB496" s="165"/>
      <c r="DC496" s="21"/>
      <c r="DD496" s="9"/>
      <c r="DE496" s="22"/>
    </row>
    <row r="497" spans="1:109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165"/>
      <c r="CX497" s="157"/>
      <c r="CY497" s="164"/>
      <c r="CZ497" s="157"/>
      <c r="DA497" s="157"/>
      <c r="DB497" s="165"/>
      <c r="DC497" s="21"/>
      <c r="DD497" s="9"/>
      <c r="DE497" s="22"/>
    </row>
    <row r="498" spans="1:109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165"/>
      <c r="CX498" s="157"/>
      <c r="CY498" s="164"/>
      <c r="CZ498" s="157"/>
      <c r="DA498" s="157"/>
      <c r="DB498" s="165"/>
      <c r="DC498" s="21"/>
      <c r="DD498" s="9"/>
      <c r="DE498" s="22"/>
    </row>
    <row r="499" spans="1:109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165"/>
      <c r="CX499" s="157"/>
      <c r="CY499" s="164"/>
      <c r="CZ499" s="157"/>
      <c r="DA499" s="157"/>
      <c r="DB499" s="165"/>
      <c r="DC499" s="21"/>
      <c r="DD499" s="9"/>
      <c r="DE499" s="22"/>
    </row>
    <row r="500" spans="1:109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165"/>
      <c r="CX500" s="157"/>
      <c r="CY500" s="164"/>
      <c r="CZ500" s="157"/>
      <c r="DA500" s="157"/>
      <c r="DB500" s="165"/>
      <c r="DC500" s="21"/>
      <c r="DD500" s="9"/>
      <c r="DE500" s="22"/>
    </row>
    <row r="501" spans="1:109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165"/>
      <c r="CX501" s="157"/>
      <c r="CY501" s="164"/>
      <c r="CZ501" s="157"/>
      <c r="DA501" s="157"/>
      <c r="DB501" s="165"/>
      <c r="DC501" s="21"/>
      <c r="DD501" s="9"/>
      <c r="DE501" s="22"/>
    </row>
    <row r="502" spans="1:109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165"/>
      <c r="CX502" s="157"/>
      <c r="CY502" s="164"/>
      <c r="CZ502" s="157"/>
      <c r="DA502" s="157"/>
      <c r="DB502" s="165"/>
      <c r="DC502" s="21"/>
      <c r="DD502" s="9"/>
      <c r="DE502" s="22"/>
    </row>
    <row r="503" spans="1:109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165"/>
      <c r="CX503" s="157"/>
      <c r="CY503" s="164"/>
      <c r="CZ503" s="157"/>
      <c r="DA503" s="157"/>
      <c r="DB503" s="165"/>
      <c r="DC503" s="21"/>
      <c r="DD503" s="9"/>
      <c r="DE503" s="22"/>
    </row>
    <row r="504" spans="1:109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165"/>
      <c r="CX504" s="157"/>
      <c r="CY504" s="164"/>
      <c r="CZ504" s="157"/>
      <c r="DA504" s="157"/>
      <c r="DB504" s="165"/>
      <c r="DC504" s="21"/>
      <c r="DD504" s="9"/>
      <c r="DE504" s="22"/>
    </row>
    <row r="505" spans="1:109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165"/>
      <c r="CX505" s="157"/>
      <c r="CY505" s="164"/>
      <c r="CZ505" s="157"/>
      <c r="DA505" s="157"/>
      <c r="DB505" s="165"/>
      <c r="DC505" s="21"/>
      <c r="DD505" s="9"/>
      <c r="DE505" s="22"/>
    </row>
    <row r="506" spans="1:109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165"/>
      <c r="CX506" s="157"/>
      <c r="CY506" s="164"/>
      <c r="CZ506" s="157"/>
      <c r="DA506" s="157"/>
      <c r="DB506" s="165"/>
      <c r="DC506" s="21"/>
      <c r="DD506" s="9"/>
      <c r="DE506" s="22"/>
    </row>
    <row r="507" spans="1:109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165"/>
      <c r="CX507" s="157"/>
      <c r="CY507" s="164"/>
      <c r="CZ507" s="157"/>
      <c r="DA507" s="157"/>
      <c r="DB507" s="165"/>
      <c r="DC507" s="21"/>
      <c r="DD507" s="9"/>
      <c r="DE507" s="22"/>
    </row>
    <row r="508" spans="1:109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165"/>
      <c r="CX508" s="157"/>
      <c r="CY508" s="164"/>
      <c r="CZ508" s="157"/>
      <c r="DA508" s="157"/>
      <c r="DB508" s="165"/>
      <c r="DC508" s="21"/>
      <c r="DD508" s="9"/>
      <c r="DE508" s="22"/>
    </row>
    <row r="509" spans="1:109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165"/>
      <c r="CX509" s="157"/>
      <c r="CY509" s="164"/>
      <c r="CZ509" s="157"/>
      <c r="DA509" s="157"/>
      <c r="DB509" s="165"/>
      <c r="DC509" s="21"/>
      <c r="DD509" s="9"/>
      <c r="DE509" s="22"/>
    </row>
    <row r="510" spans="1:109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165"/>
      <c r="CX510" s="157"/>
      <c r="CY510" s="164"/>
      <c r="CZ510" s="157"/>
      <c r="DA510" s="157"/>
      <c r="DB510" s="165"/>
      <c r="DC510" s="21"/>
      <c r="DD510" s="9"/>
      <c r="DE510" s="22"/>
    </row>
    <row r="511" spans="1:109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165"/>
      <c r="CX511" s="157"/>
      <c r="CY511" s="164"/>
      <c r="CZ511" s="157"/>
      <c r="DA511" s="157"/>
      <c r="DB511" s="165"/>
      <c r="DC511" s="21"/>
      <c r="DD511" s="9"/>
      <c r="DE511" s="22"/>
    </row>
    <row r="512" spans="1:109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165"/>
      <c r="CX512" s="157"/>
      <c r="CY512" s="164"/>
      <c r="CZ512" s="157"/>
      <c r="DA512" s="157"/>
      <c r="DB512" s="165"/>
      <c r="DC512" s="21"/>
      <c r="DD512" s="9"/>
      <c r="DE512" s="22"/>
    </row>
    <row r="513" spans="1:109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165"/>
      <c r="CX513" s="157"/>
      <c r="CY513" s="164"/>
      <c r="CZ513" s="157"/>
      <c r="DA513" s="157"/>
      <c r="DB513" s="165"/>
      <c r="DC513" s="21"/>
      <c r="DD513" s="9"/>
      <c r="DE513" s="22"/>
    </row>
    <row r="514" spans="1:109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165"/>
      <c r="CX514" s="157"/>
      <c r="CY514" s="164"/>
      <c r="CZ514" s="157"/>
      <c r="DA514" s="157"/>
      <c r="DB514" s="165"/>
      <c r="DC514" s="21"/>
      <c r="DD514" s="9"/>
      <c r="DE514" s="22"/>
    </row>
    <row r="515" spans="1:109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165"/>
      <c r="CX515" s="157"/>
      <c r="CY515" s="164"/>
      <c r="CZ515" s="157"/>
      <c r="DA515" s="157"/>
      <c r="DB515" s="165"/>
      <c r="DC515" s="21"/>
      <c r="DD515" s="9"/>
      <c r="DE515" s="22"/>
    </row>
    <row r="516" spans="1:109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165"/>
      <c r="CX516" s="157"/>
      <c r="CY516" s="164"/>
      <c r="CZ516" s="157"/>
      <c r="DA516" s="157"/>
      <c r="DB516" s="165"/>
      <c r="DC516" s="21"/>
      <c r="DD516" s="9"/>
      <c r="DE516" s="22"/>
    </row>
    <row r="517" spans="1:109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165"/>
      <c r="CX517" s="157"/>
      <c r="CY517" s="164"/>
      <c r="CZ517" s="157"/>
      <c r="DA517" s="157"/>
      <c r="DB517" s="165"/>
      <c r="DC517" s="21"/>
      <c r="DD517" s="9"/>
      <c r="DE517" s="22"/>
    </row>
    <row r="518" spans="1:109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165"/>
      <c r="CX518" s="157"/>
      <c r="CY518" s="164"/>
      <c r="CZ518" s="157"/>
      <c r="DA518" s="157"/>
      <c r="DB518" s="165"/>
      <c r="DC518" s="21"/>
      <c r="DD518" s="9"/>
      <c r="DE518" s="22"/>
    </row>
    <row r="519" spans="1:109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165"/>
      <c r="CX519" s="157"/>
      <c r="CY519" s="164"/>
      <c r="CZ519" s="157"/>
      <c r="DA519" s="157"/>
      <c r="DB519" s="165"/>
      <c r="DC519" s="21"/>
      <c r="DD519" s="9"/>
      <c r="DE519" s="22"/>
    </row>
    <row r="520" spans="1:109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165"/>
      <c r="CX520" s="157"/>
      <c r="CY520" s="164"/>
      <c r="CZ520" s="157"/>
      <c r="DA520" s="157"/>
      <c r="DB520" s="165"/>
      <c r="DC520" s="21"/>
      <c r="DD520" s="9"/>
      <c r="DE520" s="22"/>
    </row>
    <row r="521" spans="1:109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165"/>
      <c r="CX521" s="157"/>
      <c r="CY521" s="164"/>
      <c r="CZ521" s="157"/>
      <c r="DA521" s="157"/>
      <c r="DB521" s="165"/>
      <c r="DC521" s="21"/>
      <c r="DD521" s="9"/>
      <c r="DE521" s="22"/>
    </row>
    <row r="522" spans="1:109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165"/>
      <c r="CX522" s="157"/>
      <c r="CY522" s="164"/>
      <c r="CZ522" s="157"/>
      <c r="DA522" s="157"/>
      <c r="DB522" s="165"/>
      <c r="DC522" s="21"/>
      <c r="DD522" s="9"/>
      <c r="DE522" s="22"/>
    </row>
    <row r="523" spans="1:109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165"/>
      <c r="CX523" s="157"/>
      <c r="CY523" s="164"/>
      <c r="CZ523" s="157"/>
      <c r="DA523" s="157"/>
      <c r="DB523" s="165"/>
      <c r="DC523" s="21"/>
      <c r="DD523" s="9"/>
      <c r="DE523" s="22"/>
    </row>
    <row r="524" spans="1:109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165"/>
      <c r="CX524" s="157"/>
      <c r="CY524" s="164"/>
      <c r="CZ524" s="157"/>
      <c r="DA524" s="157"/>
      <c r="DB524" s="165"/>
      <c r="DC524" s="21"/>
      <c r="DD524" s="9"/>
      <c r="DE524" s="22"/>
    </row>
    <row r="525" spans="1:109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165"/>
      <c r="CX525" s="157"/>
      <c r="CY525" s="164"/>
      <c r="CZ525" s="157"/>
      <c r="DA525" s="157"/>
      <c r="DB525" s="165"/>
      <c r="DC525" s="21"/>
      <c r="DD525" s="9"/>
      <c r="DE525" s="22"/>
    </row>
    <row r="526" spans="1:109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165"/>
      <c r="CX526" s="157"/>
      <c r="CY526" s="164"/>
      <c r="CZ526" s="157"/>
      <c r="DA526" s="157"/>
      <c r="DB526" s="165"/>
      <c r="DC526" s="21"/>
      <c r="DD526" s="9"/>
      <c r="DE526" s="22"/>
    </row>
    <row r="527" spans="1:109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165"/>
      <c r="CX527" s="157"/>
      <c r="CY527" s="164"/>
      <c r="CZ527" s="157"/>
      <c r="DA527" s="157"/>
      <c r="DB527" s="165"/>
      <c r="DC527" s="21"/>
      <c r="DD527" s="9"/>
      <c r="DE527" s="22"/>
    </row>
    <row r="528" spans="1:109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165"/>
      <c r="CX528" s="157"/>
      <c r="CY528" s="164"/>
      <c r="CZ528" s="157"/>
      <c r="DA528" s="157"/>
      <c r="DB528" s="165"/>
      <c r="DC528" s="21"/>
      <c r="DD528" s="9"/>
      <c r="DE528" s="22"/>
    </row>
    <row r="529" spans="1:109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165"/>
      <c r="CX529" s="157"/>
      <c r="CY529" s="164"/>
      <c r="CZ529" s="157"/>
      <c r="DA529" s="157"/>
      <c r="DB529" s="165"/>
      <c r="DC529" s="21"/>
      <c r="DD529" s="9"/>
      <c r="DE529" s="22"/>
    </row>
    <row r="530" spans="1:109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165"/>
      <c r="CX530" s="157"/>
      <c r="CY530" s="164"/>
      <c r="CZ530" s="157"/>
      <c r="DA530" s="157"/>
      <c r="DB530" s="165"/>
      <c r="DC530" s="21"/>
      <c r="DD530" s="9"/>
      <c r="DE530" s="22"/>
    </row>
    <row r="531" spans="1:109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165"/>
      <c r="CX531" s="157"/>
      <c r="CY531" s="164"/>
      <c r="CZ531" s="157"/>
      <c r="DA531" s="157"/>
      <c r="DB531" s="165"/>
      <c r="DC531" s="21"/>
      <c r="DD531" s="9"/>
      <c r="DE531" s="22"/>
    </row>
    <row r="532" spans="1:109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165"/>
      <c r="CX532" s="157"/>
      <c r="CY532" s="164"/>
      <c r="CZ532" s="157"/>
      <c r="DA532" s="157"/>
      <c r="DB532" s="165"/>
      <c r="DC532" s="21"/>
      <c r="DD532" s="9"/>
      <c r="DE532" s="22"/>
    </row>
    <row r="533" spans="1:109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165"/>
      <c r="CX533" s="157"/>
      <c r="CY533" s="164"/>
      <c r="CZ533" s="157"/>
      <c r="DA533" s="157"/>
      <c r="DB533" s="165"/>
      <c r="DC533" s="21"/>
      <c r="DD533" s="9"/>
      <c r="DE533" s="22"/>
    </row>
    <row r="534" spans="1:109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165"/>
      <c r="CX534" s="157"/>
      <c r="CY534" s="164"/>
      <c r="CZ534" s="157"/>
      <c r="DA534" s="157"/>
      <c r="DB534" s="165"/>
      <c r="DC534" s="21"/>
      <c r="DD534" s="9"/>
      <c r="DE534" s="22"/>
    </row>
    <row r="535" spans="1:109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165"/>
      <c r="CX535" s="157"/>
      <c r="CY535" s="164"/>
      <c r="CZ535" s="157"/>
      <c r="DA535" s="157"/>
      <c r="DB535" s="165"/>
      <c r="DC535" s="21"/>
      <c r="DD535" s="9"/>
      <c r="DE535" s="22"/>
    </row>
    <row r="536" spans="1:109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165"/>
      <c r="CX536" s="157"/>
      <c r="CY536" s="164"/>
      <c r="CZ536" s="157"/>
      <c r="DA536" s="157"/>
      <c r="DB536" s="165"/>
      <c r="DC536" s="21"/>
      <c r="DD536" s="9"/>
      <c r="DE536" s="22"/>
    </row>
    <row r="537" spans="1:109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165"/>
      <c r="CX537" s="157"/>
      <c r="CY537" s="164"/>
      <c r="CZ537" s="157"/>
      <c r="DA537" s="157"/>
      <c r="DB537" s="165"/>
      <c r="DC537" s="21"/>
      <c r="DD537" s="9"/>
      <c r="DE537" s="22"/>
    </row>
    <row r="538" spans="1:109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165"/>
      <c r="CX538" s="157"/>
      <c r="CY538" s="164"/>
      <c r="CZ538" s="157"/>
      <c r="DA538" s="157"/>
      <c r="DB538" s="165"/>
      <c r="DC538" s="21"/>
      <c r="DD538" s="9"/>
      <c r="DE538" s="22"/>
    </row>
    <row r="539" spans="1:109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165"/>
      <c r="CX539" s="157"/>
      <c r="CY539" s="164"/>
      <c r="CZ539" s="157"/>
      <c r="DA539" s="157"/>
      <c r="DB539" s="165"/>
      <c r="DC539" s="21"/>
      <c r="DD539" s="9"/>
      <c r="DE539" s="22"/>
    </row>
    <row r="540" spans="1:109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165"/>
      <c r="CX540" s="157"/>
      <c r="CY540" s="164"/>
      <c r="CZ540" s="157"/>
      <c r="DA540" s="157"/>
      <c r="DB540" s="165"/>
      <c r="DC540" s="21"/>
      <c r="DD540" s="9"/>
      <c r="DE540" s="22"/>
    </row>
    <row r="541" spans="1:109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165"/>
      <c r="CX541" s="157"/>
      <c r="CY541" s="164"/>
      <c r="CZ541" s="157"/>
      <c r="DA541" s="157"/>
      <c r="DB541" s="165"/>
      <c r="DC541" s="21"/>
      <c r="DD541" s="9"/>
      <c r="DE541" s="22"/>
    </row>
    <row r="542" spans="1:109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165"/>
      <c r="CX542" s="157"/>
      <c r="CY542" s="164"/>
      <c r="CZ542" s="157"/>
      <c r="DA542" s="157"/>
      <c r="DB542" s="165"/>
      <c r="DC542" s="21"/>
      <c r="DD542" s="9"/>
      <c r="DE542" s="22"/>
    </row>
    <row r="543" spans="1:109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165"/>
      <c r="CX543" s="157"/>
      <c r="CY543" s="164"/>
      <c r="CZ543" s="157"/>
      <c r="DA543" s="157"/>
      <c r="DB543" s="165"/>
      <c r="DC543" s="21"/>
      <c r="DD543" s="9"/>
      <c r="DE543" s="22"/>
    </row>
    <row r="544" spans="1:109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165"/>
      <c r="CX544" s="157"/>
      <c r="CY544" s="164"/>
      <c r="CZ544" s="157"/>
      <c r="DA544" s="157"/>
      <c r="DB544" s="165"/>
      <c r="DC544" s="21"/>
      <c r="DD544" s="9"/>
      <c r="DE544" s="22"/>
    </row>
    <row r="545" spans="1:109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165"/>
      <c r="CX545" s="157"/>
      <c r="CY545" s="164"/>
      <c r="CZ545" s="157"/>
      <c r="DA545" s="157"/>
      <c r="DB545" s="165"/>
      <c r="DC545" s="21"/>
      <c r="DD545" s="9"/>
      <c r="DE545" s="22"/>
    </row>
    <row r="546" spans="1:109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165"/>
      <c r="CX546" s="157"/>
      <c r="CY546" s="164"/>
      <c r="CZ546" s="157"/>
      <c r="DA546" s="157"/>
      <c r="DB546" s="165"/>
      <c r="DC546" s="21"/>
      <c r="DD546" s="9"/>
      <c r="DE546" s="22"/>
    </row>
    <row r="547" spans="1:109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165"/>
      <c r="CX547" s="157"/>
      <c r="CY547" s="164"/>
      <c r="CZ547" s="157"/>
      <c r="DA547" s="157"/>
      <c r="DB547" s="165"/>
      <c r="DC547" s="21"/>
      <c r="DD547" s="9"/>
      <c r="DE547" s="22"/>
    </row>
    <row r="548" spans="1:109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165"/>
      <c r="CX548" s="157"/>
      <c r="CY548" s="164"/>
      <c r="CZ548" s="157"/>
      <c r="DA548" s="157"/>
      <c r="DB548" s="165"/>
      <c r="DC548" s="21"/>
      <c r="DD548" s="9"/>
      <c r="DE548" s="22"/>
    </row>
    <row r="549" spans="1:109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165"/>
      <c r="CX549" s="157"/>
      <c r="CY549" s="164"/>
      <c r="CZ549" s="157"/>
      <c r="DA549" s="157"/>
      <c r="DB549" s="165"/>
      <c r="DC549" s="21"/>
      <c r="DD549" s="9"/>
      <c r="DE549" s="22"/>
    </row>
    <row r="550" spans="1:109" ht="16.5" thickBot="1">
      <c r="A550" s="136"/>
      <c r="B550" s="137"/>
      <c r="C550" s="138"/>
      <c r="D550" s="397"/>
      <c r="E550" s="457"/>
      <c r="F550" s="208"/>
      <c r="G550" s="146"/>
      <c r="H550" s="146"/>
      <c r="I550" s="458"/>
      <c r="J550" s="458"/>
      <c r="K550" s="458"/>
      <c r="L550" s="459"/>
      <c r="M550" s="459"/>
      <c r="N550" s="458"/>
      <c r="O550" s="458"/>
      <c r="P550" s="458"/>
      <c r="Q550" s="458"/>
      <c r="R550" s="458"/>
      <c r="S550" s="458"/>
      <c r="T550" s="458"/>
      <c r="U550" s="208"/>
      <c r="V550" s="146"/>
      <c r="W550" s="146"/>
      <c r="X550" s="458"/>
      <c r="Y550" s="458"/>
      <c r="Z550" s="458"/>
      <c r="AA550" s="458"/>
      <c r="AB550" s="458"/>
      <c r="AC550" s="458"/>
      <c r="AD550" s="458"/>
      <c r="AE550" s="458"/>
      <c r="AF550" s="458"/>
      <c r="AG550" s="208"/>
      <c r="AH550" s="146"/>
      <c r="AI550" s="146"/>
      <c r="AJ550" s="146"/>
      <c r="AK550" s="458"/>
      <c r="AL550" s="458"/>
      <c r="AM550" s="458"/>
      <c r="AN550" s="458"/>
      <c r="AO550" s="458"/>
      <c r="AP550" s="458"/>
      <c r="AQ550" s="458"/>
      <c r="AR550" s="458"/>
      <c r="AS550" s="458"/>
      <c r="AT550" s="208"/>
      <c r="AU550" s="146"/>
      <c r="AV550" s="146"/>
      <c r="AW550" s="146"/>
      <c r="AX550" s="458"/>
      <c r="AY550" s="458"/>
      <c r="AZ550" s="458"/>
      <c r="BA550" s="458"/>
      <c r="BB550" s="458"/>
      <c r="BC550" s="458"/>
      <c r="BD550" s="458"/>
      <c r="BE550" s="458"/>
      <c r="BF550" s="458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60"/>
      <c r="CK550" s="447"/>
      <c r="CL550" s="447"/>
      <c r="CM550" s="372"/>
      <c r="CN550" s="145"/>
      <c r="CO550" s="436"/>
      <c r="CP550" s="146"/>
      <c r="CQ550" s="437"/>
      <c r="CR550" s="438"/>
      <c r="CS550" s="148"/>
      <c r="CT550" s="461"/>
      <c r="CU550" s="461"/>
      <c r="CV550" s="150"/>
      <c r="CW550" s="150"/>
      <c r="CX550" s="149"/>
      <c r="CY550" s="148"/>
      <c r="CZ550" s="149"/>
      <c r="DA550" s="149"/>
      <c r="DB550" s="150"/>
      <c r="DC550" s="139"/>
      <c r="DD550" s="140"/>
      <c r="DE550" s="143"/>
    </row>
    <row r="551" spans="1:109" ht="15.75">
      <c r="A551" s="159"/>
      <c r="B551" s="167"/>
      <c r="C551" s="166"/>
      <c r="D551" s="39"/>
      <c r="E551" s="452"/>
      <c r="F551" s="170"/>
      <c r="G551" s="363"/>
      <c r="H551" s="363"/>
      <c r="I551" s="453"/>
      <c r="J551" s="453"/>
      <c r="K551" s="453"/>
      <c r="L551" s="454"/>
      <c r="M551" s="454"/>
      <c r="N551" s="453"/>
      <c r="O551" s="453"/>
      <c r="P551" s="453"/>
      <c r="Q551" s="453"/>
      <c r="R551" s="453"/>
      <c r="S551" s="453"/>
      <c r="T551" s="453"/>
      <c r="U551" s="170"/>
      <c r="V551" s="363"/>
      <c r="W551" s="363"/>
      <c r="X551" s="453"/>
      <c r="Y551" s="453"/>
      <c r="Z551" s="453"/>
      <c r="AA551" s="453"/>
      <c r="AB551" s="453"/>
      <c r="AC551" s="453"/>
      <c r="AD551" s="453"/>
      <c r="AE551" s="453"/>
      <c r="AF551" s="453"/>
      <c r="AG551" s="170"/>
      <c r="AH551" s="363"/>
      <c r="AI551" s="363"/>
      <c r="AJ551" s="363"/>
      <c r="AK551" s="453"/>
      <c r="AL551" s="453"/>
      <c r="AM551" s="453"/>
      <c r="AN551" s="453"/>
      <c r="AO551" s="453"/>
      <c r="AP551" s="453"/>
      <c r="AQ551" s="453"/>
      <c r="AR551" s="453"/>
      <c r="AS551" s="453"/>
      <c r="AT551" s="170"/>
      <c r="AU551" s="363"/>
      <c r="AV551" s="363"/>
      <c r="AW551" s="363"/>
      <c r="AX551" s="453"/>
      <c r="AY551" s="453"/>
      <c r="AZ551" s="453"/>
      <c r="BA551" s="453"/>
      <c r="BB551" s="453"/>
      <c r="BC551" s="453"/>
      <c r="BD551" s="453"/>
      <c r="BE551" s="453"/>
      <c r="BF551" s="453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5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6"/>
      <c r="CU551" s="456"/>
      <c r="CV551" s="163"/>
      <c r="CW551" s="163"/>
      <c r="CX551" s="162"/>
      <c r="CY551" s="161"/>
      <c r="CZ551" s="162"/>
      <c r="DA551" s="162"/>
      <c r="DB551" s="163"/>
      <c r="DC551" s="18"/>
      <c r="DD551" s="19"/>
      <c r="DE551" s="20"/>
    </row>
    <row r="552" spans="1:109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165"/>
      <c r="CX552" s="157"/>
      <c r="CY552" s="164"/>
      <c r="CZ552" s="157"/>
      <c r="DA552" s="157"/>
      <c r="DB552" s="165"/>
      <c r="DC552" s="21"/>
      <c r="DD552" s="9"/>
      <c r="DE552" s="22"/>
    </row>
    <row r="553" spans="1:109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165"/>
      <c r="CX553" s="157"/>
      <c r="CY553" s="164"/>
      <c r="CZ553" s="157"/>
      <c r="DA553" s="157"/>
      <c r="DB553" s="165"/>
      <c r="DC553" s="21"/>
      <c r="DD553" s="9"/>
      <c r="DE553" s="22"/>
    </row>
    <row r="554" spans="1:109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165"/>
      <c r="CX554" s="157"/>
      <c r="CY554" s="164"/>
      <c r="CZ554" s="157"/>
      <c r="DA554" s="157"/>
      <c r="DB554" s="165"/>
      <c r="DC554" s="21"/>
      <c r="DD554" s="9"/>
      <c r="DE554" s="22"/>
    </row>
    <row r="555" spans="1:109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165"/>
      <c r="CX555" s="157"/>
      <c r="CY555" s="164"/>
      <c r="CZ555" s="157"/>
      <c r="DA555" s="157"/>
      <c r="DB555" s="165"/>
      <c r="DC555" s="21"/>
      <c r="DD555" s="9"/>
      <c r="DE555" s="22"/>
    </row>
    <row r="556" spans="1:109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165"/>
      <c r="CX556" s="157"/>
      <c r="CY556" s="164"/>
      <c r="CZ556" s="157"/>
      <c r="DA556" s="157"/>
      <c r="DB556" s="165"/>
      <c r="DC556" s="21"/>
      <c r="DD556" s="9"/>
      <c r="DE556" s="22"/>
    </row>
    <row r="557" spans="1:109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165"/>
      <c r="CX557" s="157"/>
      <c r="CY557" s="164"/>
      <c r="CZ557" s="157"/>
      <c r="DA557" s="157"/>
      <c r="DB557" s="165"/>
      <c r="DC557" s="21"/>
      <c r="DD557" s="9"/>
      <c r="DE557" s="22"/>
    </row>
    <row r="558" spans="1:109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165"/>
      <c r="CX558" s="157"/>
      <c r="CY558" s="164"/>
      <c r="CZ558" s="157"/>
      <c r="DA558" s="157"/>
      <c r="DB558" s="165"/>
      <c r="DC558" s="21"/>
      <c r="DD558" s="9"/>
      <c r="DE558" s="22"/>
    </row>
    <row r="559" spans="1:109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165"/>
      <c r="CX559" s="157"/>
      <c r="CY559" s="164"/>
      <c r="CZ559" s="157"/>
      <c r="DA559" s="157"/>
      <c r="DB559" s="165"/>
      <c r="DC559" s="21"/>
      <c r="DD559" s="9"/>
      <c r="DE559" s="22"/>
    </row>
    <row r="560" spans="1:109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165"/>
      <c r="CX560" s="157"/>
      <c r="CY560" s="164"/>
      <c r="CZ560" s="157"/>
      <c r="DA560" s="157"/>
      <c r="DB560" s="165"/>
      <c r="DC560" s="21"/>
      <c r="DD560" s="9"/>
      <c r="DE560" s="22"/>
    </row>
    <row r="561" spans="1:109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165"/>
      <c r="CX561" s="157"/>
      <c r="CY561" s="164"/>
      <c r="CZ561" s="157"/>
      <c r="DA561" s="157"/>
      <c r="DB561" s="165"/>
      <c r="DC561" s="21"/>
      <c r="DD561" s="9"/>
      <c r="DE561" s="22"/>
    </row>
    <row r="562" spans="1:109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165"/>
      <c r="CX562" s="157"/>
      <c r="CY562" s="164"/>
      <c r="CZ562" s="157"/>
      <c r="DA562" s="157"/>
      <c r="DB562" s="165"/>
      <c r="DC562" s="21"/>
      <c r="DD562" s="9"/>
      <c r="DE562" s="22"/>
    </row>
    <row r="563" spans="1:109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165"/>
      <c r="CX563" s="157"/>
      <c r="CY563" s="164"/>
      <c r="CZ563" s="157"/>
      <c r="DA563" s="157"/>
      <c r="DB563" s="165"/>
      <c r="DC563" s="21"/>
      <c r="DD563" s="9"/>
      <c r="DE563" s="22"/>
    </row>
    <row r="564" spans="1:109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165"/>
      <c r="CX564" s="157"/>
      <c r="CY564" s="164"/>
      <c r="CZ564" s="157"/>
      <c r="DA564" s="157"/>
      <c r="DB564" s="165"/>
      <c r="DC564" s="21"/>
      <c r="DD564" s="9"/>
      <c r="DE564" s="22"/>
    </row>
    <row r="565" spans="1:109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165"/>
      <c r="CX565" s="157"/>
      <c r="CY565" s="164"/>
      <c r="CZ565" s="157"/>
      <c r="DA565" s="157"/>
      <c r="DB565" s="165"/>
      <c r="DC565" s="21"/>
      <c r="DD565" s="9"/>
      <c r="DE565" s="22"/>
    </row>
    <row r="566" spans="1:109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165"/>
      <c r="CX566" s="157"/>
      <c r="CY566" s="164"/>
      <c r="CZ566" s="157"/>
      <c r="DA566" s="157"/>
      <c r="DB566" s="165"/>
      <c r="DC566" s="21"/>
      <c r="DD566" s="9"/>
      <c r="DE566" s="22"/>
    </row>
    <row r="567" spans="1:109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165"/>
      <c r="CX567" s="157"/>
      <c r="CY567" s="164"/>
      <c r="CZ567" s="157"/>
      <c r="DA567" s="157"/>
      <c r="DB567" s="165"/>
      <c r="DC567" s="21"/>
      <c r="DD567" s="9"/>
      <c r="DE567" s="22"/>
    </row>
    <row r="568" spans="1:109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165"/>
      <c r="CX568" s="157"/>
      <c r="CY568" s="164"/>
      <c r="CZ568" s="157"/>
      <c r="DA568" s="157"/>
      <c r="DB568" s="165"/>
      <c r="DC568" s="21"/>
      <c r="DD568" s="9"/>
      <c r="DE568" s="22"/>
    </row>
    <row r="569" spans="1:109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165"/>
      <c r="CX569" s="157"/>
      <c r="CY569" s="164"/>
      <c r="CZ569" s="157"/>
      <c r="DA569" s="157"/>
      <c r="DB569" s="165"/>
      <c r="DC569" s="21"/>
      <c r="DD569" s="9"/>
      <c r="DE569" s="22"/>
    </row>
    <row r="570" spans="1:109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165"/>
      <c r="CX570" s="157"/>
      <c r="CY570" s="164"/>
      <c r="CZ570" s="157"/>
      <c r="DA570" s="157"/>
      <c r="DB570" s="165"/>
      <c r="DC570" s="21"/>
      <c r="DD570" s="9"/>
      <c r="DE570" s="22"/>
    </row>
    <row r="571" spans="1:109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165"/>
      <c r="CX571" s="157"/>
      <c r="CY571" s="164"/>
      <c r="CZ571" s="157"/>
      <c r="DA571" s="157"/>
      <c r="DB571" s="165"/>
      <c r="DC571" s="21"/>
      <c r="DD571" s="9"/>
      <c r="DE571" s="22"/>
    </row>
    <row r="572" spans="1:109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165"/>
      <c r="CX572" s="157"/>
      <c r="CY572" s="164"/>
      <c r="CZ572" s="157"/>
      <c r="DA572" s="157"/>
      <c r="DB572" s="165"/>
      <c r="DC572" s="21"/>
      <c r="DD572" s="9"/>
      <c r="DE572" s="22"/>
    </row>
    <row r="573" spans="1:109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165"/>
      <c r="CX573" s="157"/>
      <c r="CY573" s="164"/>
      <c r="CZ573" s="157"/>
      <c r="DA573" s="157"/>
      <c r="DB573" s="165"/>
      <c r="DC573" s="21"/>
      <c r="DD573" s="9"/>
      <c r="DE573" s="22"/>
    </row>
    <row r="574" spans="1:109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165"/>
      <c r="CX574" s="157"/>
      <c r="CY574" s="164"/>
      <c r="CZ574" s="157"/>
      <c r="DA574" s="157"/>
      <c r="DB574" s="165"/>
      <c r="DC574" s="21"/>
      <c r="DD574" s="9"/>
      <c r="DE574" s="22"/>
    </row>
    <row r="575" spans="1:109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165"/>
      <c r="CX575" s="157"/>
      <c r="CY575" s="164"/>
      <c r="CZ575" s="157"/>
      <c r="DA575" s="157"/>
      <c r="DB575" s="165"/>
      <c r="DC575" s="21"/>
      <c r="DD575" s="9"/>
      <c r="DE575" s="22"/>
    </row>
    <row r="576" spans="1:109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165"/>
      <c r="CX576" s="157"/>
      <c r="CY576" s="164"/>
      <c r="CZ576" s="157"/>
      <c r="DA576" s="157"/>
      <c r="DB576" s="165"/>
      <c r="DC576" s="21"/>
      <c r="DD576" s="9"/>
      <c r="DE576" s="22"/>
    </row>
    <row r="577" spans="1:109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165"/>
      <c r="CX577" s="157"/>
      <c r="CY577" s="164"/>
      <c r="CZ577" s="157"/>
      <c r="DA577" s="157"/>
      <c r="DB577" s="165"/>
      <c r="DC577" s="21"/>
      <c r="DD577" s="9"/>
      <c r="DE577" s="22"/>
    </row>
    <row r="578" spans="1:109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165"/>
      <c r="CX578" s="157"/>
      <c r="CY578" s="164"/>
      <c r="CZ578" s="157"/>
      <c r="DA578" s="157"/>
      <c r="DB578" s="165"/>
      <c r="DC578" s="21"/>
      <c r="DD578" s="9"/>
      <c r="DE578" s="22"/>
    </row>
    <row r="579" spans="1:109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165"/>
      <c r="CX579" s="157"/>
      <c r="CY579" s="164"/>
      <c r="CZ579" s="157"/>
      <c r="DA579" s="157"/>
      <c r="DB579" s="165"/>
      <c r="DC579" s="21"/>
      <c r="DD579" s="9"/>
      <c r="DE579" s="22"/>
    </row>
    <row r="580" spans="1:109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165"/>
      <c r="CX580" s="157"/>
      <c r="CY580" s="164"/>
      <c r="CZ580" s="157"/>
      <c r="DA580" s="157"/>
      <c r="DB580" s="165"/>
      <c r="DC580" s="21"/>
      <c r="DD580" s="9"/>
      <c r="DE580" s="22"/>
    </row>
    <row r="581" spans="1:109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165"/>
      <c r="CX581" s="157"/>
      <c r="CY581" s="164"/>
      <c r="CZ581" s="157"/>
      <c r="DA581" s="157"/>
      <c r="DB581" s="165"/>
      <c r="DC581" s="21"/>
      <c r="DD581" s="9"/>
      <c r="DE581" s="22"/>
    </row>
    <row r="582" spans="1:109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165"/>
      <c r="CX582" s="157"/>
      <c r="CY582" s="164"/>
      <c r="CZ582" s="157"/>
      <c r="DA582" s="157"/>
      <c r="DB582" s="165"/>
      <c r="DC582" s="21"/>
      <c r="DD582" s="9"/>
      <c r="DE582" s="22"/>
    </row>
    <row r="583" spans="1:109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165"/>
      <c r="CX583" s="157"/>
      <c r="CY583" s="164"/>
      <c r="CZ583" s="157"/>
      <c r="DA583" s="157"/>
      <c r="DB583" s="165"/>
      <c r="DC583" s="21"/>
      <c r="DD583" s="9"/>
      <c r="DE583" s="22"/>
    </row>
    <row r="584" spans="1:109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165"/>
      <c r="CX584" s="157"/>
      <c r="CY584" s="164"/>
      <c r="CZ584" s="157"/>
      <c r="DA584" s="157"/>
      <c r="DB584" s="165"/>
      <c r="DC584" s="21"/>
      <c r="DD584" s="9"/>
      <c r="DE584" s="22"/>
    </row>
    <row r="585" spans="1:109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165"/>
      <c r="CX585" s="157"/>
      <c r="CY585" s="164"/>
      <c r="CZ585" s="157"/>
      <c r="DA585" s="157"/>
      <c r="DB585" s="165"/>
      <c r="DC585" s="21"/>
      <c r="DD585" s="9"/>
      <c r="DE585" s="22"/>
    </row>
    <row r="586" spans="1:109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165"/>
      <c r="CX586" s="157"/>
      <c r="CY586" s="164"/>
      <c r="CZ586" s="157"/>
      <c r="DA586" s="157"/>
      <c r="DB586" s="165"/>
      <c r="DC586" s="21"/>
      <c r="DD586" s="9"/>
      <c r="DE586" s="22"/>
    </row>
    <row r="587" spans="1:109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165"/>
      <c r="CX587" s="157"/>
      <c r="CY587" s="164"/>
      <c r="CZ587" s="157"/>
      <c r="DA587" s="157"/>
      <c r="DB587" s="165"/>
      <c r="DC587" s="21"/>
      <c r="DD587" s="9"/>
      <c r="DE587" s="22"/>
    </row>
    <row r="588" spans="1:109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165"/>
      <c r="CX588" s="157"/>
      <c r="CY588" s="164"/>
      <c r="CZ588" s="157"/>
      <c r="DA588" s="157"/>
      <c r="DB588" s="165"/>
      <c r="DC588" s="21"/>
      <c r="DD588" s="9"/>
      <c r="DE588" s="22"/>
    </row>
    <row r="589" spans="1:109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165"/>
      <c r="CX589" s="157"/>
      <c r="CY589" s="164"/>
      <c r="CZ589" s="157"/>
      <c r="DA589" s="157"/>
      <c r="DB589" s="165"/>
      <c r="DC589" s="21"/>
      <c r="DD589" s="9"/>
      <c r="DE589" s="22"/>
    </row>
    <row r="590" spans="1:109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165"/>
      <c r="CX590" s="157"/>
      <c r="CY590" s="164"/>
      <c r="CZ590" s="157"/>
      <c r="DA590" s="157"/>
      <c r="DB590" s="165"/>
      <c r="DC590" s="21"/>
      <c r="DD590" s="9"/>
      <c r="DE590" s="22"/>
    </row>
    <row r="591" spans="1:109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165"/>
      <c r="CX591" s="157"/>
      <c r="CY591" s="164"/>
      <c r="CZ591" s="157"/>
      <c r="DA591" s="157"/>
      <c r="DB591" s="165"/>
      <c r="DC591" s="21"/>
      <c r="DD591" s="9"/>
      <c r="DE591" s="22"/>
    </row>
    <row r="592" spans="1:109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165"/>
      <c r="CX592" s="157"/>
      <c r="CY592" s="164"/>
      <c r="CZ592" s="157"/>
      <c r="DA592" s="157"/>
      <c r="DB592" s="165"/>
      <c r="DC592" s="21"/>
      <c r="DD592" s="9"/>
      <c r="DE592" s="22"/>
    </row>
    <row r="593" spans="1:109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165"/>
      <c r="CX593" s="157"/>
      <c r="CY593" s="164"/>
      <c r="CZ593" s="157"/>
      <c r="DA593" s="157"/>
      <c r="DB593" s="165"/>
      <c r="DC593" s="21"/>
      <c r="DD593" s="9"/>
      <c r="DE593" s="22"/>
    </row>
    <row r="594" spans="1:109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165"/>
      <c r="CX594" s="157"/>
      <c r="CY594" s="164"/>
      <c r="CZ594" s="157"/>
      <c r="DA594" s="157"/>
      <c r="DB594" s="165"/>
      <c r="DC594" s="21"/>
      <c r="DD594" s="9"/>
      <c r="DE594" s="22"/>
    </row>
    <row r="595" spans="1:109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165"/>
      <c r="CX595" s="157"/>
      <c r="CY595" s="164"/>
      <c r="CZ595" s="157"/>
      <c r="DA595" s="157"/>
      <c r="DB595" s="165"/>
      <c r="DC595" s="21"/>
      <c r="DD595" s="9"/>
      <c r="DE595" s="22"/>
    </row>
    <row r="596" spans="1:109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165"/>
      <c r="CX596" s="157"/>
      <c r="CY596" s="164"/>
      <c r="CZ596" s="157"/>
      <c r="DA596" s="157"/>
      <c r="DB596" s="165"/>
      <c r="DC596" s="21"/>
      <c r="DD596" s="9"/>
      <c r="DE596" s="22"/>
    </row>
    <row r="597" spans="1:109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165"/>
      <c r="CX597" s="157"/>
      <c r="CY597" s="164"/>
      <c r="CZ597" s="157"/>
      <c r="DA597" s="157"/>
      <c r="DB597" s="165"/>
      <c r="DC597" s="21"/>
      <c r="DD597" s="9"/>
      <c r="DE597" s="22"/>
    </row>
    <row r="598" spans="1:109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165"/>
      <c r="CX598" s="157"/>
      <c r="CY598" s="164"/>
      <c r="CZ598" s="157"/>
      <c r="DA598" s="157"/>
      <c r="DB598" s="165"/>
      <c r="DC598" s="21"/>
      <c r="DD598" s="9"/>
      <c r="DE598" s="22"/>
    </row>
    <row r="599" spans="1:109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165"/>
      <c r="CX599" s="157"/>
      <c r="CY599" s="164"/>
      <c r="CZ599" s="157"/>
      <c r="DA599" s="157"/>
      <c r="DB599" s="165"/>
      <c r="DC599" s="21"/>
      <c r="DD599" s="9"/>
      <c r="DE599" s="22"/>
    </row>
    <row r="600" spans="1:109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165"/>
      <c r="CX600" s="157"/>
      <c r="CY600" s="164"/>
      <c r="CZ600" s="157"/>
      <c r="DA600" s="157"/>
      <c r="DB600" s="165"/>
      <c r="DC600" s="21"/>
      <c r="DD600" s="9"/>
      <c r="DE600" s="22"/>
    </row>
    <row r="601" spans="1:109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165"/>
      <c r="CX601" s="157"/>
      <c r="CY601" s="164"/>
      <c r="CZ601" s="157"/>
      <c r="DA601" s="157"/>
      <c r="DB601" s="165"/>
      <c r="DC601" s="21"/>
      <c r="DD601" s="9"/>
      <c r="DE601" s="22"/>
    </row>
    <row r="602" spans="1:109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165"/>
      <c r="CX602" s="157"/>
      <c r="CY602" s="164"/>
      <c r="CZ602" s="157"/>
      <c r="DA602" s="157"/>
      <c r="DB602" s="165"/>
      <c r="DC602" s="21"/>
      <c r="DD602" s="9"/>
      <c r="DE602" s="22"/>
    </row>
    <row r="603" spans="1:109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165"/>
      <c r="CX603" s="157"/>
      <c r="CY603" s="164"/>
      <c r="CZ603" s="157"/>
      <c r="DA603" s="157"/>
      <c r="DB603" s="165"/>
      <c r="DC603" s="21"/>
      <c r="DD603" s="9"/>
      <c r="DE603" s="22"/>
    </row>
    <row r="604" spans="1:109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165"/>
      <c r="CX604" s="157"/>
      <c r="CY604" s="164"/>
      <c r="CZ604" s="157"/>
      <c r="DA604" s="157"/>
      <c r="DB604" s="165"/>
      <c r="DC604" s="21"/>
      <c r="DD604" s="9"/>
      <c r="DE604" s="22"/>
    </row>
    <row r="605" spans="1:109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165"/>
      <c r="CX605" s="157"/>
      <c r="CY605" s="164"/>
      <c r="CZ605" s="157"/>
      <c r="DA605" s="157"/>
      <c r="DB605" s="165"/>
      <c r="DC605" s="21"/>
      <c r="DD605" s="9"/>
      <c r="DE605" s="22"/>
    </row>
    <row r="606" spans="1:109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165"/>
      <c r="CX606" s="157"/>
      <c r="CY606" s="164"/>
      <c r="CZ606" s="157"/>
      <c r="DA606" s="157"/>
      <c r="DB606" s="165"/>
      <c r="DC606" s="21"/>
      <c r="DD606" s="9"/>
      <c r="DE606" s="22"/>
    </row>
    <row r="607" spans="1:109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165"/>
      <c r="CX607" s="157"/>
      <c r="CY607" s="164"/>
      <c r="CZ607" s="157"/>
      <c r="DA607" s="157"/>
      <c r="DB607" s="165"/>
      <c r="DC607" s="21"/>
      <c r="DD607" s="9"/>
      <c r="DE607" s="22"/>
    </row>
    <row r="608" spans="1:109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165"/>
      <c r="CX608" s="157"/>
      <c r="CY608" s="164"/>
      <c r="CZ608" s="157"/>
      <c r="DA608" s="157"/>
      <c r="DB608" s="165"/>
      <c r="DC608" s="21"/>
      <c r="DD608" s="9"/>
      <c r="DE608" s="22"/>
    </row>
    <row r="609" spans="1:109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165"/>
      <c r="CX609" s="157"/>
      <c r="CY609" s="164"/>
      <c r="CZ609" s="157"/>
      <c r="DA609" s="157"/>
      <c r="DB609" s="165"/>
      <c r="DC609" s="21"/>
      <c r="DD609" s="9"/>
      <c r="DE609" s="22"/>
    </row>
    <row r="610" spans="1:109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165"/>
      <c r="CX610" s="157"/>
      <c r="CY610" s="164"/>
      <c r="CZ610" s="157"/>
      <c r="DA610" s="157"/>
      <c r="DB610" s="165"/>
      <c r="DC610" s="21"/>
      <c r="DD610" s="9"/>
      <c r="DE610" s="22"/>
    </row>
    <row r="611" spans="1:109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165"/>
      <c r="CX611" s="157"/>
      <c r="CY611" s="164"/>
      <c r="CZ611" s="157"/>
      <c r="DA611" s="157"/>
      <c r="DB611" s="165"/>
      <c r="DC611" s="21"/>
      <c r="DD611" s="9"/>
      <c r="DE611" s="22"/>
    </row>
    <row r="612" spans="1:109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165"/>
      <c r="CX612" s="157"/>
      <c r="CY612" s="164"/>
      <c r="CZ612" s="157"/>
      <c r="DA612" s="157"/>
      <c r="DB612" s="165"/>
      <c r="DC612" s="21"/>
      <c r="DD612" s="9"/>
      <c r="DE612" s="22"/>
    </row>
    <row r="613" spans="1:109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165"/>
      <c r="CX613" s="157"/>
      <c r="CY613" s="164"/>
      <c r="CZ613" s="157"/>
      <c r="DA613" s="157"/>
      <c r="DB613" s="165"/>
      <c r="DC613" s="21"/>
      <c r="DD613" s="9"/>
      <c r="DE613" s="22"/>
    </row>
    <row r="614" spans="1:109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165"/>
      <c r="CX614" s="157"/>
      <c r="CY614" s="164"/>
      <c r="CZ614" s="157"/>
      <c r="DA614" s="157"/>
      <c r="DB614" s="165"/>
      <c r="DC614" s="21"/>
      <c r="DD614" s="9"/>
      <c r="DE614" s="22"/>
    </row>
    <row r="615" spans="1:109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165"/>
      <c r="CX615" s="157"/>
      <c r="CY615" s="164"/>
      <c r="CZ615" s="157"/>
      <c r="DA615" s="157"/>
      <c r="DB615" s="165"/>
      <c r="DC615" s="21"/>
      <c r="DD615" s="9"/>
      <c r="DE615" s="22"/>
    </row>
    <row r="616" spans="1:109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165"/>
      <c r="CX616" s="157"/>
      <c r="CY616" s="164"/>
      <c r="CZ616" s="157"/>
      <c r="DA616" s="157"/>
      <c r="DB616" s="165"/>
      <c r="DC616" s="21"/>
      <c r="DD616" s="9"/>
      <c r="DE616" s="22"/>
    </row>
    <row r="617" spans="1:109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165"/>
      <c r="CX617" s="157"/>
      <c r="CY617" s="164"/>
      <c r="CZ617" s="157"/>
      <c r="DA617" s="157"/>
      <c r="DB617" s="165"/>
      <c r="DC617" s="21"/>
      <c r="DD617" s="9"/>
      <c r="DE617" s="22"/>
    </row>
    <row r="618" spans="1:109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165"/>
      <c r="CX618" s="157"/>
      <c r="CY618" s="164"/>
      <c r="CZ618" s="157"/>
      <c r="DA618" s="157"/>
      <c r="DB618" s="165"/>
      <c r="DC618" s="21"/>
      <c r="DD618" s="9"/>
      <c r="DE618" s="22"/>
    </row>
    <row r="619" spans="1:109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165"/>
      <c r="CX619" s="157"/>
      <c r="CY619" s="164"/>
      <c r="CZ619" s="157"/>
      <c r="DA619" s="157"/>
      <c r="DB619" s="165"/>
      <c r="DC619" s="21"/>
      <c r="DD619" s="9"/>
      <c r="DE619" s="22"/>
    </row>
    <row r="620" spans="1:109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165"/>
      <c r="CX620" s="157"/>
      <c r="CY620" s="164"/>
      <c r="CZ620" s="157"/>
      <c r="DA620" s="157"/>
      <c r="DB620" s="165"/>
      <c r="DC620" s="21"/>
      <c r="DD620" s="9"/>
      <c r="DE620" s="22"/>
    </row>
    <row r="621" spans="1:109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165"/>
      <c r="CX621" s="157"/>
      <c r="CY621" s="164"/>
      <c r="CZ621" s="157"/>
      <c r="DA621" s="157"/>
      <c r="DB621" s="165"/>
      <c r="DC621" s="21"/>
      <c r="DD621" s="9"/>
      <c r="DE621" s="22"/>
    </row>
    <row r="622" spans="1:109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165"/>
      <c r="CX622" s="157"/>
      <c r="CY622" s="164"/>
      <c r="CZ622" s="157"/>
      <c r="DA622" s="157"/>
      <c r="DB622" s="165"/>
      <c r="DC622" s="21"/>
      <c r="DD622" s="9"/>
      <c r="DE622" s="22"/>
    </row>
    <row r="623" spans="1:109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165"/>
      <c r="CX623" s="157"/>
      <c r="CY623" s="164"/>
      <c r="CZ623" s="157"/>
      <c r="DA623" s="157"/>
      <c r="DB623" s="165"/>
      <c r="DC623" s="21"/>
      <c r="DD623" s="9"/>
      <c r="DE623" s="22"/>
    </row>
    <row r="624" spans="1:109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165"/>
      <c r="CX624" s="157"/>
      <c r="CY624" s="164"/>
      <c r="CZ624" s="157"/>
      <c r="DA624" s="157"/>
      <c r="DB624" s="165"/>
      <c r="DC624" s="21"/>
      <c r="DD624" s="9"/>
      <c r="DE624" s="22"/>
    </row>
    <row r="625" spans="1:109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165"/>
      <c r="CX625" s="157"/>
      <c r="CY625" s="164"/>
      <c r="CZ625" s="157"/>
      <c r="DA625" s="157"/>
      <c r="DB625" s="165"/>
      <c r="DC625" s="21"/>
      <c r="DD625" s="9"/>
      <c r="DE625" s="22"/>
    </row>
    <row r="626" spans="1:109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165"/>
      <c r="CX626" s="157"/>
      <c r="CY626" s="164"/>
      <c r="CZ626" s="157"/>
      <c r="DA626" s="157"/>
      <c r="DB626" s="165"/>
      <c r="DC626" s="21"/>
      <c r="DD626" s="9"/>
      <c r="DE626" s="22"/>
    </row>
    <row r="627" spans="1:109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165"/>
      <c r="CX627" s="157"/>
      <c r="CY627" s="164"/>
      <c r="CZ627" s="157"/>
      <c r="DA627" s="157"/>
      <c r="DB627" s="165"/>
      <c r="DC627" s="21"/>
      <c r="DD627" s="9"/>
      <c r="DE627" s="22"/>
    </row>
    <row r="628" spans="1:109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165"/>
      <c r="CX628" s="157"/>
      <c r="CY628" s="164"/>
      <c r="CZ628" s="157"/>
      <c r="DA628" s="157"/>
      <c r="DB628" s="165"/>
      <c r="DC628" s="21"/>
      <c r="DD628" s="9"/>
      <c r="DE628" s="22"/>
    </row>
    <row r="629" spans="1:109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165"/>
      <c r="CX629" s="157"/>
      <c r="CY629" s="164"/>
      <c r="CZ629" s="157"/>
      <c r="DA629" s="157"/>
      <c r="DB629" s="165"/>
      <c r="DC629" s="21"/>
      <c r="DD629" s="9"/>
      <c r="DE629" s="22"/>
    </row>
    <row r="630" spans="1:109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165"/>
      <c r="CX630" s="157"/>
      <c r="CY630" s="164"/>
      <c r="CZ630" s="157"/>
      <c r="DA630" s="157"/>
      <c r="DB630" s="165"/>
      <c r="DC630" s="21"/>
      <c r="DD630" s="9"/>
      <c r="DE630" s="22"/>
    </row>
    <row r="631" spans="1:109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165"/>
      <c r="CX631" s="157"/>
      <c r="CY631" s="164"/>
      <c r="CZ631" s="157"/>
      <c r="DA631" s="157"/>
      <c r="DB631" s="165"/>
      <c r="DC631" s="21"/>
      <c r="DD631" s="9"/>
      <c r="DE631" s="22"/>
    </row>
    <row r="632" spans="1:109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165"/>
      <c r="CX632" s="157"/>
      <c r="CY632" s="164"/>
      <c r="CZ632" s="157"/>
      <c r="DA632" s="157"/>
      <c r="DB632" s="165"/>
      <c r="DC632" s="21"/>
      <c r="DD632" s="9"/>
      <c r="DE632" s="22"/>
    </row>
    <row r="633" spans="1:109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165"/>
      <c r="CX633" s="157"/>
      <c r="CY633" s="164"/>
      <c r="CZ633" s="157"/>
      <c r="DA633" s="157"/>
      <c r="DB633" s="165"/>
      <c r="DC633" s="21"/>
      <c r="DD633" s="9"/>
      <c r="DE633" s="22"/>
    </row>
    <row r="634" spans="1:109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165"/>
      <c r="CX634" s="157"/>
      <c r="CY634" s="164"/>
      <c r="CZ634" s="157"/>
      <c r="DA634" s="157"/>
      <c r="DB634" s="165"/>
      <c r="DC634" s="21"/>
      <c r="DD634" s="9"/>
      <c r="DE634" s="22"/>
    </row>
    <row r="635" spans="1:109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165"/>
      <c r="CX635" s="157"/>
      <c r="CY635" s="164"/>
      <c r="CZ635" s="157"/>
      <c r="DA635" s="157"/>
      <c r="DB635" s="165"/>
      <c r="DC635" s="21"/>
      <c r="DD635" s="9"/>
      <c r="DE635" s="22"/>
    </row>
    <row r="636" spans="1:109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165"/>
      <c r="CX636" s="157"/>
      <c r="CY636" s="164"/>
      <c r="CZ636" s="157"/>
      <c r="DA636" s="157"/>
      <c r="DB636" s="165"/>
      <c r="DC636" s="21"/>
      <c r="DD636" s="9"/>
      <c r="DE636" s="22"/>
    </row>
    <row r="637" spans="1:109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165"/>
      <c r="CX637" s="157"/>
      <c r="CY637" s="164"/>
      <c r="CZ637" s="157"/>
      <c r="DA637" s="157"/>
      <c r="DB637" s="165"/>
      <c r="DC637" s="21"/>
      <c r="DD637" s="9"/>
      <c r="DE637" s="22"/>
    </row>
    <row r="638" spans="1:109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165"/>
      <c r="CX638" s="157"/>
      <c r="CY638" s="164"/>
      <c r="CZ638" s="157"/>
      <c r="DA638" s="157"/>
      <c r="DB638" s="165"/>
      <c r="DC638" s="21"/>
      <c r="DD638" s="9"/>
      <c r="DE638" s="22"/>
    </row>
    <row r="639" spans="1:109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165"/>
      <c r="CX639" s="157"/>
      <c r="CY639" s="164"/>
      <c r="CZ639" s="157"/>
      <c r="DA639" s="157"/>
      <c r="DB639" s="165"/>
      <c r="DC639" s="21"/>
      <c r="DD639" s="9"/>
      <c r="DE639" s="22"/>
    </row>
    <row r="640" spans="1:109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165"/>
      <c r="CX640" s="157"/>
      <c r="CY640" s="164"/>
      <c r="CZ640" s="157"/>
      <c r="DA640" s="157"/>
      <c r="DB640" s="165"/>
      <c r="DC640" s="21"/>
      <c r="DD640" s="9"/>
      <c r="DE640" s="22"/>
    </row>
    <row r="641" spans="1:109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165"/>
      <c r="CX641" s="157"/>
      <c r="CY641" s="164"/>
      <c r="CZ641" s="157"/>
      <c r="DA641" s="157"/>
      <c r="DB641" s="165"/>
      <c r="DC641" s="21"/>
      <c r="DD641" s="9"/>
      <c r="DE641" s="22"/>
    </row>
    <row r="642" spans="1:109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165"/>
      <c r="CX642" s="157"/>
      <c r="CY642" s="164"/>
      <c r="CZ642" s="157"/>
      <c r="DA642" s="157"/>
      <c r="DB642" s="165"/>
      <c r="DC642" s="21"/>
      <c r="DD642" s="9"/>
      <c r="DE642" s="22"/>
    </row>
    <row r="643" spans="1:109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165"/>
      <c r="CX643" s="157"/>
      <c r="CY643" s="164"/>
      <c r="CZ643" s="157"/>
      <c r="DA643" s="157"/>
      <c r="DB643" s="165"/>
      <c r="DC643" s="21"/>
      <c r="DD643" s="9"/>
      <c r="DE643" s="22"/>
    </row>
    <row r="644" spans="1:109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165"/>
      <c r="CX644" s="157"/>
      <c r="CY644" s="164"/>
      <c r="CZ644" s="157"/>
      <c r="DA644" s="157"/>
      <c r="DB644" s="165"/>
      <c r="DC644" s="21"/>
      <c r="DD644" s="9"/>
      <c r="DE644" s="22"/>
    </row>
    <row r="645" spans="1:109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165"/>
      <c r="CX645" s="157"/>
      <c r="CY645" s="164"/>
      <c r="CZ645" s="157"/>
      <c r="DA645" s="157"/>
      <c r="DB645" s="165"/>
      <c r="DC645" s="21"/>
      <c r="DD645" s="9"/>
      <c r="DE645" s="22"/>
    </row>
    <row r="646" spans="1:109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165"/>
      <c r="CX646" s="157"/>
      <c r="CY646" s="164"/>
      <c r="CZ646" s="157"/>
      <c r="DA646" s="157"/>
      <c r="DB646" s="165"/>
      <c r="DC646" s="21"/>
      <c r="DD646" s="9"/>
      <c r="DE646" s="22"/>
    </row>
    <row r="647" spans="1:109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165"/>
      <c r="CX647" s="157"/>
      <c r="CY647" s="164"/>
      <c r="CZ647" s="157"/>
      <c r="DA647" s="157"/>
      <c r="DB647" s="165"/>
      <c r="DC647" s="21"/>
      <c r="DD647" s="9"/>
      <c r="DE647" s="22"/>
    </row>
    <row r="648" spans="1:109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165"/>
      <c r="CX648" s="157"/>
      <c r="CY648" s="164"/>
      <c r="CZ648" s="157"/>
      <c r="DA648" s="157"/>
      <c r="DB648" s="165"/>
      <c r="DC648" s="21"/>
      <c r="DD648" s="9"/>
      <c r="DE648" s="22"/>
    </row>
    <row r="649" spans="1:109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165"/>
      <c r="CX649" s="157"/>
      <c r="CY649" s="164"/>
      <c r="CZ649" s="157"/>
      <c r="DA649" s="157"/>
      <c r="DB649" s="165"/>
      <c r="DC649" s="21"/>
      <c r="DD649" s="9"/>
      <c r="DE649" s="22"/>
    </row>
    <row r="650" spans="1:109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165"/>
      <c r="CX650" s="157"/>
      <c r="CY650" s="164"/>
      <c r="CZ650" s="157"/>
      <c r="DA650" s="157"/>
      <c r="DB650" s="165"/>
      <c r="DC650" s="21"/>
      <c r="DD650" s="9"/>
      <c r="DE650" s="22"/>
    </row>
    <row r="651" spans="1:109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165"/>
      <c r="CX651" s="157"/>
      <c r="CY651" s="164"/>
      <c r="CZ651" s="157"/>
      <c r="DA651" s="157"/>
      <c r="DB651" s="165"/>
      <c r="DC651" s="21"/>
      <c r="DD651" s="9"/>
      <c r="DE651" s="22"/>
    </row>
    <row r="652" spans="1:109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165"/>
      <c r="CX652" s="157"/>
      <c r="CY652" s="164"/>
      <c r="CZ652" s="157"/>
      <c r="DA652" s="157"/>
      <c r="DB652" s="165"/>
      <c r="DC652" s="21"/>
      <c r="DD652" s="9"/>
      <c r="DE652" s="22"/>
    </row>
    <row r="653" spans="1:109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165"/>
      <c r="CX653" s="157"/>
      <c r="CY653" s="164"/>
      <c r="CZ653" s="157"/>
      <c r="DA653" s="157"/>
      <c r="DB653" s="165"/>
      <c r="DC653" s="21"/>
      <c r="DD653" s="9"/>
      <c r="DE653" s="22"/>
    </row>
    <row r="654" spans="1:109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165"/>
      <c r="CX654" s="157"/>
      <c r="CY654" s="164"/>
      <c r="CZ654" s="157"/>
      <c r="DA654" s="157"/>
      <c r="DB654" s="165"/>
      <c r="DC654" s="21"/>
      <c r="DD654" s="9"/>
      <c r="DE654" s="22"/>
    </row>
    <row r="655" spans="1:109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165"/>
      <c r="CX655" s="157"/>
      <c r="CY655" s="164"/>
      <c r="CZ655" s="157"/>
      <c r="DA655" s="157"/>
      <c r="DB655" s="165"/>
      <c r="DC655" s="21"/>
      <c r="DD655" s="9"/>
      <c r="DE655" s="22"/>
    </row>
    <row r="656" spans="1:109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165"/>
      <c r="CX656" s="157"/>
      <c r="CY656" s="164"/>
      <c r="CZ656" s="157"/>
      <c r="DA656" s="157"/>
      <c r="DB656" s="165"/>
      <c r="DC656" s="21"/>
      <c r="DD656" s="9"/>
      <c r="DE656" s="22"/>
    </row>
    <row r="657" spans="1:109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165"/>
      <c r="CX657" s="157"/>
      <c r="CY657" s="164"/>
      <c r="CZ657" s="157"/>
      <c r="DA657" s="157"/>
      <c r="DB657" s="165"/>
      <c r="DC657" s="21"/>
      <c r="DD657" s="9"/>
      <c r="DE657" s="22"/>
    </row>
    <row r="658" spans="1:109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165"/>
      <c r="CX658" s="157"/>
      <c r="CY658" s="164"/>
      <c r="CZ658" s="157"/>
      <c r="DA658" s="157"/>
      <c r="DB658" s="165"/>
      <c r="DC658" s="21"/>
      <c r="DD658" s="9"/>
      <c r="DE658" s="22"/>
    </row>
    <row r="659" spans="1:109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165"/>
      <c r="CX659" s="157"/>
      <c r="CY659" s="164"/>
      <c r="CZ659" s="157"/>
      <c r="DA659" s="157"/>
      <c r="DB659" s="165"/>
      <c r="DC659" s="21"/>
      <c r="DD659" s="9"/>
      <c r="DE659" s="22"/>
    </row>
    <row r="660" spans="1:109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165"/>
      <c r="CX660" s="157"/>
      <c r="CY660" s="164"/>
      <c r="CZ660" s="157"/>
      <c r="DA660" s="157"/>
      <c r="DB660" s="165"/>
      <c r="DC660" s="21"/>
      <c r="DD660" s="9"/>
      <c r="DE660" s="22"/>
    </row>
    <row r="661" spans="1:109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165"/>
      <c r="CX661" s="157"/>
      <c r="CY661" s="164"/>
      <c r="CZ661" s="157"/>
      <c r="DA661" s="157"/>
      <c r="DB661" s="165"/>
      <c r="DC661" s="21"/>
      <c r="DD661" s="9"/>
      <c r="DE661" s="22"/>
    </row>
    <row r="662" spans="1:109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165"/>
      <c r="CX662" s="157"/>
      <c r="CY662" s="164"/>
      <c r="CZ662" s="157"/>
      <c r="DA662" s="157"/>
      <c r="DB662" s="165"/>
      <c r="DC662" s="21"/>
      <c r="DD662" s="9"/>
      <c r="DE662" s="22"/>
    </row>
    <row r="663" spans="1:109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165"/>
      <c r="CX663" s="157"/>
      <c r="CY663" s="164"/>
      <c r="CZ663" s="157"/>
      <c r="DA663" s="157"/>
      <c r="DB663" s="165"/>
      <c r="DC663" s="21"/>
      <c r="DD663" s="9"/>
      <c r="DE663" s="22"/>
    </row>
    <row r="664" spans="1:109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165"/>
      <c r="CX664" s="157"/>
      <c r="CY664" s="164"/>
      <c r="CZ664" s="157"/>
      <c r="DA664" s="157"/>
      <c r="DB664" s="165"/>
      <c r="DC664" s="21"/>
      <c r="DD664" s="9"/>
      <c r="DE664" s="22"/>
    </row>
    <row r="665" spans="1:109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165"/>
      <c r="CX665" s="157"/>
      <c r="CY665" s="164"/>
      <c r="CZ665" s="157"/>
      <c r="DA665" s="157"/>
      <c r="DB665" s="165"/>
      <c r="DC665" s="21"/>
      <c r="DD665" s="9"/>
      <c r="DE665" s="22"/>
    </row>
    <row r="666" spans="1:109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165"/>
      <c r="CX666" s="157"/>
      <c r="CY666" s="164"/>
      <c r="CZ666" s="157"/>
      <c r="DA666" s="157"/>
      <c r="DB666" s="165"/>
      <c r="DC666" s="21"/>
      <c r="DD666" s="9"/>
      <c r="DE666" s="22"/>
    </row>
    <row r="667" spans="1:109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165"/>
      <c r="CX667" s="157"/>
      <c r="CY667" s="164"/>
      <c r="CZ667" s="157"/>
      <c r="DA667" s="157"/>
      <c r="DB667" s="165"/>
      <c r="DC667" s="21"/>
      <c r="DD667" s="9"/>
      <c r="DE667" s="22"/>
    </row>
    <row r="668" spans="1:109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165"/>
      <c r="CX668" s="157"/>
      <c r="CY668" s="164"/>
      <c r="CZ668" s="157"/>
      <c r="DA668" s="157"/>
      <c r="DB668" s="165"/>
      <c r="DC668" s="21"/>
      <c r="DD668" s="9"/>
      <c r="DE668" s="22"/>
    </row>
    <row r="669" spans="1:109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165"/>
      <c r="CX669" s="157"/>
      <c r="CY669" s="164"/>
      <c r="CZ669" s="157"/>
      <c r="DA669" s="157"/>
      <c r="DB669" s="165"/>
      <c r="DC669" s="21"/>
      <c r="DD669" s="9"/>
      <c r="DE669" s="22"/>
    </row>
    <row r="670" spans="1:109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165"/>
      <c r="CX670" s="157"/>
      <c r="CY670" s="164"/>
      <c r="CZ670" s="157"/>
      <c r="DA670" s="157"/>
      <c r="DB670" s="165"/>
      <c r="DC670" s="21"/>
      <c r="DD670" s="9"/>
      <c r="DE670" s="22"/>
    </row>
    <row r="671" spans="1:109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165"/>
      <c r="CX671" s="157"/>
      <c r="CY671" s="164"/>
      <c r="CZ671" s="157"/>
      <c r="DA671" s="157"/>
      <c r="DB671" s="165"/>
      <c r="DC671" s="21"/>
      <c r="DD671" s="9"/>
      <c r="DE671" s="22"/>
    </row>
    <row r="672" spans="1:109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165"/>
      <c r="CX672" s="157"/>
      <c r="CY672" s="164"/>
      <c r="CZ672" s="157"/>
      <c r="DA672" s="157"/>
      <c r="DB672" s="165"/>
      <c r="DC672" s="21"/>
      <c r="DD672" s="9"/>
      <c r="DE672" s="22"/>
    </row>
    <row r="673" spans="1:109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165"/>
      <c r="CX673" s="157"/>
      <c r="CY673" s="164"/>
      <c r="CZ673" s="157"/>
      <c r="DA673" s="157"/>
      <c r="DB673" s="165"/>
      <c r="DC673" s="21"/>
      <c r="DD673" s="9"/>
      <c r="DE673" s="22"/>
    </row>
    <row r="674" spans="1:109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165"/>
      <c r="CX674" s="157"/>
      <c r="CY674" s="164"/>
      <c r="CZ674" s="157"/>
      <c r="DA674" s="157"/>
      <c r="DB674" s="165"/>
      <c r="DC674" s="21"/>
      <c r="DD674" s="9"/>
      <c r="DE674" s="22"/>
    </row>
    <row r="675" spans="1:109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165"/>
      <c r="CX675" s="157"/>
      <c r="CY675" s="164"/>
      <c r="CZ675" s="157"/>
      <c r="DA675" s="157"/>
      <c r="DB675" s="165"/>
      <c r="DC675" s="21"/>
      <c r="DD675" s="9"/>
      <c r="DE675" s="22"/>
    </row>
    <row r="676" spans="1:109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165"/>
      <c r="CX676" s="157"/>
      <c r="CY676" s="164"/>
      <c r="CZ676" s="157"/>
      <c r="DA676" s="157"/>
      <c r="DB676" s="165"/>
      <c r="DC676" s="21"/>
      <c r="DD676" s="9"/>
      <c r="DE676" s="22"/>
    </row>
    <row r="677" spans="1:109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165"/>
      <c r="CX677" s="157"/>
      <c r="CY677" s="164"/>
      <c r="CZ677" s="157"/>
      <c r="DA677" s="157"/>
      <c r="DB677" s="165"/>
      <c r="DC677" s="21"/>
      <c r="DD677" s="9"/>
      <c r="DE677" s="22"/>
    </row>
    <row r="678" spans="1:109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165"/>
      <c r="CX678" s="157"/>
      <c r="CY678" s="164"/>
      <c r="CZ678" s="157"/>
      <c r="DA678" s="157"/>
      <c r="DB678" s="165"/>
      <c r="DC678" s="21"/>
      <c r="DD678" s="9"/>
      <c r="DE678" s="22"/>
    </row>
    <row r="679" spans="1:109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165"/>
      <c r="CX679" s="157"/>
      <c r="CY679" s="164"/>
      <c r="CZ679" s="157"/>
      <c r="DA679" s="157"/>
      <c r="DB679" s="165"/>
      <c r="DC679" s="21"/>
      <c r="DD679" s="9"/>
      <c r="DE679" s="22"/>
    </row>
    <row r="680" spans="1:109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165"/>
      <c r="CX680" s="157"/>
      <c r="CY680" s="164"/>
      <c r="CZ680" s="157"/>
      <c r="DA680" s="157"/>
      <c r="DB680" s="165"/>
      <c r="DC680" s="21"/>
      <c r="DD680" s="9"/>
      <c r="DE680" s="22"/>
    </row>
    <row r="681" spans="1:109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165"/>
      <c r="CX681" s="157"/>
      <c r="CY681" s="164"/>
      <c r="CZ681" s="157"/>
      <c r="DA681" s="157"/>
      <c r="DB681" s="165"/>
      <c r="DC681" s="21"/>
      <c r="DD681" s="9"/>
      <c r="DE681" s="22"/>
    </row>
    <row r="682" spans="1:109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165"/>
      <c r="CX682" s="157"/>
      <c r="CY682" s="164"/>
      <c r="CZ682" s="157"/>
      <c r="DA682" s="157"/>
      <c r="DB682" s="165"/>
      <c r="DC682" s="21"/>
      <c r="DD682" s="9"/>
      <c r="DE682" s="22"/>
    </row>
    <row r="683" spans="1:109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165"/>
      <c r="CX683" s="157"/>
      <c r="CY683" s="164"/>
      <c r="CZ683" s="157"/>
      <c r="DA683" s="157"/>
      <c r="DB683" s="165"/>
      <c r="DC683" s="21"/>
      <c r="DD683" s="9"/>
      <c r="DE683" s="22"/>
    </row>
    <row r="684" spans="1:109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165"/>
      <c r="CX684" s="157"/>
      <c r="CY684" s="164"/>
      <c r="CZ684" s="157"/>
      <c r="DA684" s="157"/>
      <c r="DB684" s="165"/>
      <c r="DC684" s="21"/>
      <c r="DD684" s="9"/>
      <c r="DE684" s="22"/>
    </row>
    <row r="685" spans="1:109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165"/>
      <c r="CX685" s="157"/>
      <c r="CY685" s="164"/>
      <c r="CZ685" s="157"/>
      <c r="DA685" s="157"/>
      <c r="DB685" s="165"/>
      <c r="DC685" s="21"/>
      <c r="DD685" s="9"/>
      <c r="DE685" s="22"/>
    </row>
    <row r="686" spans="1:109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165"/>
      <c r="CX686" s="157"/>
      <c r="CY686" s="164"/>
      <c r="CZ686" s="157"/>
      <c r="DA686" s="157"/>
      <c r="DB686" s="165"/>
      <c r="DC686" s="21"/>
      <c r="DD686" s="9"/>
      <c r="DE686" s="22"/>
    </row>
    <row r="687" spans="1:109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165"/>
      <c r="CX687" s="157"/>
      <c r="CY687" s="164"/>
      <c r="CZ687" s="157"/>
      <c r="DA687" s="157"/>
      <c r="DB687" s="165"/>
      <c r="DC687" s="21"/>
      <c r="DD687" s="9"/>
      <c r="DE687" s="22"/>
    </row>
    <row r="688" spans="1:109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165"/>
      <c r="CX688" s="157"/>
      <c r="CY688" s="164"/>
      <c r="CZ688" s="157"/>
      <c r="DA688" s="157"/>
      <c r="DB688" s="165"/>
      <c r="DC688" s="21"/>
      <c r="DD688" s="9"/>
      <c r="DE688" s="22"/>
    </row>
    <row r="689" spans="1:109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165"/>
      <c r="CX689" s="157"/>
      <c r="CY689" s="164"/>
      <c r="CZ689" s="157"/>
      <c r="DA689" s="157"/>
      <c r="DB689" s="165"/>
      <c r="DC689" s="21"/>
      <c r="DD689" s="9"/>
      <c r="DE689" s="22"/>
    </row>
    <row r="690" spans="1:109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165"/>
      <c r="CX690" s="157"/>
      <c r="CY690" s="164"/>
      <c r="CZ690" s="157"/>
      <c r="DA690" s="157"/>
      <c r="DB690" s="165"/>
      <c r="DC690" s="21"/>
      <c r="DD690" s="9"/>
      <c r="DE690" s="22"/>
    </row>
    <row r="691" spans="1:109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165"/>
      <c r="CX691" s="157"/>
      <c r="CY691" s="164"/>
      <c r="CZ691" s="157"/>
      <c r="DA691" s="157"/>
      <c r="DB691" s="165"/>
      <c r="DC691" s="21"/>
      <c r="DD691" s="9"/>
      <c r="DE691" s="22"/>
    </row>
    <row r="692" spans="1:109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165"/>
      <c r="CX692" s="157"/>
      <c r="CY692" s="164"/>
      <c r="CZ692" s="157"/>
      <c r="DA692" s="157"/>
      <c r="DB692" s="165"/>
      <c r="DC692" s="21"/>
      <c r="DD692" s="9"/>
      <c r="DE692" s="22"/>
    </row>
    <row r="693" spans="1:109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165"/>
      <c r="CX693" s="157"/>
      <c r="CY693" s="164"/>
      <c r="CZ693" s="157"/>
      <c r="DA693" s="157"/>
      <c r="DB693" s="165"/>
      <c r="DC693" s="21"/>
      <c r="DD693" s="9"/>
      <c r="DE693" s="22"/>
    </row>
    <row r="694" spans="1:109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165"/>
      <c r="CX694" s="157"/>
      <c r="CY694" s="164"/>
      <c r="CZ694" s="157"/>
      <c r="DA694" s="157"/>
      <c r="DB694" s="165"/>
      <c r="DC694" s="21"/>
      <c r="DD694" s="9"/>
      <c r="DE694" s="22"/>
    </row>
    <row r="695" spans="1:109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165"/>
      <c r="CX695" s="157"/>
      <c r="CY695" s="164"/>
      <c r="CZ695" s="157"/>
      <c r="DA695" s="157"/>
      <c r="DB695" s="165"/>
      <c r="DC695" s="21"/>
      <c r="DD695" s="9"/>
      <c r="DE695" s="22"/>
    </row>
    <row r="696" spans="1:109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165"/>
      <c r="CX696" s="157"/>
      <c r="CY696" s="164"/>
      <c r="CZ696" s="157"/>
      <c r="DA696" s="157"/>
      <c r="DB696" s="165"/>
      <c r="DC696" s="21"/>
      <c r="DD696" s="9"/>
      <c r="DE696" s="22"/>
    </row>
    <row r="697" spans="1:109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165"/>
      <c r="CX697" s="157"/>
      <c r="CY697" s="164"/>
      <c r="CZ697" s="157"/>
      <c r="DA697" s="157"/>
      <c r="DB697" s="165"/>
      <c r="DC697" s="21"/>
      <c r="DD697" s="9"/>
      <c r="DE697" s="22"/>
    </row>
    <row r="698" spans="1:109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165"/>
      <c r="CX698" s="157"/>
      <c r="CY698" s="164"/>
      <c r="CZ698" s="157"/>
      <c r="DA698" s="157"/>
      <c r="DB698" s="165"/>
      <c r="DC698" s="21"/>
      <c r="DD698" s="9"/>
      <c r="DE698" s="22"/>
    </row>
    <row r="699" spans="1:109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165"/>
      <c r="CX699" s="157"/>
      <c r="CY699" s="164"/>
      <c r="CZ699" s="157"/>
      <c r="DA699" s="157"/>
      <c r="DB699" s="165"/>
      <c r="DC699" s="21"/>
      <c r="DD699" s="9"/>
      <c r="DE699" s="22"/>
    </row>
    <row r="700" spans="1:109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165"/>
      <c r="CX700" s="157"/>
      <c r="CY700" s="164"/>
      <c r="CZ700" s="157"/>
      <c r="DA700" s="157"/>
      <c r="DB700" s="165"/>
      <c r="DC700" s="21"/>
      <c r="DD700" s="9"/>
      <c r="DE700" s="22"/>
    </row>
    <row r="701" spans="1:109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165"/>
      <c r="CX701" s="157"/>
      <c r="CY701" s="164"/>
      <c r="CZ701" s="157"/>
      <c r="DA701" s="157"/>
      <c r="DB701" s="165"/>
      <c r="DC701" s="21"/>
      <c r="DD701" s="9"/>
      <c r="DE701" s="22"/>
    </row>
    <row r="702" spans="1:109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165"/>
      <c r="CX702" s="157"/>
      <c r="CY702" s="164"/>
      <c r="CZ702" s="157"/>
      <c r="DA702" s="157"/>
      <c r="DB702" s="165"/>
      <c r="DC702" s="21"/>
      <c r="DD702" s="9"/>
      <c r="DE702" s="22"/>
    </row>
    <row r="703" spans="1:109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165"/>
      <c r="CX703" s="157"/>
      <c r="CY703" s="164"/>
      <c r="CZ703" s="157"/>
      <c r="DA703" s="157"/>
      <c r="DB703" s="165"/>
      <c r="DC703" s="21"/>
      <c r="DD703" s="9"/>
      <c r="DE703" s="22"/>
    </row>
    <row r="704" spans="1:109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165"/>
      <c r="CX704" s="157"/>
      <c r="CY704" s="164"/>
      <c r="CZ704" s="157"/>
      <c r="DA704" s="157"/>
      <c r="DB704" s="165"/>
      <c r="DC704" s="21"/>
      <c r="DD704" s="9"/>
      <c r="DE704" s="22"/>
    </row>
    <row r="705" spans="1:109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165"/>
      <c r="CX705" s="157"/>
      <c r="CY705" s="164"/>
      <c r="CZ705" s="157"/>
      <c r="DA705" s="157"/>
      <c r="DB705" s="165"/>
      <c r="DC705" s="21"/>
      <c r="DD705" s="9"/>
      <c r="DE705" s="22"/>
    </row>
    <row r="706" spans="1:109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165"/>
      <c r="CX706" s="157"/>
      <c r="CY706" s="164"/>
      <c r="CZ706" s="157"/>
      <c r="DA706" s="157"/>
      <c r="DB706" s="165"/>
      <c r="DC706" s="21"/>
      <c r="DD706" s="9"/>
      <c r="DE706" s="22"/>
    </row>
    <row r="707" spans="1:109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165"/>
      <c r="CX707" s="157"/>
      <c r="CY707" s="164"/>
      <c r="CZ707" s="157"/>
      <c r="DA707" s="157"/>
      <c r="DB707" s="165"/>
      <c r="DC707" s="21"/>
      <c r="DD707" s="9"/>
      <c r="DE707" s="22"/>
    </row>
    <row r="708" spans="1:109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165"/>
      <c r="CX708" s="157"/>
      <c r="CY708" s="164"/>
      <c r="CZ708" s="157"/>
      <c r="DA708" s="157"/>
      <c r="DB708" s="165"/>
      <c r="DC708" s="21"/>
      <c r="DD708" s="9"/>
      <c r="DE708" s="22"/>
    </row>
    <row r="709" spans="1:109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165"/>
      <c r="CX709" s="157"/>
      <c r="CY709" s="164"/>
      <c r="CZ709" s="157"/>
      <c r="DA709" s="157"/>
      <c r="DB709" s="165"/>
      <c r="DC709" s="21"/>
      <c r="DD709" s="9"/>
      <c r="DE709" s="22"/>
    </row>
    <row r="710" spans="1:109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165"/>
      <c r="CX710" s="157"/>
      <c r="CY710" s="164"/>
      <c r="CZ710" s="157"/>
      <c r="DA710" s="157"/>
      <c r="DB710" s="165"/>
      <c r="DC710" s="21"/>
      <c r="DD710" s="9"/>
      <c r="DE710" s="22"/>
    </row>
    <row r="711" spans="1:109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165"/>
      <c r="CX711" s="157"/>
      <c r="CY711" s="164"/>
      <c r="CZ711" s="157"/>
      <c r="DA711" s="157"/>
      <c r="DB711" s="165"/>
      <c r="DC711" s="21"/>
      <c r="DD711" s="9"/>
      <c r="DE711" s="22"/>
    </row>
    <row r="712" spans="1:109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165"/>
      <c r="CX712" s="157"/>
      <c r="CY712" s="164"/>
      <c r="CZ712" s="157"/>
      <c r="DA712" s="157"/>
      <c r="DB712" s="165"/>
      <c r="DC712" s="21"/>
      <c r="DD712" s="9"/>
      <c r="DE712" s="22"/>
    </row>
    <row r="713" spans="1:109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165"/>
      <c r="CX713" s="157"/>
      <c r="CY713" s="164"/>
      <c r="CZ713" s="157"/>
      <c r="DA713" s="157"/>
      <c r="DB713" s="165"/>
      <c r="DC713" s="21"/>
      <c r="DD713" s="9"/>
      <c r="DE713" s="22"/>
    </row>
    <row r="714" spans="1:109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165"/>
      <c r="CX714" s="157"/>
      <c r="CY714" s="164"/>
      <c r="CZ714" s="157"/>
      <c r="DA714" s="157"/>
      <c r="DB714" s="165"/>
      <c r="DC714" s="21"/>
      <c r="DD714" s="9"/>
      <c r="DE714" s="22"/>
    </row>
    <row r="715" spans="1:109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165"/>
      <c r="CX715" s="157"/>
      <c r="CY715" s="164"/>
      <c r="CZ715" s="157"/>
      <c r="DA715" s="157"/>
      <c r="DB715" s="165"/>
      <c r="DC715" s="21"/>
      <c r="DD715" s="9"/>
      <c r="DE715" s="22"/>
    </row>
    <row r="716" spans="1:109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165"/>
      <c r="CX716" s="157"/>
      <c r="CY716" s="164"/>
      <c r="CZ716" s="157"/>
      <c r="DA716" s="157"/>
      <c r="DB716" s="165"/>
      <c r="DC716" s="21"/>
      <c r="DD716" s="9"/>
      <c r="DE716" s="22"/>
    </row>
    <row r="717" spans="1:109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165"/>
      <c r="CX717" s="157"/>
      <c r="CY717" s="164"/>
      <c r="CZ717" s="157"/>
      <c r="DA717" s="157"/>
      <c r="DB717" s="165"/>
      <c r="DC717" s="21"/>
      <c r="DD717" s="9"/>
      <c r="DE717" s="22"/>
    </row>
    <row r="718" spans="1:109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165"/>
      <c r="CX718" s="157"/>
      <c r="CY718" s="164"/>
      <c r="CZ718" s="157"/>
      <c r="DA718" s="157"/>
      <c r="DB718" s="165"/>
      <c r="DC718" s="21"/>
      <c r="DD718" s="9"/>
      <c r="DE718" s="22"/>
    </row>
    <row r="719" spans="1:109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165"/>
      <c r="CX719" s="157"/>
      <c r="CY719" s="164"/>
      <c r="CZ719" s="157"/>
      <c r="DA719" s="157"/>
      <c r="DB719" s="165"/>
      <c r="DC719" s="21"/>
      <c r="DD719" s="9"/>
      <c r="DE719" s="22"/>
    </row>
    <row r="720" spans="1:109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165"/>
      <c r="CX720" s="157"/>
      <c r="CY720" s="164"/>
      <c r="CZ720" s="157"/>
      <c r="DA720" s="157"/>
      <c r="DB720" s="165"/>
      <c r="DC720" s="21"/>
      <c r="DD720" s="9"/>
      <c r="DE720" s="22"/>
    </row>
    <row r="721" spans="1:109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165"/>
      <c r="CX721" s="157"/>
      <c r="CY721" s="164"/>
      <c r="CZ721" s="157"/>
      <c r="DA721" s="157"/>
      <c r="DB721" s="165"/>
      <c r="DC721" s="21"/>
      <c r="DD721" s="9"/>
      <c r="DE721" s="22"/>
    </row>
    <row r="722" spans="1:109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165"/>
      <c r="CX722" s="157"/>
      <c r="CY722" s="164"/>
      <c r="CZ722" s="157"/>
      <c r="DA722" s="157"/>
      <c r="DB722" s="165"/>
      <c r="DC722" s="21"/>
      <c r="DD722" s="9"/>
      <c r="DE722" s="22"/>
    </row>
    <row r="723" spans="1:109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165"/>
      <c r="CX723" s="157"/>
      <c r="CY723" s="164"/>
      <c r="CZ723" s="157"/>
      <c r="DA723" s="157"/>
      <c r="DB723" s="165"/>
      <c r="DC723" s="21"/>
      <c r="DD723" s="9"/>
      <c r="DE723" s="22"/>
    </row>
    <row r="724" spans="1:109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165"/>
      <c r="CX724" s="157"/>
      <c r="CY724" s="164"/>
      <c r="CZ724" s="157"/>
      <c r="DA724" s="157"/>
      <c r="DB724" s="165"/>
      <c r="DC724" s="21"/>
      <c r="DD724" s="9"/>
      <c r="DE724" s="22"/>
    </row>
    <row r="725" spans="1:109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165"/>
      <c r="CX725" s="157"/>
      <c r="CY725" s="164"/>
      <c r="CZ725" s="157"/>
      <c r="DA725" s="157"/>
      <c r="DB725" s="165"/>
      <c r="DC725" s="21"/>
      <c r="DD725" s="9"/>
      <c r="DE725" s="22"/>
    </row>
    <row r="726" spans="1:109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165"/>
      <c r="CX726" s="157"/>
      <c r="CY726" s="164"/>
      <c r="CZ726" s="157"/>
      <c r="DA726" s="157"/>
      <c r="DB726" s="165"/>
      <c r="DC726" s="21"/>
      <c r="DD726" s="9"/>
      <c r="DE726" s="22"/>
    </row>
    <row r="727" spans="1:109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165"/>
      <c r="CX727" s="157"/>
      <c r="CY727" s="164"/>
      <c r="CZ727" s="157"/>
      <c r="DA727" s="157"/>
      <c r="DB727" s="165"/>
      <c r="DC727" s="21"/>
      <c r="DD727" s="9"/>
      <c r="DE727" s="22"/>
    </row>
    <row r="728" spans="1:109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165"/>
      <c r="CX728" s="157"/>
      <c r="CY728" s="164"/>
      <c r="CZ728" s="157"/>
      <c r="DA728" s="157"/>
      <c r="DB728" s="165"/>
      <c r="DC728" s="21"/>
      <c r="DD728" s="9"/>
      <c r="DE728" s="22"/>
    </row>
    <row r="729" spans="1:109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165"/>
      <c r="CX729" s="157"/>
      <c r="CY729" s="164"/>
      <c r="CZ729" s="157"/>
      <c r="DA729" s="157"/>
      <c r="DB729" s="165"/>
      <c r="DC729" s="21"/>
      <c r="DD729" s="9"/>
      <c r="DE729" s="22"/>
    </row>
    <row r="730" spans="1:109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165"/>
      <c r="CX730" s="157"/>
      <c r="CY730" s="164"/>
      <c r="CZ730" s="157"/>
      <c r="DA730" s="157"/>
      <c r="DB730" s="165"/>
      <c r="DC730" s="21"/>
      <c r="DD730" s="9"/>
      <c r="DE730" s="22"/>
    </row>
    <row r="731" spans="1:109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165"/>
      <c r="CX731" s="157"/>
      <c r="CY731" s="164"/>
      <c r="CZ731" s="157"/>
      <c r="DA731" s="157"/>
      <c r="DB731" s="165"/>
      <c r="DC731" s="21"/>
      <c r="DD731" s="9"/>
      <c r="DE731" s="22"/>
    </row>
    <row r="732" spans="1:109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165"/>
      <c r="CX732" s="157"/>
      <c r="CY732" s="164"/>
      <c r="CZ732" s="157"/>
      <c r="DA732" s="157"/>
      <c r="DB732" s="165"/>
      <c r="DC732" s="21"/>
      <c r="DD732" s="9"/>
      <c r="DE732" s="22"/>
    </row>
    <row r="733" spans="1:109" ht="16.5" thickBot="1">
      <c r="A733" s="136"/>
      <c r="B733" s="137"/>
      <c r="C733" s="138"/>
      <c r="D733" s="397"/>
      <c r="E733" s="457"/>
      <c r="F733" s="208"/>
      <c r="G733" s="146"/>
      <c r="H733" s="146"/>
      <c r="I733" s="458"/>
      <c r="J733" s="458"/>
      <c r="K733" s="458"/>
      <c r="L733" s="459"/>
      <c r="M733" s="459"/>
      <c r="N733" s="458"/>
      <c r="O733" s="458"/>
      <c r="P733" s="458"/>
      <c r="Q733" s="458"/>
      <c r="R733" s="458"/>
      <c r="S733" s="458"/>
      <c r="T733" s="458"/>
      <c r="U733" s="208"/>
      <c r="V733" s="146"/>
      <c r="W733" s="146"/>
      <c r="X733" s="458"/>
      <c r="Y733" s="458"/>
      <c r="Z733" s="458"/>
      <c r="AA733" s="458"/>
      <c r="AB733" s="458"/>
      <c r="AC733" s="458"/>
      <c r="AD733" s="458"/>
      <c r="AE733" s="458"/>
      <c r="AF733" s="458"/>
      <c r="AG733" s="208"/>
      <c r="AH733" s="146"/>
      <c r="AI733" s="146"/>
      <c r="AJ733" s="146"/>
      <c r="AK733" s="458"/>
      <c r="AL733" s="458"/>
      <c r="AM733" s="458"/>
      <c r="AN733" s="458"/>
      <c r="AO733" s="458"/>
      <c r="AP733" s="458"/>
      <c r="AQ733" s="458"/>
      <c r="AR733" s="458"/>
      <c r="AS733" s="458"/>
      <c r="AT733" s="208"/>
      <c r="AU733" s="146"/>
      <c r="AV733" s="146"/>
      <c r="AW733" s="146"/>
      <c r="AX733" s="458"/>
      <c r="AY733" s="458"/>
      <c r="AZ733" s="458"/>
      <c r="BA733" s="458"/>
      <c r="BB733" s="458"/>
      <c r="BC733" s="458"/>
      <c r="BD733" s="458"/>
      <c r="BE733" s="458"/>
      <c r="BF733" s="458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60"/>
      <c r="CK733" s="447"/>
      <c r="CL733" s="447"/>
      <c r="CM733" s="372"/>
      <c r="CN733" s="145"/>
      <c r="CO733" s="436"/>
      <c r="CP733" s="146"/>
      <c r="CQ733" s="437"/>
      <c r="CR733" s="438"/>
      <c r="CS733" s="148"/>
      <c r="CT733" s="461"/>
      <c r="CU733" s="461"/>
      <c r="CV733" s="150"/>
      <c r="CW733" s="150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4:DE4">
    <sortCondition ref="CS4" customList="VODAFONE,MOVISTAR,ORANGE,YOIGO"/>
    <sortCondition ref="E4"/>
  </sortState>
  <pageMargins left="0.7" right="0.7" top="0.75" bottom="0.75" header="0.3" footer="0.3"/>
  <pageSetup paperSize="9" scale="16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DE89"/>
  <sheetViews>
    <sheetView showGridLines="0" zoomScale="70" zoomScaleNormal="70" workbookViewId="0">
      <selection activeCell="M1" sqref="M1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42.570312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9.7109375" style="198" bestFit="1" customWidth="1"/>
    <col min="12" max="13" width="9.7109375" style="1" bestFit="1" customWidth="1"/>
    <col min="14" max="14" width="12.85546875" style="1" bestFit="1" customWidth="1"/>
    <col min="15" max="15" width="11.140625" style="1" bestFit="1" customWidth="1"/>
    <col min="16" max="16" width="11.42578125" style="1" bestFit="1" customWidth="1"/>
    <col min="17" max="17" width="11.5703125" style="1" bestFit="1" customWidth="1"/>
    <col min="18" max="18" width="12.42578125" style="1" bestFit="1" customWidth="1"/>
    <col min="19" max="19" width="12.5703125" style="1" bestFit="1" customWidth="1"/>
    <col min="20" max="20" width="12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" bestFit="1" customWidth="1"/>
    <col min="46" max="48" width="5.42578125" style="1" bestFit="1" customWidth="1"/>
    <col min="49" max="49" width="5.42578125" style="1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8.5703125" style="134" bestFit="1" customWidth="1"/>
    <col min="71" max="72" width="5.7109375" style="1" customWidth="1"/>
    <col min="73" max="73" width="6.28515625" bestFit="1" customWidth="1"/>
    <col min="74" max="75" width="5.7109375" style="1" customWidth="1"/>
    <col min="76" max="76" width="9.7109375" style="198" bestFit="1" customWidth="1"/>
    <col min="77" max="77" width="6.28515625" style="1" bestFit="1" customWidth="1"/>
    <col min="78" max="78" width="9.7109375" style="198" bestFit="1" customWidth="1"/>
    <col min="79" max="79" width="7.85546875" style="218" bestFit="1" customWidth="1"/>
    <col min="80" max="80" width="6.28515625" bestFit="1" customWidth="1"/>
    <col min="81" max="82" width="5.7109375" style="1" customWidth="1"/>
    <col min="83" max="83" width="9.7109375" style="198" bestFit="1" customWidth="1"/>
    <col min="84" max="85" width="5.7109375" style="1" customWidth="1"/>
    <col min="86" max="86" width="9.7109375" style="198" bestFit="1" customWidth="1"/>
    <col min="87" max="87" width="5.7109375" style="1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76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8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29"/>
      <c r="CL2" s="429"/>
      <c r="CM2" s="480"/>
      <c r="CN2" s="176"/>
      <c r="CO2" s="363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462"/>
      <c r="DD2" s="463"/>
      <c r="DE2" s="464"/>
    </row>
    <row r="3" spans="1:109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475"/>
      <c r="CN3" s="187"/>
      <c r="CO3" s="362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465"/>
      <c r="DD3" s="466"/>
      <c r="DE3" s="467"/>
    </row>
    <row r="4" spans="1:109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475"/>
      <c r="CN4" s="187"/>
      <c r="CO4" s="362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465"/>
      <c r="DD4" s="466"/>
      <c r="DE4" s="467"/>
    </row>
    <row r="5" spans="1:109" ht="16.5" thickBo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475"/>
      <c r="CN5" s="187"/>
      <c r="CO5" s="362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465"/>
      <c r="DD5" s="466"/>
      <c r="DE5" s="467"/>
    </row>
    <row r="6" spans="1:109" s="156" customFormat="1" ht="15" customHeight="1">
      <c r="A6" s="159"/>
      <c r="B6" s="167"/>
      <c r="C6" s="166"/>
      <c r="D6" s="168"/>
      <c r="E6" s="339"/>
      <c r="F6" s="170"/>
      <c r="G6" s="363"/>
      <c r="H6" s="363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42"/>
      <c r="BP6" s="42"/>
      <c r="BQ6" s="42"/>
      <c r="BR6" s="478"/>
      <c r="BS6" s="172"/>
      <c r="BT6" s="172"/>
      <c r="BU6" s="42"/>
      <c r="BV6" s="42"/>
      <c r="BW6" s="190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29"/>
      <c r="CL6" s="429"/>
      <c r="CM6" s="480"/>
      <c r="CN6" s="176"/>
      <c r="CO6" s="363"/>
      <c r="CP6" s="363"/>
      <c r="CQ6" s="431"/>
      <c r="CR6" s="333"/>
      <c r="CS6" s="161"/>
      <c r="CT6" s="456"/>
      <c r="CU6" s="456"/>
      <c r="CV6" s="163"/>
      <c r="CW6" s="163"/>
      <c r="CX6" s="162"/>
      <c r="CY6" s="161"/>
      <c r="CZ6" s="162"/>
      <c r="DA6" s="162"/>
      <c r="DB6" s="163"/>
      <c r="DC6" s="462"/>
      <c r="DD6" s="463"/>
      <c r="DE6" s="464"/>
    </row>
    <row r="7" spans="1:109" s="156" customFormat="1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475"/>
      <c r="CN7" s="187"/>
      <c r="CO7" s="362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465"/>
      <c r="DD7" s="466"/>
      <c r="DE7" s="467"/>
    </row>
    <row r="8" spans="1:109" s="156" customFormat="1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475"/>
      <c r="CN8" s="187"/>
      <c r="CO8" s="362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465"/>
      <c r="DD8" s="466"/>
      <c r="DE8" s="467"/>
    </row>
    <row r="9" spans="1:109" s="156" customFormat="1" ht="16.5" thickBo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475"/>
      <c r="CN9" s="187"/>
      <c r="CO9" s="362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465"/>
      <c r="DD9" s="466"/>
      <c r="DE9" s="467"/>
    </row>
    <row r="10" spans="1:109" s="156" customFormat="1" ht="15" customHeight="1">
      <c r="A10" s="159"/>
      <c r="B10" s="167"/>
      <c r="C10" s="166"/>
      <c r="D10" s="168"/>
      <c r="E10" s="339"/>
      <c r="F10" s="170"/>
      <c r="G10" s="363"/>
      <c r="H10" s="363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42"/>
      <c r="BP10" s="42"/>
      <c r="BQ10" s="42"/>
      <c r="BR10" s="478"/>
      <c r="BS10" s="172"/>
      <c r="BT10" s="172"/>
      <c r="BU10" s="42"/>
      <c r="BV10" s="42"/>
      <c r="BW10" s="190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29"/>
      <c r="CL10" s="429"/>
      <c r="CM10" s="480"/>
      <c r="CN10" s="176"/>
      <c r="CO10" s="363"/>
      <c r="CP10" s="363"/>
      <c r="CQ10" s="431"/>
      <c r="CR10" s="333"/>
      <c r="CS10" s="161"/>
      <c r="CT10" s="456"/>
      <c r="CU10" s="456"/>
      <c r="CV10" s="163"/>
      <c r="CW10" s="163"/>
      <c r="CX10" s="162"/>
      <c r="CY10" s="161"/>
      <c r="CZ10" s="162"/>
      <c r="DA10" s="162"/>
      <c r="DB10" s="163"/>
      <c r="DC10" s="462"/>
      <c r="DD10" s="463"/>
      <c r="DE10" s="464"/>
    </row>
    <row r="11" spans="1:109" s="156" customFormat="1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475"/>
      <c r="CN11" s="187"/>
      <c r="CO11" s="362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465"/>
      <c r="DD11" s="466"/>
      <c r="DE11" s="467"/>
    </row>
    <row r="12" spans="1:109" s="156" customFormat="1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475"/>
      <c r="CN12" s="187"/>
      <c r="CO12" s="362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465"/>
      <c r="DD12" s="466"/>
      <c r="DE12" s="467"/>
    </row>
    <row r="13" spans="1:109" s="156" customFormat="1" ht="16.5" thickBo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475"/>
      <c r="CN13" s="187"/>
      <c r="CO13" s="362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465"/>
      <c r="DD13" s="466"/>
      <c r="DE13" s="467"/>
    </row>
    <row r="14" spans="1:109" s="156" customFormat="1" ht="15" customHeight="1">
      <c r="A14" s="159"/>
      <c r="B14" s="167"/>
      <c r="C14" s="166"/>
      <c r="D14" s="168"/>
      <c r="E14" s="339"/>
      <c r="F14" s="170"/>
      <c r="G14" s="363"/>
      <c r="H14" s="363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3"/>
      <c r="W14" s="363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42"/>
      <c r="BP14" s="42"/>
      <c r="BQ14" s="42"/>
      <c r="BR14" s="478"/>
      <c r="BS14" s="172"/>
      <c r="BT14" s="172"/>
      <c r="BU14" s="42"/>
      <c r="BV14" s="42"/>
      <c r="BW14" s="190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9"/>
      <c r="CK14" s="429"/>
      <c r="CL14" s="429"/>
      <c r="CM14" s="480"/>
      <c r="CN14" s="176"/>
      <c r="CO14" s="363"/>
      <c r="CP14" s="363"/>
      <c r="CQ14" s="431"/>
      <c r="CR14" s="333"/>
      <c r="CS14" s="161"/>
      <c r="CT14" s="456"/>
      <c r="CU14" s="456"/>
      <c r="CV14" s="163"/>
      <c r="CW14" s="163"/>
      <c r="CX14" s="162"/>
      <c r="CY14" s="161"/>
      <c r="CZ14" s="162"/>
      <c r="DA14" s="162"/>
      <c r="DB14" s="163"/>
      <c r="DC14" s="462"/>
      <c r="DD14" s="463"/>
      <c r="DE14" s="464"/>
    </row>
    <row r="15" spans="1:109" s="156" customFormat="1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475"/>
      <c r="CN15" s="187"/>
      <c r="CO15" s="362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465"/>
      <c r="DD15" s="466"/>
      <c r="DE15" s="467"/>
    </row>
    <row r="16" spans="1:109" s="156" customFormat="1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475"/>
      <c r="CN16" s="187"/>
      <c r="CO16" s="362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465"/>
      <c r="DD16" s="466"/>
      <c r="DE16" s="467"/>
    </row>
    <row r="17" spans="1:109" s="156" customFormat="1" ht="16.5" thickBo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475"/>
      <c r="CN17" s="187"/>
      <c r="CO17" s="362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465"/>
      <c r="DD17" s="466"/>
      <c r="DE17" s="467"/>
    </row>
    <row r="18" spans="1:109" s="156" customFormat="1" ht="15" customHeight="1">
      <c r="A18" s="159"/>
      <c r="B18" s="167"/>
      <c r="C18" s="166"/>
      <c r="D18" s="168"/>
      <c r="E18" s="339"/>
      <c r="F18" s="170"/>
      <c r="G18" s="363"/>
      <c r="H18" s="363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42"/>
      <c r="BP18" s="42"/>
      <c r="BQ18" s="42"/>
      <c r="BR18" s="478"/>
      <c r="BS18" s="172"/>
      <c r="BT18" s="172"/>
      <c r="BU18" s="42"/>
      <c r="BV18" s="42"/>
      <c r="BW18" s="190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9"/>
      <c r="CK18" s="429"/>
      <c r="CL18" s="429"/>
      <c r="CM18" s="480"/>
      <c r="CN18" s="176"/>
      <c r="CO18" s="363"/>
      <c r="CP18" s="363"/>
      <c r="CQ18" s="431"/>
      <c r="CR18" s="333"/>
      <c r="CS18" s="161"/>
      <c r="CT18" s="456"/>
      <c r="CU18" s="456"/>
      <c r="CV18" s="163"/>
      <c r="CW18" s="163"/>
      <c r="CX18" s="162"/>
      <c r="CY18" s="161"/>
      <c r="CZ18" s="162"/>
      <c r="DA18" s="162"/>
      <c r="DB18" s="163"/>
      <c r="DC18" s="462"/>
      <c r="DD18" s="463"/>
      <c r="DE18" s="464"/>
    </row>
    <row r="19" spans="1:109" s="156" customFormat="1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475"/>
      <c r="CN19" s="187"/>
      <c r="CO19" s="362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465"/>
      <c r="DD19" s="466"/>
      <c r="DE19" s="467"/>
    </row>
    <row r="20" spans="1:109" s="156" customFormat="1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475"/>
      <c r="CN20" s="187"/>
      <c r="CO20" s="362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465"/>
      <c r="DD20" s="466"/>
      <c r="DE20" s="467"/>
    </row>
    <row r="21" spans="1:109" s="156" customFormat="1" ht="16.5" thickBo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475"/>
      <c r="CN21" s="187"/>
      <c r="CO21" s="362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465"/>
      <c r="DD21" s="466"/>
      <c r="DE21" s="467"/>
    </row>
    <row r="22" spans="1:109" s="156" customFormat="1" ht="15" customHeight="1">
      <c r="A22" s="159"/>
      <c r="B22" s="167"/>
      <c r="C22" s="166"/>
      <c r="D22" s="168"/>
      <c r="E22" s="339"/>
      <c r="F22" s="170"/>
      <c r="G22" s="363"/>
      <c r="H22" s="363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3"/>
      <c r="W22" s="363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42"/>
      <c r="BP22" s="42"/>
      <c r="BQ22" s="42"/>
      <c r="BR22" s="478"/>
      <c r="BS22" s="172"/>
      <c r="BT22" s="172"/>
      <c r="BU22" s="42"/>
      <c r="BV22" s="42"/>
      <c r="BW22" s="190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9"/>
      <c r="CK22" s="429"/>
      <c r="CL22" s="429"/>
      <c r="CM22" s="480"/>
      <c r="CN22" s="176"/>
      <c r="CO22" s="363"/>
      <c r="CP22" s="363"/>
      <c r="CQ22" s="431"/>
      <c r="CR22" s="333"/>
      <c r="CS22" s="161"/>
      <c r="CT22" s="456"/>
      <c r="CU22" s="456"/>
      <c r="CV22" s="163"/>
      <c r="CW22" s="163"/>
      <c r="CX22" s="162"/>
      <c r="CY22" s="161"/>
      <c r="CZ22" s="162"/>
      <c r="DA22" s="162"/>
      <c r="DB22" s="163"/>
      <c r="DC22" s="462"/>
      <c r="DD22" s="463"/>
      <c r="DE22" s="464"/>
    </row>
    <row r="23" spans="1:109" s="156" customFormat="1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475"/>
      <c r="CN23" s="187"/>
      <c r="CO23" s="362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465"/>
      <c r="DD23" s="466"/>
      <c r="DE23" s="467"/>
    </row>
    <row r="24" spans="1:109" s="156" customFormat="1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475"/>
      <c r="CN24" s="187"/>
      <c r="CO24" s="362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465"/>
      <c r="DD24" s="466"/>
      <c r="DE24" s="467"/>
    </row>
    <row r="25" spans="1:109" s="156" customFormat="1" ht="16.5" thickBo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475"/>
      <c r="CN25" s="187"/>
      <c r="CO25" s="362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465"/>
      <c r="DD25" s="466"/>
      <c r="DE25" s="467"/>
    </row>
    <row r="26" spans="1:109" s="156" customFormat="1" ht="15" customHeight="1">
      <c r="A26" s="159"/>
      <c r="B26" s="167"/>
      <c r="C26" s="166"/>
      <c r="D26" s="168"/>
      <c r="E26" s="339"/>
      <c r="F26" s="170"/>
      <c r="G26" s="363"/>
      <c r="H26" s="363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42"/>
      <c r="BP26" s="42"/>
      <c r="BQ26" s="42"/>
      <c r="BR26" s="478"/>
      <c r="BS26" s="172"/>
      <c r="BT26" s="172"/>
      <c r="BU26" s="42"/>
      <c r="BV26" s="42"/>
      <c r="BW26" s="190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9"/>
      <c r="CK26" s="429"/>
      <c r="CL26" s="429"/>
      <c r="CM26" s="480"/>
      <c r="CN26" s="176"/>
      <c r="CO26" s="363"/>
      <c r="CP26" s="363"/>
      <c r="CQ26" s="431"/>
      <c r="CR26" s="333"/>
      <c r="CS26" s="161"/>
      <c r="CT26" s="456"/>
      <c r="CU26" s="456"/>
      <c r="CV26" s="163"/>
      <c r="CW26" s="163"/>
      <c r="CX26" s="162"/>
      <c r="CY26" s="161"/>
      <c r="CZ26" s="162"/>
      <c r="DA26" s="162"/>
      <c r="DB26" s="163"/>
      <c r="DC26" s="462"/>
      <c r="DD26" s="463"/>
      <c r="DE26" s="464"/>
    </row>
    <row r="27" spans="1:109" s="156" customFormat="1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475"/>
      <c r="CN27" s="187"/>
      <c r="CO27" s="362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465"/>
      <c r="DD27" s="466"/>
      <c r="DE27" s="467"/>
    </row>
    <row r="28" spans="1:109" s="156" customFormat="1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475"/>
      <c r="CN28" s="187"/>
      <c r="CO28" s="362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465"/>
      <c r="DD28" s="466"/>
      <c r="DE28" s="467"/>
    </row>
    <row r="29" spans="1:109" s="156" customFormat="1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81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83"/>
      <c r="CN29" s="145"/>
      <c r="CO29" s="146"/>
      <c r="CP29" s="146"/>
      <c r="CQ29" s="437"/>
      <c r="CR29" s="438"/>
      <c r="CS29" s="148"/>
      <c r="CT29" s="461"/>
      <c r="CU29" s="461"/>
      <c r="CV29" s="150"/>
      <c r="CW29" s="150"/>
      <c r="CX29" s="149"/>
      <c r="CY29" s="148"/>
      <c r="CZ29" s="149"/>
      <c r="DA29" s="149"/>
      <c r="DB29" s="150"/>
      <c r="DC29" s="468"/>
      <c r="DD29" s="469"/>
      <c r="DE29" s="470"/>
    </row>
    <row r="30" spans="1:109" ht="14.25">
      <c r="B30" s="1"/>
      <c r="C30" s="1"/>
      <c r="E30" s="1"/>
      <c r="X30" s="1"/>
      <c r="Y30" s="1"/>
      <c r="Z30" s="1"/>
      <c r="AA30" s="1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56"/>
    </row>
    <row r="31" spans="1:109" ht="14.25">
      <c r="B31" s="1"/>
      <c r="C31" s="1"/>
      <c r="E31" s="1"/>
      <c r="X31" s="1"/>
      <c r="Y31" s="1"/>
      <c r="Z31" s="1"/>
      <c r="AA31" s="1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56"/>
    </row>
    <row r="32" spans="1:109" ht="14.25">
      <c r="B32" s="1"/>
      <c r="C32" s="1"/>
      <c r="E32" s="1"/>
      <c r="X32" s="1"/>
      <c r="Y32" s="1"/>
      <c r="Z32" s="1"/>
      <c r="AA32" s="1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56"/>
    </row>
    <row r="33" spans="2:102" ht="14.25">
      <c r="B33" s="1"/>
      <c r="C33" s="1"/>
      <c r="E33" s="1"/>
      <c r="X33" s="1"/>
      <c r="Y33" s="1"/>
      <c r="Z33" s="1"/>
      <c r="AA33" s="1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56"/>
    </row>
    <row r="34" spans="2:102" ht="14.25">
      <c r="B34" s="1"/>
      <c r="C34" s="1"/>
      <c r="E34" s="1"/>
      <c r="X34" s="1"/>
      <c r="Y34" s="1"/>
      <c r="Z34" s="1"/>
      <c r="AA34" s="1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56"/>
    </row>
    <row r="35" spans="2:102" ht="14.25">
      <c r="B35" s="1"/>
      <c r="C35" s="1"/>
      <c r="E35" s="1"/>
      <c r="X35" s="1"/>
      <c r="Y35" s="1"/>
      <c r="Z35" s="1"/>
      <c r="AA35" s="1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56"/>
    </row>
    <row r="36" spans="2:102" ht="14.25">
      <c r="B36" s="1"/>
      <c r="C36" s="1"/>
      <c r="E36" s="1"/>
      <c r="X36" s="1"/>
      <c r="Y36" s="1"/>
      <c r="Z36" s="1"/>
      <c r="AA36" s="1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56"/>
    </row>
    <row r="37" spans="2:102" ht="14.25">
      <c r="B37" s="1"/>
      <c r="C37" s="1"/>
      <c r="E37" s="1"/>
      <c r="X37" s="1"/>
      <c r="Y37" s="1"/>
      <c r="Z37" s="1"/>
      <c r="AA37" s="1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56"/>
    </row>
    <row r="38" spans="2:102" ht="14.25">
      <c r="B38" s="1"/>
      <c r="C38" s="1"/>
      <c r="E38" s="1"/>
      <c r="X38" s="1"/>
      <c r="Y38" s="1"/>
      <c r="Z38" s="1"/>
      <c r="AA38" s="1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56"/>
    </row>
    <row r="39" spans="2:102" ht="14.25">
      <c r="B39" s="1"/>
      <c r="C39" s="1"/>
      <c r="E39" s="1"/>
      <c r="X39" s="1"/>
      <c r="Y39" s="1"/>
      <c r="Z39" s="1"/>
      <c r="AA39" s="1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56"/>
    </row>
    <row r="40" spans="2:102" ht="14.25">
      <c r="B40" s="1"/>
      <c r="C40" s="1"/>
      <c r="E40" s="1"/>
      <c r="X40" s="1"/>
      <c r="Y40" s="1"/>
      <c r="Z40" s="1"/>
      <c r="AA40" s="1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56"/>
    </row>
    <row r="41" spans="2:102" ht="14.25">
      <c r="B41" s="1"/>
      <c r="C41" s="1"/>
      <c r="E41" s="1"/>
      <c r="X41" s="1"/>
      <c r="Y41" s="1"/>
      <c r="Z41" s="1"/>
      <c r="AA41" s="1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56"/>
    </row>
    <row r="42" spans="2:102" ht="14.25">
      <c r="B42" s="1"/>
      <c r="C42" s="1"/>
      <c r="E42" s="1"/>
      <c r="X42" s="1"/>
      <c r="Y42" s="1"/>
      <c r="Z42" s="1"/>
      <c r="AA42" s="1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56"/>
    </row>
    <row r="43" spans="2:102" ht="14.25">
      <c r="B43" s="1"/>
      <c r="C43" s="1"/>
      <c r="E43" s="1"/>
      <c r="X43" s="1"/>
      <c r="Y43" s="1"/>
      <c r="Z43" s="1"/>
      <c r="AA43" s="1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56"/>
    </row>
    <row r="44" spans="2:102" ht="14.25">
      <c r="B44" s="1"/>
      <c r="C44" s="1"/>
      <c r="E44" s="1"/>
      <c r="X44" s="1"/>
      <c r="Y44" s="1"/>
      <c r="Z44" s="1"/>
      <c r="AA44" s="1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56"/>
    </row>
    <row r="45" spans="2:102" ht="14.25">
      <c r="B45" s="1"/>
      <c r="C45" s="1"/>
      <c r="E45" s="1"/>
      <c r="X45" s="1"/>
      <c r="Y45" s="1"/>
      <c r="Z45" s="1"/>
      <c r="AA45" s="1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56"/>
    </row>
    <row r="46" spans="2:102" ht="14.25">
      <c r="B46" s="1"/>
      <c r="C46" s="1"/>
      <c r="E46" s="1"/>
      <c r="X46" s="1"/>
      <c r="Y46" s="1"/>
      <c r="Z46" s="1"/>
      <c r="AA46" s="1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56"/>
    </row>
    <row r="47" spans="2:102" ht="14.25">
      <c r="B47" s="1"/>
      <c r="C47" s="1"/>
      <c r="E47" s="1"/>
      <c r="X47" s="1"/>
      <c r="Y47" s="1"/>
      <c r="Z47" s="1"/>
      <c r="AA47" s="1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56"/>
    </row>
    <row r="48" spans="2:102" ht="14.25">
      <c r="B48" s="1"/>
      <c r="C48" s="1"/>
      <c r="E48" s="1"/>
      <c r="X48" s="1"/>
      <c r="Y48" s="1"/>
      <c r="Z48" s="1"/>
      <c r="AA48" s="1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56"/>
    </row>
    <row r="49" spans="2:102" ht="14.25">
      <c r="B49" s="1"/>
      <c r="C49" s="1"/>
      <c r="E49" s="1"/>
      <c r="X49" s="1"/>
      <c r="Y49" s="1"/>
      <c r="Z49" s="1"/>
      <c r="AA49" s="1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2:102" ht="14.25">
      <c r="B50" s="1"/>
      <c r="C50" s="1"/>
      <c r="E50" s="1"/>
      <c r="X50" s="1"/>
      <c r="Y50" s="1"/>
      <c r="Z50" s="1"/>
      <c r="AA50" s="1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2:102" ht="14.25">
      <c r="B51" s="1"/>
      <c r="C51" s="1"/>
      <c r="E51" s="1"/>
      <c r="X51" s="1"/>
      <c r="Y51" s="1"/>
      <c r="Z51" s="1"/>
      <c r="AA51" s="1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2:102" ht="14.25">
      <c r="B52" s="1"/>
      <c r="C52" s="1"/>
      <c r="E52" s="1"/>
      <c r="X52" s="1"/>
      <c r="Y52" s="1"/>
      <c r="Z52" s="1"/>
      <c r="AA52" s="1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2:102" ht="14.25">
      <c r="B53" s="1"/>
      <c r="C53" s="1"/>
      <c r="E53" s="1"/>
      <c r="X53" s="1"/>
      <c r="Y53" s="1"/>
      <c r="Z53" s="1"/>
      <c r="AA53" s="1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2:102" ht="14.25">
      <c r="B54" s="1"/>
      <c r="C54" s="1"/>
      <c r="E54" s="1"/>
      <c r="X54" s="1"/>
      <c r="Y54" s="1"/>
      <c r="Z54" s="1"/>
      <c r="AA54" s="1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2:102" ht="14.25">
      <c r="B55" s="1"/>
      <c r="C55" s="1"/>
      <c r="E55" s="1"/>
      <c r="X55" s="1"/>
      <c r="Y55" s="1"/>
      <c r="Z55" s="1"/>
      <c r="AA55" s="1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2:102" ht="14.25">
      <c r="B56" s="1"/>
      <c r="C56" s="1"/>
      <c r="E56" s="1"/>
      <c r="X56" s="1"/>
      <c r="Y56" s="1"/>
      <c r="Z56" s="1"/>
      <c r="AA56" s="1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2:102" ht="14.25">
      <c r="B57" s="1"/>
      <c r="C57" s="1"/>
      <c r="E57" s="1"/>
      <c r="X57" s="1"/>
      <c r="Y57" s="1"/>
      <c r="Z57" s="1"/>
      <c r="AA57" s="1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2:102" ht="14.25">
      <c r="B58" s="1"/>
      <c r="C58" s="1"/>
      <c r="E58" s="1"/>
      <c r="X58" s="1"/>
      <c r="Y58" s="1"/>
      <c r="Z58" s="1"/>
      <c r="AA58" s="1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2:102" ht="14.25">
      <c r="B59" s="1"/>
      <c r="C59" s="1"/>
      <c r="E59" s="1"/>
      <c r="X59" s="1"/>
      <c r="Y59" s="1"/>
      <c r="Z59" s="1"/>
      <c r="AA59" s="1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2:102" ht="14.25">
      <c r="B60" s="1"/>
      <c r="C60" s="1"/>
      <c r="E60" s="1"/>
      <c r="X60" s="1"/>
      <c r="Y60" s="1"/>
      <c r="Z60" s="1"/>
      <c r="AA60" s="1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2:102" ht="14.25">
      <c r="B61" s="1"/>
      <c r="C61" s="1"/>
      <c r="E61" s="1"/>
      <c r="X61" s="1"/>
      <c r="Y61" s="1"/>
      <c r="Z61" s="1"/>
      <c r="AA61" s="1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2:102" ht="14.25">
      <c r="B62" s="1"/>
      <c r="C62" s="1"/>
      <c r="E62" s="1"/>
      <c r="X62" s="1"/>
      <c r="Y62" s="1"/>
      <c r="Z62" s="1"/>
      <c r="AA62" s="1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2:102" ht="14.25">
      <c r="B63" s="1"/>
      <c r="C63" s="1"/>
      <c r="E63" s="1"/>
      <c r="X63" s="1"/>
      <c r="Y63" s="1"/>
      <c r="Z63" s="1"/>
      <c r="AA63" s="1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2:102" ht="14.25">
      <c r="B64" s="1"/>
      <c r="C64" s="1"/>
      <c r="E64" s="1"/>
      <c r="X64" s="1"/>
      <c r="Y64" s="1"/>
      <c r="Z64" s="1"/>
      <c r="AA64" s="1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2:102" ht="14.25">
      <c r="B65" s="1"/>
      <c r="C65" s="1"/>
      <c r="E65" s="1"/>
      <c r="X65" s="1"/>
      <c r="Y65" s="1"/>
      <c r="Z65" s="1"/>
      <c r="AA65" s="1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2:102" ht="14.25">
      <c r="B66" s="1"/>
      <c r="C66" s="1"/>
      <c r="E66" s="1"/>
      <c r="X66" s="1"/>
      <c r="Y66" s="1"/>
      <c r="Z66" s="1"/>
      <c r="AA66" s="1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2:102" ht="14.25">
      <c r="B67" s="1"/>
      <c r="C67" s="1"/>
      <c r="E67" s="1"/>
      <c r="X67" s="1"/>
      <c r="Y67" s="1"/>
      <c r="Z67" s="1"/>
      <c r="AA67" s="1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2:102" ht="14.25">
      <c r="B68" s="1"/>
      <c r="C68" s="1"/>
      <c r="E68" s="1"/>
      <c r="X68" s="1"/>
      <c r="Y68" s="1"/>
      <c r="Z68" s="1"/>
      <c r="AA68" s="1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2:102" ht="14.25">
      <c r="B69" s="1"/>
      <c r="C69" s="1"/>
      <c r="E69" s="1"/>
      <c r="X69" s="1"/>
      <c r="Y69" s="1"/>
      <c r="Z69" s="1"/>
      <c r="AA69" s="1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2:102" ht="14.25">
      <c r="B70" s="1"/>
      <c r="C70" s="1"/>
      <c r="E70" s="1"/>
      <c r="X70" s="1"/>
      <c r="Y70" s="1"/>
      <c r="Z70" s="1"/>
      <c r="AA70" s="1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2:102" ht="14.25">
      <c r="B71" s="1"/>
      <c r="C71" s="1"/>
      <c r="E71" s="1"/>
      <c r="X71" s="1"/>
      <c r="Y71" s="1"/>
      <c r="Z71" s="1"/>
      <c r="AA71" s="1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2:102" ht="14.25">
      <c r="B72" s="1"/>
      <c r="C72" s="1"/>
      <c r="E72" s="1"/>
      <c r="X72" s="1"/>
      <c r="Y72" s="1"/>
      <c r="Z72" s="1"/>
      <c r="AA72" s="1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2:102" ht="14.25">
      <c r="B73" s="1"/>
      <c r="C73" s="1"/>
      <c r="E73" s="1"/>
      <c r="X73" s="1"/>
      <c r="Y73" s="1"/>
      <c r="Z73" s="1"/>
      <c r="AA73" s="1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2:102" ht="14.25">
      <c r="B74" s="1"/>
      <c r="C74" s="1"/>
      <c r="E74" s="1"/>
      <c r="X74" s="1"/>
      <c r="Y74" s="1"/>
      <c r="Z74" s="1"/>
      <c r="AA74" s="1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2:102" ht="14.25">
      <c r="B75" s="1"/>
      <c r="C75" s="1"/>
      <c r="E75" s="1"/>
      <c r="X75" s="1"/>
      <c r="Y75" s="1"/>
      <c r="Z75" s="1"/>
      <c r="AA75" s="1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2:102" ht="14.25">
      <c r="B76" s="1"/>
      <c r="C76" s="1"/>
      <c r="E76" s="1"/>
      <c r="X76" s="1"/>
      <c r="Y76" s="1"/>
      <c r="Z76" s="1"/>
      <c r="AA76" s="1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2:102" ht="14.25">
      <c r="B77" s="1"/>
      <c r="C77" s="1"/>
      <c r="E77" s="1"/>
      <c r="X77" s="1"/>
      <c r="Y77" s="1"/>
      <c r="Z77" s="1"/>
      <c r="AA77" s="1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2:102" ht="14.25">
      <c r="B78" s="1"/>
      <c r="C78" s="1"/>
      <c r="E78" s="1"/>
      <c r="X78" s="1"/>
      <c r="Y78" s="1"/>
      <c r="Z78" s="1"/>
      <c r="AA78" s="1"/>
      <c r="AB78" s="1"/>
      <c r="AC78" s="1"/>
      <c r="AD78" s="1"/>
      <c r="AE78" s="1"/>
      <c r="AK78" s="1"/>
      <c r="AL78" s="1"/>
      <c r="AM78" s="1"/>
      <c r="AN78" s="1"/>
      <c r="AO78" s="1"/>
      <c r="AP78" s="1"/>
      <c r="AQ78" s="1"/>
      <c r="AR78" s="1"/>
      <c r="AX78" s="1"/>
      <c r="AY78" s="1"/>
      <c r="AZ78" s="1"/>
      <c r="BA78" s="1"/>
      <c r="BB78" s="1"/>
      <c r="BC78" s="1"/>
      <c r="BD78" s="1"/>
      <c r="BE78" s="1"/>
      <c r="BM78" s="1"/>
      <c r="BN78" s="1"/>
      <c r="BU78" s="1"/>
      <c r="CB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2:102" ht="14.25">
      <c r="B79" s="1"/>
      <c r="C79" s="1"/>
      <c r="E79" s="1"/>
      <c r="X79" s="1"/>
      <c r="Y79" s="1"/>
      <c r="Z79" s="1"/>
      <c r="AA79" s="1"/>
      <c r="AB79" s="1"/>
      <c r="AC79" s="1"/>
      <c r="AD79" s="1"/>
      <c r="AE79" s="1"/>
      <c r="AK79" s="1"/>
      <c r="AL79" s="1"/>
      <c r="AM79" s="1"/>
      <c r="AN79" s="1"/>
      <c r="AO79" s="1"/>
      <c r="AP79" s="1"/>
      <c r="AQ79" s="1"/>
      <c r="AR79" s="1"/>
      <c r="AX79" s="1"/>
      <c r="AY79" s="1"/>
      <c r="AZ79" s="1"/>
      <c r="BA79" s="1"/>
      <c r="BB79" s="1"/>
      <c r="BC79" s="1"/>
      <c r="BD79" s="1"/>
      <c r="BE79" s="1"/>
      <c r="BM79" s="1"/>
      <c r="BN79" s="1"/>
      <c r="BU79" s="1"/>
      <c r="CB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2:102" ht="14.25">
      <c r="B80" s="1"/>
      <c r="C80" s="1"/>
      <c r="E80" s="1"/>
      <c r="X80" s="1"/>
      <c r="Y80" s="1"/>
      <c r="Z80" s="1"/>
      <c r="AA80" s="1"/>
      <c r="AB80" s="1"/>
      <c r="AC80" s="1"/>
      <c r="AD80" s="1"/>
      <c r="AE80" s="1"/>
      <c r="AK80" s="1"/>
      <c r="AL80" s="1"/>
      <c r="AM80" s="1"/>
      <c r="AN80" s="1"/>
      <c r="AO80" s="1"/>
      <c r="AP80" s="1"/>
      <c r="AQ80" s="1"/>
      <c r="AR80" s="1"/>
      <c r="AX80" s="1"/>
      <c r="AY80" s="1"/>
      <c r="AZ80" s="1"/>
      <c r="BA80" s="1"/>
      <c r="BB80" s="1"/>
      <c r="BC80" s="1"/>
      <c r="BD80" s="1"/>
      <c r="BE80" s="1"/>
      <c r="BM80" s="1"/>
      <c r="BN80" s="1"/>
      <c r="BU80" s="1"/>
      <c r="CB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2:102" ht="14.25">
      <c r="B81" s="1"/>
      <c r="C81" s="1"/>
      <c r="E81" s="1"/>
      <c r="X81" s="1"/>
      <c r="Y81" s="1"/>
      <c r="Z81" s="1"/>
      <c r="AA81" s="1"/>
      <c r="AB81" s="1"/>
      <c r="AC81" s="1"/>
      <c r="AD81" s="1"/>
      <c r="AE81" s="1"/>
      <c r="AK81" s="1"/>
      <c r="AL81" s="1"/>
      <c r="AM81" s="1"/>
      <c r="AN81" s="1"/>
      <c r="AO81" s="1"/>
      <c r="AP81" s="1"/>
      <c r="AQ81" s="1"/>
      <c r="AR81" s="1"/>
      <c r="AX81" s="1"/>
      <c r="AY81" s="1"/>
      <c r="AZ81" s="1"/>
      <c r="BA81" s="1"/>
      <c r="BB81" s="1"/>
      <c r="BC81" s="1"/>
      <c r="BD81" s="1"/>
      <c r="BE81" s="1"/>
      <c r="BM81" s="1"/>
      <c r="BN81" s="1"/>
      <c r="BU81" s="1"/>
      <c r="CB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  <row r="82" spans="2:102" ht="14.25">
      <c r="B82" s="1"/>
      <c r="C82" s="1"/>
      <c r="E82" s="1"/>
      <c r="X82" s="1"/>
      <c r="Y82" s="1"/>
      <c r="Z82" s="1"/>
      <c r="AA82" s="1"/>
      <c r="AB82" s="1"/>
      <c r="AC82" s="1"/>
      <c r="AD82" s="1"/>
      <c r="AE82" s="1"/>
      <c r="AK82" s="1"/>
      <c r="AL82" s="1"/>
      <c r="AM82" s="1"/>
      <c r="AN82" s="1"/>
      <c r="AO82" s="1"/>
      <c r="AP82" s="1"/>
      <c r="AQ82" s="1"/>
      <c r="AR82" s="1"/>
      <c r="AX82" s="1"/>
      <c r="AY82" s="1"/>
      <c r="AZ82" s="1"/>
      <c r="BA82" s="1"/>
      <c r="BB82" s="1"/>
      <c r="BC82" s="1"/>
      <c r="BD82" s="1"/>
      <c r="BE82" s="1"/>
      <c r="BM82" s="1"/>
      <c r="BN82" s="1"/>
      <c r="BU82" s="1"/>
      <c r="CB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56"/>
    </row>
    <row r="83" spans="2:102" ht="14.25">
      <c r="B83" s="1"/>
      <c r="C83" s="1"/>
      <c r="E83" s="1"/>
      <c r="X83" s="1"/>
      <c r="Y83" s="1"/>
      <c r="Z83" s="1"/>
      <c r="AA83" s="1"/>
      <c r="AB83" s="1"/>
      <c r="AC83" s="1"/>
      <c r="AD83" s="1"/>
      <c r="AE83" s="1"/>
      <c r="AK83" s="1"/>
      <c r="AL83" s="1"/>
      <c r="AM83" s="1"/>
      <c r="AN83" s="1"/>
      <c r="AO83" s="1"/>
      <c r="AP83" s="1"/>
      <c r="AQ83" s="1"/>
      <c r="AR83" s="1"/>
      <c r="AX83" s="1"/>
      <c r="AY83" s="1"/>
      <c r="AZ83" s="1"/>
      <c r="BA83" s="1"/>
      <c r="BB83" s="1"/>
      <c r="BC83" s="1"/>
      <c r="BD83" s="1"/>
      <c r="BE83" s="1"/>
      <c r="BM83" s="1"/>
      <c r="BN83" s="1"/>
      <c r="BU83" s="1"/>
      <c r="CB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56"/>
    </row>
    <row r="84" spans="2:102" ht="14.25">
      <c r="B84" s="1"/>
      <c r="C84" s="1"/>
      <c r="E84" s="1"/>
      <c r="X84" s="1"/>
      <c r="Y84" s="1"/>
      <c r="Z84" s="1"/>
      <c r="AA84" s="1"/>
      <c r="AB84" s="1"/>
      <c r="AC84" s="1"/>
      <c r="AD84" s="1"/>
      <c r="AE84" s="1"/>
      <c r="AK84" s="1"/>
      <c r="AL84" s="1"/>
      <c r="AM84" s="1"/>
      <c r="AN84" s="1"/>
      <c r="AO84" s="1"/>
      <c r="AP84" s="1"/>
      <c r="AQ84" s="1"/>
      <c r="AR84" s="1"/>
      <c r="AX84" s="1"/>
      <c r="AY84" s="1"/>
      <c r="AZ84" s="1"/>
      <c r="BA84" s="1"/>
      <c r="BB84" s="1"/>
      <c r="BC84" s="1"/>
      <c r="BD84" s="1"/>
      <c r="BE84" s="1"/>
      <c r="BM84" s="1"/>
      <c r="BN84" s="1"/>
      <c r="BU84" s="1"/>
      <c r="CB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56"/>
    </row>
    <row r="85" spans="2:102" ht="14.25">
      <c r="B85" s="1"/>
      <c r="C85" s="1"/>
      <c r="E85" s="1"/>
      <c r="X85" s="1"/>
      <c r="Y85" s="1"/>
      <c r="Z85" s="1"/>
      <c r="AA85" s="1"/>
      <c r="AB85" s="1"/>
      <c r="AC85" s="1"/>
      <c r="AD85" s="1"/>
      <c r="AE85" s="1"/>
      <c r="AK85" s="1"/>
      <c r="AL85" s="1"/>
      <c r="AM85" s="1"/>
      <c r="AN85" s="1"/>
      <c r="AO85" s="1"/>
      <c r="AP85" s="1"/>
      <c r="AQ85" s="1"/>
      <c r="AR85" s="1"/>
      <c r="AX85" s="1"/>
      <c r="AY85" s="1"/>
      <c r="AZ85" s="1"/>
      <c r="BA85" s="1"/>
      <c r="BB85" s="1"/>
      <c r="BC85" s="1"/>
      <c r="BD85" s="1"/>
      <c r="BE85" s="1"/>
      <c r="BM85" s="1"/>
      <c r="BN85" s="1"/>
      <c r="BU85" s="1"/>
      <c r="CB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56"/>
    </row>
    <row r="86" spans="2:102" ht="14.25">
      <c r="B86" s="1"/>
      <c r="C86" s="1"/>
      <c r="E86" s="1"/>
      <c r="X86" s="1"/>
      <c r="Y86" s="1"/>
      <c r="Z86" s="1"/>
      <c r="AA86" s="1"/>
      <c r="AB86" s="1"/>
      <c r="AC86" s="1"/>
      <c r="AD86" s="1"/>
      <c r="AE86" s="1"/>
      <c r="AK86" s="1"/>
      <c r="AL86" s="1"/>
      <c r="AM86" s="1"/>
      <c r="AN86" s="1"/>
      <c r="AO86" s="1"/>
      <c r="AP86" s="1"/>
      <c r="AQ86" s="1"/>
      <c r="AR86" s="1"/>
      <c r="AX86" s="1"/>
      <c r="AY86" s="1"/>
      <c r="AZ86" s="1"/>
      <c r="BA86" s="1"/>
      <c r="BB86" s="1"/>
      <c r="BC86" s="1"/>
      <c r="BD86" s="1"/>
      <c r="BE86" s="1"/>
      <c r="BM86" s="1"/>
      <c r="BN86" s="1"/>
      <c r="BU86" s="1"/>
      <c r="CB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56"/>
    </row>
    <row r="87" spans="2:102" ht="14.25">
      <c r="B87" s="1"/>
      <c r="C87" s="1"/>
      <c r="E87" s="1"/>
      <c r="X87" s="1"/>
      <c r="Y87" s="1"/>
      <c r="Z87" s="1"/>
      <c r="AA87" s="1"/>
      <c r="AB87" s="1"/>
      <c r="AC87" s="1"/>
      <c r="AD87" s="1"/>
      <c r="AE87" s="1"/>
      <c r="AK87" s="1"/>
      <c r="AL87" s="1"/>
      <c r="AM87" s="1"/>
      <c r="AN87" s="1"/>
      <c r="AO87" s="1"/>
      <c r="AP87" s="1"/>
      <c r="AQ87" s="1"/>
      <c r="AR87" s="1"/>
      <c r="AX87" s="1"/>
      <c r="AY87" s="1"/>
      <c r="AZ87" s="1"/>
      <c r="BA87" s="1"/>
      <c r="BB87" s="1"/>
      <c r="BC87" s="1"/>
      <c r="BD87" s="1"/>
      <c r="BE87" s="1"/>
      <c r="BM87" s="1"/>
      <c r="BN87" s="1"/>
      <c r="BU87" s="1"/>
      <c r="CB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56"/>
    </row>
    <row r="88" spans="2:102" ht="14.25">
      <c r="B88" s="1"/>
      <c r="C88" s="1"/>
      <c r="E88" s="1"/>
      <c r="X88" s="1"/>
      <c r="Y88" s="1"/>
      <c r="Z88" s="1"/>
      <c r="AA88" s="1"/>
      <c r="AB88" s="1"/>
      <c r="AC88" s="1"/>
      <c r="AD88" s="1"/>
      <c r="AE88" s="1"/>
      <c r="AK88" s="1"/>
      <c r="AL88" s="1"/>
      <c r="AM88" s="1"/>
      <c r="AN88" s="1"/>
      <c r="AO88" s="1"/>
      <c r="AP88" s="1"/>
      <c r="AQ88" s="1"/>
      <c r="AR88" s="1"/>
      <c r="AX88" s="1"/>
      <c r="AY88" s="1"/>
      <c r="AZ88" s="1"/>
      <c r="BA88" s="1"/>
      <c r="BB88" s="1"/>
      <c r="BC88" s="1"/>
      <c r="BD88" s="1"/>
      <c r="BE88" s="1"/>
      <c r="BM88" s="1"/>
      <c r="BN88" s="1"/>
      <c r="BU88" s="1"/>
      <c r="CB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56"/>
    </row>
    <row r="89" spans="2:102" ht="14.25">
      <c r="B89" s="1"/>
      <c r="C89" s="1"/>
      <c r="E89" s="1"/>
      <c r="X89" s="1"/>
      <c r="Y89" s="1"/>
      <c r="Z89" s="1"/>
      <c r="AA89" s="1"/>
      <c r="AB89" s="1"/>
      <c r="AC89" s="1"/>
      <c r="AD89" s="1"/>
      <c r="AE89" s="1"/>
      <c r="AK89" s="1"/>
      <c r="AL89" s="1"/>
      <c r="AM89" s="1"/>
      <c r="AN89" s="1"/>
      <c r="AO89" s="1"/>
      <c r="AP89" s="1"/>
      <c r="AQ89" s="1"/>
      <c r="AR89" s="1"/>
      <c r="AX89" s="1"/>
      <c r="AY89" s="1"/>
      <c r="AZ89" s="1"/>
      <c r="BA89" s="1"/>
      <c r="BB89" s="1"/>
      <c r="BC89" s="1"/>
      <c r="BD89" s="1"/>
      <c r="BE89" s="1"/>
      <c r="BM89" s="1"/>
      <c r="BN89" s="1"/>
      <c r="BU89" s="1"/>
      <c r="CB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56"/>
    </row>
  </sheetData>
  <sortState ref="A3:DE3">
    <sortCondition ref="CS3" customList="VODAFONE,MOVISTAR,ORANGE,YOIGO"/>
    <sortCondition ref="E3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0070C0"/>
    <pageSetUpPr fitToPage="1"/>
  </sheetPr>
  <dimension ref="A1:DE100"/>
  <sheetViews>
    <sheetView showGridLines="0" zoomScale="70" zoomScaleNormal="70" workbookViewId="0">
      <selection activeCell="L1" sqref="L1"/>
    </sheetView>
  </sheetViews>
  <sheetFormatPr baseColWidth="10" defaultColWidth="9.140625" defaultRowHeight="15"/>
  <cols>
    <col min="1" max="1" width="29.5703125" style="156" bestFit="1" customWidth="1"/>
    <col min="2" max="2" width="11.5703125" style="2" bestFit="1" customWidth="1"/>
    <col min="3" max="3" width="7.85546875" style="2" bestFit="1" customWidth="1"/>
    <col min="4" max="4" width="17.85546875" style="156" customWidth="1"/>
    <col min="5" max="5" width="42.5703125" style="11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8.5703125" style="134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11.5703125" style="156" bestFit="1" customWidth="1"/>
    <col min="18" max="18" width="12.42578125" style="156" bestFit="1" customWidth="1"/>
    <col min="19" max="19" width="12.5703125" style="156" bestFit="1" customWidth="1"/>
    <col min="20" max="20" width="12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42578125" style="28" bestFit="1" customWidth="1"/>
    <col min="40" max="40" width="12.42578125" style="28" bestFit="1" customWidth="1"/>
    <col min="41" max="41" width="12.1406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56" bestFit="1" customWidth="1"/>
    <col min="46" max="48" width="5.42578125" style="156" bestFit="1" customWidth="1"/>
    <col min="49" max="49" width="5.42578125" style="156" customWidth="1"/>
    <col min="50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8" width="11.5703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8.5703125" style="134" bestFit="1" customWidth="1"/>
    <col min="71" max="72" width="5.7109375" style="156" customWidth="1"/>
    <col min="73" max="73" width="6.28515625" style="396" bestFit="1" customWidth="1"/>
    <col min="74" max="75" width="5.7109375" style="156" customWidth="1"/>
    <col min="76" max="76" width="9.7109375" style="198" bestFit="1" customWidth="1"/>
    <col min="77" max="77" width="6.28515625" style="156" bestFit="1" customWidth="1"/>
    <col min="78" max="78" width="9.7109375" style="198" bestFit="1" customWidth="1"/>
    <col min="79" max="79" width="5.7109375" style="156" customWidth="1"/>
    <col min="80" max="80" width="6.28515625" style="396" bestFit="1" customWidth="1"/>
    <col min="81" max="82" width="5.7109375" style="156" customWidth="1"/>
    <col min="83" max="83" width="9.7109375" style="198" bestFit="1" customWidth="1"/>
    <col min="84" max="85" width="5.7109375" style="156" customWidth="1"/>
    <col min="86" max="86" width="9.7109375" style="198" bestFit="1" customWidth="1"/>
    <col min="87" max="87" width="5.7109375" style="156" customWidth="1"/>
    <col min="88" max="88" width="5.42578125" style="396" bestFit="1" customWidth="1"/>
    <col min="89" max="89" width="10" style="396" bestFit="1" customWidth="1"/>
    <col min="90" max="91" width="5.42578125" style="396" bestFit="1" customWidth="1"/>
    <col min="92" max="92" width="6.285156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76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8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29"/>
      <c r="CL2" s="429"/>
      <c r="CM2" s="480"/>
      <c r="CN2" s="176"/>
      <c r="CO2" s="363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462"/>
      <c r="DD2" s="463"/>
      <c r="DE2" s="464"/>
    </row>
    <row r="3" spans="1:109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475"/>
      <c r="CN3" s="187"/>
      <c r="CO3" s="362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465"/>
      <c r="DD3" s="466"/>
      <c r="DE3" s="467"/>
    </row>
    <row r="4" spans="1:109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475"/>
      <c r="CN4" s="187"/>
      <c r="CO4" s="362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465"/>
      <c r="DD4" s="466"/>
      <c r="DE4" s="467"/>
    </row>
    <row r="5" spans="1:109" ht="16.5" thickBo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475"/>
      <c r="CN5" s="187"/>
      <c r="CO5" s="362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465"/>
      <c r="DD5" s="466"/>
      <c r="DE5" s="467"/>
    </row>
    <row r="6" spans="1:109" ht="15" customHeight="1">
      <c r="A6" s="159"/>
      <c r="B6" s="167"/>
      <c r="C6" s="166"/>
      <c r="D6" s="168"/>
      <c r="E6" s="339"/>
      <c r="F6" s="170"/>
      <c r="G6" s="363"/>
      <c r="H6" s="363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42"/>
      <c r="BP6" s="42"/>
      <c r="BQ6" s="42"/>
      <c r="BR6" s="478"/>
      <c r="BS6" s="172"/>
      <c r="BT6" s="172"/>
      <c r="BU6" s="42"/>
      <c r="BV6" s="42"/>
      <c r="BW6" s="190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29"/>
      <c r="CL6" s="429"/>
      <c r="CM6" s="480"/>
      <c r="CN6" s="176"/>
      <c r="CO6" s="363"/>
      <c r="CP6" s="363"/>
      <c r="CQ6" s="431"/>
      <c r="CR6" s="333"/>
      <c r="CS6" s="161"/>
      <c r="CT6" s="456"/>
      <c r="CU6" s="456"/>
      <c r="CV6" s="163"/>
      <c r="CW6" s="163"/>
      <c r="CX6" s="162"/>
      <c r="CY6" s="161"/>
      <c r="CZ6" s="162"/>
      <c r="DA6" s="162"/>
      <c r="DB6" s="163"/>
      <c r="DC6" s="462"/>
      <c r="DD6" s="463"/>
      <c r="DE6" s="464"/>
    </row>
    <row r="7" spans="1:109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475"/>
      <c r="CN7" s="187"/>
      <c r="CO7" s="362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465"/>
      <c r="DD7" s="466"/>
      <c r="DE7" s="467"/>
    </row>
    <row r="8" spans="1:109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475"/>
      <c r="CN8" s="187"/>
      <c r="CO8" s="362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465"/>
      <c r="DD8" s="466"/>
      <c r="DE8" s="467"/>
    </row>
    <row r="9" spans="1:109" ht="16.5" thickBo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475"/>
      <c r="CN9" s="187"/>
      <c r="CO9" s="362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465"/>
      <c r="DD9" s="466"/>
      <c r="DE9" s="467"/>
    </row>
    <row r="10" spans="1:109" ht="15" customHeight="1">
      <c r="A10" s="159"/>
      <c r="B10" s="167"/>
      <c r="C10" s="166"/>
      <c r="D10" s="168"/>
      <c r="E10" s="339"/>
      <c r="F10" s="170"/>
      <c r="G10" s="363"/>
      <c r="H10" s="363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42"/>
      <c r="BP10" s="42"/>
      <c r="BQ10" s="42"/>
      <c r="BR10" s="478"/>
      <c r="BS10" s="172"/>
      <c r="BT10" s="172"/>
      <c r="BU10" s="42"/>
      <c r="BV10" s="42"/>
      <c r="BW10" s="190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29"/>
      <c r="CL10" s="429"/>
      <c r="CM10" s="480"/>
      <c r="CN10" s="176"/>
      <c r="CO10" s="363"/>
      <c r="CP10" s="363"/>
      <c r="CQ10" s="431"/>
      <c r="CR10" s="333"/>
      <c r="CS10" s="161"/>
      <c r="CT10" s="456"/>
      <c r="CU10" s="456"/>
      <c r="CV10" s="163"/>
      <c r="CW10" s="163"/>
      <c r="CX10" s="162"/>
      <c r="CY10" s="161"/>
      <c r="CZ10" s="162"/>
      <c r="DA10" s="162"/>
      <c r="DB10" s="163"/>
      <c r="DC10" s="462"/>
      <c r="DD10" s="463"/>
      <c r="DE10" s="464"/>
    </row>
    <row r="11" spans="1:109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475"/>
      <c r="CN11" s="187"/>
      <c r="CO11" s="362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465"/>
      <c r="DD11" s="466"/>
      <c r="DE11" s="467"/>
    </row>
    <row r="12" spans="1:109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475"/>
      <c r="CN12" s="187"/>
      <c r="CO12" s="362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465"/>
      <c r="DD12" s="466"/>
      <c r="DE12" s="467"/>
    </row>
    <row r="13" spans="1:109" ht="16.5" thickBo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475"/>
      <c r="CN13" s="187"/>
      <c r="CO13" s="362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465"/>
      <c r="DD13" s="466"/>
      <c r="DE13" s="467"/>
    </row>
    <row r="14" spans="1:109" ht="15" customHeight="1">
      <c r="A14" s="159"/>
      <c r="B14" s="167"/>
      <c r="C14" s="166"/>
      <c r="D14" s="168"/>
      <c r="E14" s="339"/>
      <c r="F14" s="170"/>
      <c r="G14" s="363"/>
      <c r="H14" s="363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3"/>
      <c r="W14" s="363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42"/>
      <c r="BP14" s="42"/>
      <c r="BQ14" s="42"/>
      <c r="BR14" s="478"/>
      <c r="BS14" s="172"/>
      <c r="BT14" s="172"/>
      <c r="BU14" s="42"/>
      <c r="BV14" s="42"/>
      <c r="BW14" s="190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9"/>
      <c r="CK14" s="429"/>
      <c r="CL14" s="429"/>
      <c r="CM14" s="480"/>
      <c r="CN14" s="176"/>
      <c r="CO14" s="363"/>
      <c r="CP14" s="363"/>
      <c r="CQ14" s="431"/>
      <c r="CR14" s="333"/>
      <c r="CS14" s="161"/>
      <c r="CT14" s="456"/>
      <c r="CU14" s="456"/>
      <c r="CV14" s="163"/>
      <c r="CW14" s="163"/>
      <c r="CX14" s="162"/>
      <c r="CY14" s="161"/>
      <c r="CZ14" s="162"/>
      <c r="DA14" s="162"/>
      <c r="DB14" s="163"/>
      <c r="DC14" s="462"/>
      <c r="DD14" s="463"/>
      <c r="DE14" s="464"/>
    </row>
    <row r="15" spans="1:109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475"/>
      <c r="CN15" s="187"/>
      <c r="CO15" s="362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465"/>
      <c r="DD15" s="466"/>
      <c r="DE15" s="467"/>
    </row>
    <row r="16" spans="1:109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475"/>
      <c r="CN16" s="187"/>
      <c r="CO16" s="362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465"/>
      <c r="DD16" s="466"/>
      <c r="DE16" s="467"/>
    </row>
    <row r="17" spans="1:109" ht="16.5" thickBo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475"/>
      <c r="CN17" s="187"/>
      <c r="CO17" s="362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465"/>
      <c r="DD17" s="466"/>
      <c r="DE17" s="467"/>
    </row>
    <row r="18" spans="1:109" ht="15" customHeight="1">
      <c r="A18" s="159"/>
      <c r="B18" s="167"/>
      <c r="C18" s="166"/>
      <c r="D18" s="168"/>
      <c r="E18" s="339"/>
      <c r="F18" s="170"/>
      <c r="G18" s="363"/>
      <c r="H18" s="363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42"/>
      <c r="BP18" s="42"/>
      <c r="BQ18" s="42"/>
      <c r="BR18" s="478"/>
      <c r="BS18" s="172"/>
      <c r="BT18" s="172"/>
      <c r="BU18" s="42"/>
      <c r="BV18" s="42"/>
      <c r="BW18" s="190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9"/>
      <c r="CK18" s="429"/>
      <c r="CL18" s="429"/>
      <c r="CM18" s="480"/>
      <c r="CN18" s="176"/>
      <c r="CO18" s="363"/>
      <c r="CP18" s="363"/>
      <c r="CQ18" s="431"/>
      <c r="CR18" s="333"/>
      <c r="CS18" s="161"/>
      <c r="CT18" s="456"/>
      <c r="CU18" s="456"/>
      <c r="CV18" s="163"/>
      <c r="CW18" s="163"/>
      <c r="CX18" s="162"/>
      <c r="CY18" s="161"/>
      <c r="CZ18" s="162"/>
      <c r="DA18" s="162"/>
      <c r="DB18" s="163"/>
      <c r="DC18" s="462"/>
      <c r="DD18" s="463"/>
      <c r="DE18" s="464"/>
    </row>
    <row r="19" spans="1:109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475"/>
      <c r="CN19" s="187"/>
      <c r="CO19" s="362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465"/>
      <c r="DD19" s="466"/>
      <c r="DE19" s="467"/>
    </row>
    <row r="20" spans="1:109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475"/>
      <c r="CN20" s="187"/>
      <c r="CO20" s="362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465"/>
      <c r="DD20" s="466"/>
      <c r="DE20" s="467"/>
    </row>
    <row r="21" spans="1:109" ht="16.5" thickBo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475"/>
      <c r="CN21" s="187"/>
      <c r="CO21" s="362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465"/>
      <c r="DD21" s="466"/>
      <c r="DE21" s="467"/>
    </row>
    <row r="22" spans="1:109" ht="15" customHeight="1">
      <c r="A22" s="159"/>
      <c r="B22" s="167"/>
      <c r="C22" s="166"/>
      <c r="D22" s="168"/>
      <c r="E22" s="339"/>
      <c r="F22" s="170"/>
      <c r="G22" s="363"/>
      <c r="H22" s="363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3"/>
      <c r="W22" s="363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42"/>
      <c r="BP22" s="42"/>
      <c r="BQ22" s="42"/>
      <c r="BR22" s="478"/>
      <c r="BS22" s="172"/>
      <c r="BT22" s="172"/>
      <c r="BU22" s="42"/>
      <c r="BV22" s="42"/>
      <c r="BW22" s="190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9"/>
      <c r="CK22" s="429"/>
      <c r="CL22" s="429"/>
      <c r="CM22" s="480"/>
      <c r="CN22" s="176"/>
      <c r="CO22" s="363"/>
      <c r="CP22" s="363"/>
      <c r="CQ22" s="431"/>
      <c r="CR22" s="333"/>
      <c r="CS22" s="161"/>
      <c r="CT22" s="456"/>
      <c r="CU22" s="456"/>
      <c r="CV22" s="163"/>
      <c r="CW22" s="163"/>
      <c r="CX22" s="162"/>
      <c r="CY22" s="161"/>
      <c r="CZ22" s="162"/>
      <c r="DA22" s="162"/>
      <c r="DB22" s="163"/>
      <c r="DC22" s="462"/>
      <c r="DD22" s="463"/>
      <c r="DE22" s="464"/>
    </row>
    <row r="23" spans="1:109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475"/>
      <c r="CN23" s="187"/>
      <c r="CO23" s="362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465"/>
      <c r="DD23" s="466"/>
      <c r="DE23" s="467"/>
    </row>
    <row r="24" spans="1:109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475"/>
      <c r="CN24" s="187"/>
      <c r="CO24" s="362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465"/>
      <c r="DD24" s="466"/>
      <c r="DE24" s="467"/>
    </row>
    <row r="25" spans="1:109" ht="16.5" thickBo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475"/>
      <c r="CN25" s="187"/>
      <c r="CO25" s="362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465"/>
      <c r="DD25" s="466"/>
      <c r="DE25" s="467"/>
    </row>
    <row r="26" spans="1:109" ht="15" customHeight="1">
      <c r="A26" s="159"/>
      <c r="B26" s="167"/>
      <c r="C26" s="166"/>
      <c r="D26" s="168"/>
      <c r="E26" s="339"/>
      <c r="F26" s="170"/>
      <c r="G26" s="363"/>
      <c r="H26" s="363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42"/>
      <c r="BP26" s="42"/>
      <c r="BQ26" s="42"/>
      <c r="BR26" s="478"/>
      <c r="BS26" s="172"/>
      <c r="BT26" s="172"/>
      <c r="BU26" s="42"/>
      <c r="BV26" s="42"/>
      <c r="BW26" s="190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9"/>
      <c r="CK26" s="429"/>
      <c r="CL26" s="429"/>
      <c r="CM26" s="480"/>
      <c r="CN26" s="176"/>
      <c r="CO26" s="363"/>
      <c r="CP26" s="363"/>
      <c r="CQ26" s="431"/>
      <c r="CR26" s="333"/>
      <c r="CS26" s="161"/>
      <c r="CT26" s="456"/>
      <c r="CU26" s="456"/>
      <c r="CV26" s="163"/>
      <c r="CW26" s="163"/>
      <c r="CX26" s="162"/>
      <c r="CY26" s="161"/>
      <c r="CZ26" s="162"/>
      <c r="DA26" s="162"/>
      <c r="DB26" s="163"/>
      <c r="DC26" s="462"/>
      <c r="DD26" s="463"/>
      <c r="DE26" s="464"/>
    </row>
    <row r="27" spans="1:109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475"/>
      <c r="CN27" s="187"/>
      <c r="CO27" s="362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465"/>
      <c r="DD27" s="466"/>
      <c r="DE27" s="467"/>
    </row>
    <row r="28" spans="1:109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475"/>
      <c r="CN28" s="187"/>
      <c r="CO28" s="362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465"/>
      <c r="DD28" s="466"/>
      <c r="DE28" s="467"/>
    </row>
    <row r="29" spans="1:109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81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83"/>
      <c r="CN29" s="145"/>
      <c r="CO29" s="146"/>
      <c r="CP29" s="146"/>
      <c r="CQ29" s="437"/>
      <c r="CR29" s="438"/>
      <c r="CS29" s="148"/>
      <c r="CT29" s="461"/>
      <c r="CU29" s="461"/>
      <c r="CV29" s="150"/>
      <c r="CW29" s="150"/>
      <c r="CX29" s="149"/>
      <c r="CY29" s="148"/>
      <c r="CZ29" s="149"/>
      <c r="DA29" s="149"/>
      <c r="DB29" s="150"/>
      <c r="DC29" s="468"/>
      <c r="DD29" s="469"/>
      <c r="DE29" s="470"/>
    </row>
    <row r="30" spans="1:109">
      <c r="CY30" s="396"/>
      <c r="CZ30" s="35"/>
      <c r="DA30" s="396"/>
      <c r="DB30" s="396"/>
    </row>
    <row r="31" spans="1:109">
      <c r="CY31" s="396"/>
      <c r="CZ31" s="35"/>
      <c r="DA31" s="396"/>
      <c r="DB31" s="396"/>
    </row>
    <row r="32" spans="1:109">
      <c r="CY32" s="396"/>
      <c r="CZ32" s="35"/>
      <c r="DA32" s="396"/>
      <c r="DB32" s="396"/>
    </row>
    <row r="33" spans="2:102" ht="14.25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R33" s="156"/>
      <c r="CS33" s="156"/>
      <c r="CT33" s="156"/>
      <c r="CU33" s="156"/>
      <c r="CV33" s="156"/>
      <c r="CW33" s="156"/>
      <c r="CX33" s="156"/>
    </row>
    <row r="34" spans="2:102" ht="14.25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R34" s="156"/>
      <c r="CS34" s="156"/>
      <c r="CT34" s="156"/>
      <c r="CU34" s="156"/>
      <c r="CV34" s="156"/>
      <c r="CW34" s="156"/>
      <c r="CX34" s="156"/>
    </row>
    <row r="35" spans="2:102" ht="14.25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</row>
    <row r="36" spans="2:102" ht="14.25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</row>
    <row r="37" spans="2:102" ht="14.25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</row>
    <row r="38" spans="2:102" ht="14.25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</row>
    <row r="39" spans="2:102" ht="14.25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R39" s="156"/>
      <c r="CS39" s="156"/>
      <c r="CT39" s="156"/>
      <c r="CU39" s="156"/>
      <c r="CV39" s="156"/>
      <c r="CW39" s="156"/>
      <c r="CX39" s="156"/>
    </row>
    <row r="40" spans="2:102" ht="14.25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R40" s="156"/>
      <c r="CS40" s="156"/>
      <c r="CT40" s="156"/>
      <c r="CU40" s="156"/>
      <c r="CV40" s="156"/>
      <c r="CW40" s="156"/>
      <c r="CX40" s="156"/>
    </row>
    <row r="41" spans="2:102" ht="14.25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</row>
    <row r="42" spans="2:102" ht="14.25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R42" s="156"/>
      <c r="CS42" s="156"/>
      <c r="CT42" s="156"/>
      <c r="CU42" s="156"/>
      <c r="CV42" s="156"/>
      <c r="CW42" s="156"/>
      <c r="CX42" s="156"/>
    </row>
    <row r="43" spans="2:102" ht="14.25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R43" s="156"/>
      <c r="CS43" s="156"/>
      <c r="CT43" s="156"/>
      <c r="CU43" s="156"/>
      <c r="CV43" s="156"/>
      <c r="CW43" s="156"/>
      <c r="CX43" s="156"/>
    </row>
    <row r="44" spans="2:102" ht="14.25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</row>
    <row r="45" spans="2:102" ht="14.25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</row>
    <row r="46" spans="2:102" ht="14.25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</row>
    <row r="47" spans="2:102" ht="14.25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</row>
    <row r="48" spans="2:102" ht="14.25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</row>
    <row r="49" spans="2:102" ht="14.25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2:102" ht="14.25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2:102" ht="14.25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2:102" ht="14.25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2:102" ht="14.25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2:102" ht="14.25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2:102" ht="14.25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2:102" ht="14.25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2:102" ht="14.25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2:102" ht="14.25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2:102" ht="14.25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2:102" ht="14.25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2:102" ht="14.25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2:102" ht="14.25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2:102" ht="14.25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2:102" ht="14.25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2:102" ht="14.25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2:102" ht="14.25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2:102" ht="14.25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2:102" ht="14.25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2:102" ht="14.25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2:102" ht="14.25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2:102" ht="14.25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2:102" ht="14.25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2:102" ht="14.25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2:102" ht="14.25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2:102" ht="14.25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2:102" ht="14.25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2:102" ht="14.25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2:102" ht="14.25">
      <c r="B78" s="156"/>
      <c r="C78" s="156"/>
      <c r="E78" s="156"/>
      <c r="X78" s="156"/>
      <c r="Y78" s="156"/>
      <c r="Z78" s="156"/>
      <c r="AA78" s="156"/>
      <c r="AB78" s="156"/>
      <c r="AC78" s="156"/>
      <c r="AD78" s="156"/>
      <c r="AE78" s="156"/>
      <c r="AK78" s="156"/>
      <c r="AL78" s="156"/>
      <c r="AM78" s="156"/>
      <c r="AN78" s="156"/>
      <c r="AO78" s="156"/>
      <c r="AP78" s="156"/>
      <c r="AQ78" s="156"/>
      <c r="AR78" s="156"/>
      <c r="AX78" s="156"/>
      <c r="AY78" s="156"/>
      <c r="AZ78" s="156"/>
      <c r="BA78" s="156"/>
      <c r="BB78" s="156"/>
      <c r="BC78" s="156"/>
      <c r="BD78" s="156"/>
      <c r="BE78" s="156"/>
      <c r="BM78" s="156"/>
      <c r="BN78" s="156"/>
      <c r="BU78" s="156"/>
      <c r="CB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2:102" ht="14.25">
      <c r="B79" s="156"/>
      <c r="C79" s="156"/>
      <c r="E79" s="156"/>
      <c r="X79" s="156"/>
      <c r="Y79" s="156"/>
      <c r="Z79" s="156"/>
      <c r="AA79" s="156"/>
      <c r="AB79" s="156"/>
      <c r="AC79" s="156"/>
      <c r="AD79" s="156"/>
      <c r="AE79" s="156"/>
      <c r="AK79" s="156"/>
      <c r="AL79" s="156"/>
      <c r="AM79" s="156"/>
      <c r="AN79" s="156"/>
      <c r="AO79" s="156"/>
      <c r="AP79" s="156"/>
      <c r="AQ79" s="156"/>
      <c r="AR79" s="156"/>
      <c r="AX79" s="156"/>
      <c r="AY79" s="156"/>
      <c r="AZ79" s="156"/>
      <c r="BA79" s="156"/>
      <c r="BB79" s="156"/>
      <c r="BC79" s="156"/>
      <c r="BD79" s="156"/>
      <c r="BE79" s="156"/>
      <c r="BM79" s="156"/>
      <c r="BN79" s="156"/>
      <c r="BU79" s="156"/>
      <c r="CB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2:102" ht="14.25">
      <c r="B80" s="156"/>
      <c r="C80" s="156"/>
      <c r="E80" s="156"/>
      <c r="X80" s="156"/>
      <c r="Y80" s="156"/>
      <c r="Z80" s="156"/>
      <c r="AA80" s="156"/>
      <c r="AB80" s="156"/>
      <c r="AC80" s="156"/>
      <c r="AD80" s="156"/>
      <c r="AE80" s="156"/>
      <c r="AK80" s="156"/>
      <c r="AL80" s="156"/>
      <c r="AM80" s="156"/>
      <c r="AN80" s="156"/>
      <c r="AO80" s="156"/>
      <c r="AP80" s="156"/>
      <c r="AQ80" s="156"/>
      <c r="AR80" s="156"/>
      <c r="AX80" s="156"/>
      <c r="AY80" s="156"/>
      <c r="AZ80" s="156"/>
      <c r="BA80" s="156"/>
      <c r="BB80" s="156"/>
      <c r="BC80" s="156"/>
      <c r="BD80" s="156"/>
      <c r="BE80" s="156"/>
      <c r="BM80" s="156"/>
      <c r="BN80" s="156"/>
      <c r="BU80" s="156"/>
      <c r="CB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2:106" ht="14.25">
      <c r="B81" s="156"/>
      <c r="C81" s="156"/>
      <c r="E81" s="156"/>
      <c r="X81" s="156"/>
      <c r="Y81" s="156"/>
      <c r="Z81" s="156"/>
      <c r="AA81" s="156"/>
      <c r="AB81" s="156"/>
      <c r="AC81" s="156"/>
      <c r="AD81" s="156"/>
      <c r="AE81" s="156"/>
      <c r="AK81" s="156"/>
      <c r="AL81" s="156"/>
      <c r="AM81" s="156"/>
      <c r="AN81" s="156"/>
      <c r="AO81" s="156"/>
      <c r="AP81" s="156"/>
      <c r="AQ81" s="156"/>
      <c r="AR81" s="156"/>
      <c r="AX81" s="156"/>
      <c r="AY81" s="156"/>
      <c r="AZ81" s="156"/>
      <c r="BA81" s="156"/>
      <c r="BB81" s="156"/>
      <c r="BC81" s="156"/>
      <c r="BD81" s="156"/>
      <c r="BE81" s="156"/>
      <c r="BM81" s="156"/>
      <c r="BN81" s="156"/>
      <c r="BU81" s="156"/>
      <c r="CB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  <row r="82" spans="2:106" ht="14.25">
      <c r="B82" s="156"/>
      <c r="C82" s="156"/>
      <c r="E82" s="156"/>
      <c r="X82" s="156"/>
      <c r="Y82" s="156"/>
      <c r="Z82" s="156"/>
      <c r="AA82" s="156"/>
      <c r="AB82" s="156"/>
      <c r="AC82" s="156"/>
      <c r="AD82" s="156"/>
      <c r="AE82" s="156"/>
      <c r="AK82" s="156"/>
      <c r="AL82" s="156"/>
      <c r="AM82" s="156"/>
      <c r="AN82" s="156"/>
      <c r="AO82" s="156"/>
      <c r="AP82" s="156"/>
      <c r="AQ82" s="156"/>
      <c r="AR82" s="156"/>
      <c r="AX82" s="156"/>
      <c r="AY82" s="156"/>
      <c r="AZ82" s="156"/>
      <c r="BA82" s="156"/>
      <c r="BB82" s="156"/>
      <c r="BC82" s="156"/>
      <c r="BD82" s="156"/>
      <c r="BE82" s="156"/>
      <c r="BM82" s="156"/>
      <c r="BN82" s="156"/>
      <c r="BU82" s="156"/>
      <c r="CB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</row>
    <row r="83" spans="2:106" ht="14.25">
      <c r="B83" s="156"/>
      <c r="C83" s="156"/>
      <c r="E83" s="156"/>
      <c r="X83" s="156"/>
      <c r="Y83" s="156"/>
      <c r="Z83" s="156"/>
      <c r="AA83" s="156"/>
      <c r="AB83" s="156"/>
      <c r="AC83" s="156"/>
      <c r="AD83" s="156"/>
      <c r="AE83" s="156"/>
      <c r="AK83" s="156"/>
      <c r="AL83" s="156"/>
      <c r="AM83" s="156"/>
      <c r="AN83" s="156"/>
      <c r="AO83" s="156"/>
      <c r="AP83" s="156"/>
      <c r="AQ83" s="156"/>
      <c r="AR83" s="156"/>
      <c r="AX83" s="156"/>
      <c r="AY83" s="156"/>
      <c r="AZ83" s="156"/>
      <c r="BA83" s="156"/>
      <c r="BB83" s="156"/>
      <c r="BC83" s="156"/>
      <c r="BD83" s="156"/>
      <c r="BE83" s="156"/>
      <c r="BM83" s="156"/>
      <c r="BN83" s="156"/>
      <c r="BU83" s="156"/>
      <c r="CB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</row>
    <row r="84" spans="2:106" ht="14.25">
      <c r="B84" s="156"/>
      <c r="C84" s="156"/>
      <c r="E84" s="156"/>
      <c r="X84" s="156"/>
      <c r="Y84" s="156"/>
      <c r="Z84" s="156"/>
      <c r="AA84" s="156"/>
      <c r="AB84" s="156"/>
      <c r="AC84" s="156"/>
      <c r="AD84" s="156"/>
      <c r="AE84" s="156"/>
      <c r="AK84" s="156"/>
      <c r="AL84" s="156"/>
      <c r="AM84" s="156"/>
      <c r="AN84" s="156"/>
      <c r="AO84" s="156"/>
      <c r="AP84" s="156"/>
      <c r="AQ84" s="156"/>
      <c r="AR84" s="156"/>
      <c r="AX84" s="156"/>
      <c r="AY84" s="156"/>
      <c r="AZ84" s="156"/>
      <c r="BA84" s="156"/>
      <c r="BB84" s="156"/>
      <c r="BC84" s="156"/>
      <c r="BD84" s="156"/>
      <c r="BE84" s="156"/>
      <c r="BM84" s="156"/>
      <c r="BN84" s="156"/>
      <c r="BU84" s="156"/>
      <c r="CB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</row>
    <row r="85" spans="2:106" ht="14.25">
      <c r="B85" s="156"/>
      <c r="C85" s="156"/>
      <c r="E85" s="156"/>
      <c r="X85" s="156"/>
      <c r="Y85" s="156"/>
      <c r="Z85" s="156"/>
      <c r="AA85" s="156"/>
      <c r="AB85" s="156"/>
      <c r="AC85" s="156"/>
      <c r="AD85" s="156"/>
      <c r="AE85" s="156"/>
      <c r="AK85" s="156"/>
      <c r="AL85" s="156"/>
      <c r="AM85" s="156"/>
      <c r="AN85" s="156"/>
      <c r="AO85" s="156"/>
      <c r="AP85" s="156"/>
      <c r="AQ85" s="156"/>
      <c r="AR85" s="156"/>
      <c r="AX85" s="156"/>
      <c r="AY85" s="156"/>
      <c r="AZ85" s="156"/>
      <c r="BA85" s="156"/>
      <c r="BB85" s="156"/>
      <c r="BC85" s="156"/>
      <c r="BD85" s="156"/>
      <c r="BE85" s="156"/>
      <c r="BM85" s="156"/>
      <c r="BN85" s="156"/>
      <c r="BU85" s="156"/>
      <c r="CB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</row>
    <row r="86" spans="2:106" ht="14.25">
      <c r="B86" s="156"/>
      <c r="C86" s="156"/>
      <c r="E86" s="156"/>
      <c r="X86" s="156"/>
      <c r="Y86" s="156"/>
      <c r="Z86" s="156"/>
      <c r="AA86" s="156"/>
      <c r="AB86" s="156"/>
      <c r="AC86" s="156"/>
      <c r="AD86" s="156"/>
      <c r="AE86" s="156"/>
      <c r="AK86" s="156"/>
      <c r="AL86" s="156"/>
      <c r="AM86" s="156"/>
      <c r="AN86" s="156"/>
      <c r="AO86" s="156"/>
      <c r="AP86" s="156"/>
      <c r="AQ86" s="156"/>
      <c r="AR86" s="156"/>
      <c r="AX86" s="156"/>
      <c r="AY86" s="156"/>
      <c r="AZ86" s="156"/>
      <c r="BA86" s="156"/>
      <c r="BB86" s="156"/>
      <c r="BC86" s="156"/>
      <c r="BD86" s="156"/>
      <c r="BE86" s="156"/>
      <c r="BM86" s="156"/>
      <c r="BN86" s="156"/>
      <c r="BU86" s="156"/>
      <c r="CB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</row>
    <row r="87" spans="2:106" ht="14.25">
      <c r="B87" s="156"/>
      <c r="C87" s="156"/>
      <c r="E87" s="156"/>
      <c r="X87" s="156"/>
      <c r="Y87" s="156"/>
      <c r="Z87" s="156"/>
      <c r="AA87" s="156"/>
      <c r="AB87" s="156"/>
      <c r="AC87" s="156"/>
      <c r="AD87" s="156"/>
      <c r="AE87" s="156"/>
      <c r="AK87" s="156"/>
      <c r="AL87" s="156"/>
      <c r="AM87" s="156"/>
      <c r="AN87" s="156"/>
      <c r="AO87" s="156"/>
      <c r="AP87" s="156"/>
      <c r="AQ87" s="156"/>
      <c r="AR87" s="156"/>
      <c r="AX87" s="156"/>
      <c r="AY87" s="156"/>
      <c r="AZ87" s="156"/>
      <c r="BA87" s="156"/>
      <c r="BB87" s="156"/>
      <c r="BC87" s="156"/>
      <c r="BD87" s="156"/>
      <c r="BE87" s="156"/>
      <c r="BM87" s="156"/>
      <c r="BN87" s="156"/>
      <c r="BU87" s="156"/>
      <c r="CB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</row>
    <row r="88" spans="2:106" ht="14.25">
      <c r="B88" s="156"/>
      <c r="C88" s="156"/>
      <c r="E88" s="156"/>
      <c r="X88" s="156"/>
      <c r="Y88" s="156"/>
      <c r="Z88" s="156"/>
      <c r="AA88" s="156"/>
      <c r="AB88" s="156"/>
      <c r="AC88" s="156"/>
      <c r="AD88" s="156"/>
      <c r="AE88" s="156"/>
      <c r="AK88" s="156"/>
      <c r="AL88" s="156"/>
      <c r="AM88" s="156"/>
      <c r="AN88" s="156"/>
      <c r="AO88" s="156"/>
      <c r="AP88" s="156"/>
      <c r="AQ88" s="156"/>
      <c r="AR88" s="156"/>
      <c r="AX88" s="156"/>
      <c r="AY88" s="156"/>
      <c r="AZ88" s="156"/>
      <c r="BA88" s="156"/>
      <c r="BB88" s="156"/>
      <c r="BC88" s="156"/>
      <c r="BD88" s="156"/>
      <c r="BE88" s="156"/>
      <c r="BM88" s="156"/>
      <c r="BN88" s="156"/>
      <c r="BU88" s="156"/>
      <c r="CB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</row>
    <row r="89" spans="2:106" ht="14.25">
      <c r="B89" s="156"/>
      <c r="C89" s="156"/>
      <c r="E89" s="156"/>
      <c r="X89" s="156"/>
      <c r="Y89" s="156"/>
      <c r="Z89" s="156"/>
      <c r="AA89" s="156"/>
      <c r="AB89" s="156"/>
      <c r="AC89" s="156"/>
      <c r="AD89" s="156"/>
      <c r="AE89" s="156"/>
      <c r="AK89" s="156"/>
      <c r="AL89" s="156"/>
      <c r="AM89" s="156"/>
      <c r="AN89" s="156"/>
      <c r="AO89" s="156"/>
      <c r="AP89" s="156"/>
      <c r="AQ89" s="156"/>
      <c r="AR89" s="156"/>
      <c r="AX89" s="156"/>
      <c r="AY89" s="156"/>
      <c r="AZ89" s="156"/>
      <c r="BA89" s="156"/>
      <c r="BB89" s="156"/>
      <c r="BC89" s="156"/>
      <c r="BD89" s="156"/>
      <c r="BE89" s="156"/>
      <c r="BM89" s="156"/>
      <c r="BN89" s="156"/>
      <c r="BU89" s="156"/>
      <c r="CB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</row>
    <row r="90" spans="2:106" ht="14.25">
      <c r="B90" s="156"/>
      <c r="C90" s="156"/>
      <c r="E90" s="156"/>
      <c r="X90" s="156"/>
      <c r="Y90" s="156"/>
      <c r="Z90" s="156"/>
      <c r="AA90" s="156"/>
      <c r="AB90" s="156"/>
      <c r="AC90" s="156"/>
      <c r="AD90" s="156"/>
      <c r="AE90" s="156"/>
      <c r="AK90" s="156"/>
      <c r="AL90" s="156"/>
      <c r="AM90" s="156"/>
      <c r="AN90" s="156"/>
      <c r="AO90" s="156"/>
      <c r="AP90" s="156"/>
      <c r="AQ90" s="156"/>
      <c r="AR90" s="156"/>
      <c r="AX90" s="156"/>
      <c r="AY90" s="156"/>
      <c r="AZ90" s="156"/>
      <c r="BA90" s="156"/>
      <c r="BB90" s="156"/>
      <c r="BC90" s="156"/>
      <c r="BD90" s="156"/>
      <c r="BE90" s="156"/>
      <c r="BM90" s="156"/>
      <c r="BN90" s="156"/>
      <c r="BU90" s="156"/>
      <c r="CB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</row>
    <row r="91" spans="2:106" ht="14.25">
      <c r="B91" s="156"/>
      <c r="C91" s="156"/>
      <c r="E91" s="156"/>
      <c r="X91" s="156"/>
      <c r="Y91" s="156"/>
      <c r="Z91" s="156"/>
      <c r="AA91" s="156"/>
      <c r="AB91" s="156"/>
      <c r="AC91" s="156"/>
      <c r="AD91" s="156"/>
      <c r="AE91" s="156"/>
      <c r="AK91" s="156"/>
      <c r="AL91" s="156"/>
      <c r="AM91" s="156"/>
      <c r="AN91" s="156"/>
      <c r="AO91" s="156"/>
      <c r="AP91" s="156"/>
      <c r="AQ91" s="156"/>
      <c r="AR91" s="156"/>
      <c r="AX91" s="156"/>
      <c r="AY91" s="156"/>
      <c r="AZ91" s="156"/>
      <c r="BA91" s="156"/>
      <c r="BB91" s="156"/>
      <c r="BC91" s="156"/>
      <c r="BD91" s="156"/>
      <c r="BE91" s="156"/>
      <c r="BM91" s="156"/>
      <c r="BN91" s="156"/>
      <c r="BU91" s="156"/>
      <c r="CB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/>
      <c r="CU91" s="156"/>
      <c r="CV91" s="156"/>
      <c r="CW91" s="156"/>
      <c r="CX91" s="156"/>
    </row>
    <row r="92" spans="2:106" ht="14.25">
      <c r="B92" s="156"/>
      <c r="C92" s="156"/>
      <c r="E92" s="156"/>
      <c r="X92" s="156"/>
      <c r="Y92" s="156"/>
      <c r="Z92" s="156"/>
      <c r="AA92" s="156"/>
      <c r="AB92" s="156"/>
      <c r="AC92" s="156"/>
      <c r="AD92" s="156"/>
      <c r="AE92" s="156"/>
      <c r="AK92" s="156"/>
      <c r="AL92" s="156"/>
      <c r="AM92" s="156"/>
      <c r="AN92" s="156"/>
      <c r="AO92" s="156"/>
      <c r="AP92" s="156"/>
      <c r="AQ92" s="156"/>
      <c r="AR92" s="156"/>
      <c r="AX92" s="156"/>
      <c r="AY92" s="156"/>
      <c r="AZ92" s="156"/>
      <c r="BA92" s="156"/>
      <c r="BB92" s="156"/>
      <c r="BC92" s="156"/>
      <c r="BD92" s="156"/>
      <c r="BE92" s="156"/>
      <c r="BM92" s="156"/>
      <c r="BN92" s="156"/>
      <c r="BU92" s="156"/>
      <c r="CB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/>
      <c r="CU92" s="156"/>
      <c r="CV92" s="156"/>
      <c r="CW92" s="156"/>
      <c r="CX92" s="156"/>
    </row>
    <row r="93" spans="2:106" ht="14.25">
      <c r="B93" s="156"/>
      <c r="C93" s="156"/>
      <c r="E93" s="156"/>
      <c r="X93" s="156"/>
      <c r="Y93" s="156"/>
      <c r="Z93" s="156"/>
      <c r="AA93" s="156"/>
      <c r="AB93" s="156"/>
      <c r="AC93" s="156"/>
      <c r="AD93" s="156"/>
      <c r="AE93" s="156"/>
      <c r="AK93" s="156"/>
      <c r="AL93" s="156"/>
      <c r="AM93" s="156"/>
      <c r="AN93" s="156"/>
      <c r="AO93" s="156"/>
      <c r="AP93" s="156"/>
      <c r="AQ93" s="156"/>
      <c r="AR93" s="156"/>
      <c r="AX93" s="156"/>
      <c r="AY93" s="156"/>
      <c r="AZ93" s="156"/>
      <c r="BA93" s="156"/>
      <c r="BB93" s="156"/>
      <c r="BC93" s="156"/>
      <c r="BD93" s="156"/>
      <c r="BE93" s="156"/>
      <c r="BM93" s="156"/>
      <c r="BN93" s="156"/>
      <c r="BU93" s="156"/>
      <c r="CB93" s="156"/>
      <c r="CJ93" s="156"/>
      <c r="CK93" s="156"/>
      <c r="CL93" s="156"/>
      <c r="CM93" s="156"/>
      <c r="CN93" s="156"/>
      <c r="CO93" s="156"/>
      <c r="CP93" s="156"/>
      <c r="CQ93" s="156"/>
      <c r="CR93" s="156"/>
      <c r="CS93" s="156"/>
      <c r="CT93" s="156"/>
      <c r="CU93" s="156"/>
      <c r="CV93" s="156"/>
      <c r="CW93" s="156"/>
      <c r="CX93" s="156"/>
    </row>
    <row r="94" spans="2:106">
      <c r="CY94" s="396"/>
      <c r="CZ94" s="35"/>
      <c r="DA94" s="396"/>
      <c r="DB94" s="396"/>
    </row>
    <row r="95" spans="2:106">
      <c r="CY95" s="396"/>
      <c r="CZ95" s="35"/>
      <c r="DA95" s="396"/>
      <c r="DB95" s="396"/>
    </row>
    <row r="96" spans="2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E100"/>
  <sheetViews>
    <sheetView showGridLines="0" zoomScale="70" zoomScaleNormal="70" workbookViewId="0">
      <selection activeCell="O1" sqref="O1"/>
    </sheetView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9" width="12" style="1" bestFit="1" customWidth="1"/>
    <col min="10" max="10" width="12.42578125" style="1" bestFit="1" customWidth="1"/>
    <col min="11" max="11" width="9.7109375" style="198" bestFit="1" customWidth="1"/>
    <col min="12" max="12" width="12" style="1" bestFit="1" customWidth="1"/>
    <col min="13" max="13" width="7.42578125" style="1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" bestFit="1" customWidth="1"/>
    <col min="20" max="23" width="5.42578125" style="1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" bestFit="1" customWidth="1"/>
    <col min="36" max="36" width="5.42578125" style="1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" bestFit="1" customWidth="1"/>
    <col min="49" max="49" width="5.42578125" style="1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9.7109375" style="198" bestFit="1" customWidth="1"/>
    <col min="77" max="77" width="5.42578125" style="1" bestFit="1" customWidth="1"/>
    <col min="78" max="78" width="9.7109375" style="198" bestFit="1" customWidth="1"/>
    <col min="79" max="79" width="5.42578125" style="1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9.7109375" style="198" bestFit="1" customWidth="1"/>
    <col min="84" max="85" width="5.42578125" style="1" bestFit="1" customWidth="1"/>
    <col min="86" max="86" width="9.7109375" style="198" bestFit="1" customWidth="1"/>
    <col min="87" max="87" width="5.42578125" style="1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76" t="s">
        <v>373</v>
      </c>
      <c r="DD1" s="476" t="s">
        <v>374</v>
      </c>
      <c r="DE1" s="477" t="s">
        <v>375</v>
      </c>
    </row>
    <row r="2" spans="1:109" s="156" customFormat="1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</row>
    <row r="3" spans="1:109" s="156" customFormat="1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</row>
    <row r="4" spans="1:109" s="156" customFormat="1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</row>
    <row r="5" spans="1:109" s="156" customFormat="1" ht="15.75" customHeight="1" thickBot="1">
      <c r="A5" s="136"/>
      <c r="B5" s="137"/>
      <c r="C5" s="138"/>
      <c r="D5" s="397"/>
      <c r="E5" s="445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82"/>
      <c r="CK5" s="447"/>
      <c r="CL5" s="447"/>
      <c r="CM5" s="495"/>
      <c r="CN5" s="437"/>
      <c r="CO5" s="146"/>
      <c r="CP5" s="146"/>
      <c r="CQ5" s="437"/>
      <c r="CR5" s="496"/>
      <c r="CS5" s="148"/>
      <c r="CT5" s="149"/>
      <c r="CU5" s="149"/>
      <c r="CV5" s="150"/>
      <c r="CW5" s="470"/>
      <c r="CX5" s="497"/>
      <c r="CY5" s="139"/>
      <c r="CZ5" s="487"/>
      <c r="DA5" s="140"/>
      <c r="DB5" s="154"/>
      <c r="DC5" s="399"/>
      <c r="DD5" s="144"/>
      <c r="DE5" s="472"/>
    </row>
    <row r="6" spans="1:109" s="156" customFormat="1" ht="15.75">
      <c r="A6" s="159"/>
      <c r="B6" s="167"/>
      <c r="C6" s="166"/>
      <c r="D6" s="39"/>
      <c r="E6" s="490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91"/>
      <c r="CL6" s="491"/>
      <c r="CM6" s="492"/>
      <c r="CN6" s="431"/>
      <c r="CO6" s="363"/>
      <c r="CP6" s="363"/>
      <c r="CQ6" s="431"/>
      <c r="CR6" s="493"/>
      <c r="CS6" s="161"/>
      <c r="CT6" s="162"/>
      <c r="CU6" s="162"/>
      <c r="CV6" s="163"/>
      <c r="CW6" s="464"/>
      <c r="CX6" s="494"/>
      <c r="CY6" s="18"/>
      <c r="CZ6" s="130"/>
      <c r="DA6" s="19"/>
      <c r="DB6" s="319"/>
      <c r="DC6" s="488"/>
      <c r="DD6" s="31"/>
      <c r="DE6" s="489"/>
    </row>
    <row r="7" spans="1:109" s="156" customFormat="1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</row>
    <row r="8" spans="1:109" s="156" customFormat="1" ht="1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</row>
    <row r="9" spans="1:109" s="156" customFormat="1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82"/>
      <c r="CK9" s="447"/>
      <c r="CL9" s="447"/>
      <c r="CM9" s="495"/>
      <c r="CN9" s="437"/>
      <c r="CO9" s="146"/>
      <c r="CP9" s="146"/>
      <c r="CQ9" s="437"/>
      <c r="CR9" s="496"/>
      <c r="CS9" s="148"/>
      <c r="CT9" s="149"/>
      <c r="CU9" s="149"/>
      <c r="CV9" s="150"/>
      <c r="CW9" s="470"/>
      <c r="CX9" s="497"/>
      <c r="CY9" s="139"/>
      <c r="CZ9" s="487"/>
      <c r="DA9" s="140"/>
      <c r="DB9" s="154"/>
      <c r="DC9" s="399"/>
      <c r="DD9" s="144"/>
      <c r="DE9" s="472"/>
    </row>
    <row r="10" spans="1:109" s="156" customFormat="1" ht="15.75">
      <c r="A10" s="159"/>
      <c r="B10" s="167"/>
      <c r="C10" s="166"/>
      <c r="D10" s="39"/>
      <c r="E10" s="490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91"/>
      <c r="CL10" s="491"/>
      <c r="CM10" s="492"/>
      <c r="CN10" s="431"/>
      <c r="CO10" s="363"/>
      <c r="CP10" s="363"/>
      <c r="CQ10" s="431"/>
      <c r="CR10" s="493"/>
      <c r="CS10" s="161"/>
      <c r="CT10" s="162"/>
      <c r="CU10" s="162"/>
      <c r="CV10" s="163"/>
      <c r="CW10" s="464"/>
      <c r="CX10" s="494"/>
      <c r="CY10" s="18"/>
      <c r="CZ10" s="130"/>
      <c r="DA10" s="19"/>
      <c r="DB10" s="319"/>
      <c r="DC10" s="488"/>
      <c r="DD10" s="31"/>
      <c r="DE10" s="489"/>
    </row>
    <row r="11" spans="1:109" s="156" customFormat="1" ht="1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</row>
    <row r="12" spans="1:109" s="156" customFormat="1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</row>
    <row r="13" spans="1:109" s="156" customFormat="1" ht="16.5" thickBot="1">
      <c r="A13" s="136"/>
      <c r="B13" s="137"/>
      <c r="C13" s="138"/>
      <c r="D13" s="397"/>
      <c r="E13" s="445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82"/>
      <c r="CK13" s="447"/>
      <c r="CL13" s="447"/>
      <c r="CM13" s="495"/>
      <c r="CN13" s="437"/>
      <c r="CO13" s="146"/>
      <c r="CP13" s="146"/>
      <c r="CQ13" s="437"/>
      <c r="CR13" s="496"/>
      <c r="CS13" s="148"/>
      <c r="CT13" s="149"/>
      <c r="CU13" s="149"/>
      <c r="CV13" s="150"/>
      <c r="CW13" s="470"/>
      <c r="CX13" s="497"/>
      <c r="CY13" s="139"/>
      <c r="CZ13" s="487"/>
      <c r="DA13" s="140"/>
      <c r="DB13" s="154"/>
      <c r="DC13" s="399"/>
      <c r="DD13" s="144"/>
      <c r="DE13" s="472"/>
    </row>
    <row r="14" spans="1:109">
      <c r="CY14" s="396"/>
      <c r="CZ14" s="35"/>
      <c r="DA14" s="396"/>
      <c r="DB14" s="396"/>
    </row>
    <row r="15" spans="1:109">
      <c r="CY15" s="396"/>
      <c r="CZ15" s="35"/>
      <c r="DA15" s="396"/>
      <c r="DB15" s="396"/>
    </row>
    <row r="16" spans="1:109">
      <c r="CY16" s="396"/>
      <c r="CZ16" s="35"/>
      <c r="DA16" s="396"/>
      <c r="DB16" s="396"/>
    </row>
    <row r="17" spans="2:106">
      <c r="B17" s="1"/>
      <c r="C17" s="1"/>
      <c r="E17" s="1"/>
      <c r="X17" s="1"/>
      <c r="Y17" s="1"/>
      <c r="Z17" s="219"/>
      <c r="AA17" s="219"/>
      <c r="AB17" s="1"/>
      <c r="AC17" s="1"/>
      <c r="AD17" s="1"/>
      <c r="AE17" s="1"/>
      <c r="AK17" s="1"/>
      <c r="AL17" s="1"/>
      <c r="AM17" s="1"/>
      <c r="AN17" s="1"/>
      <c r="AO17" s="1"/>
      <c r="AP17" s="1"/>
      <c r="AQ17" s="1"/>
      <c r="AR17" s="1"/>
      <c r="AX17" s="1"/>
      <c r="AY17" s="1"/>
      <c r="AZ17" s="1"/>
      <c r="BA17" s="1"/>
      <c r="BB17" s="1"/>
      <c r="BC17" s="1"/>
      <c r="BD17" s="1"/>
      <c r="BE17" s="1"/>
      <c r="BM17" s="1"/>
      <c r="BN17" s="1"/>
      <c r="BU17" s="1"/>
      <c r="CB17" s="1"/>
      <c r="CJ17" s="1"/>
      <c r="CK17" s="1"/>
      <c r="CL17" s="1"/>
      <c r="CM17" s="1"/>
      <c r="CN17" s="1"/>
      <c r="CO17" s="1"/>
      <c r="CP17" s="1"/>
      <c r="CQ17" s="1"/>
      <c r="CY17" s="396"/>
      <c r="CZ17" s="35"/>
      <c r="DA17" s="396"/>
      <c r="DB17" s="396"/>
    </row>
    <row r="18" spans="2:106">
      <c r="B18" s="1"/>
      <c r="C18" s="1"/>
      <c r="E18" s="1"/>
      <c r="X18" s="1"/>
      <c r="Y18" s="1"/>
      <c r="Z18" s="219"/>
      <c r="AA18" s="219"/>
      <c r="AB18" s="1"/>
      <c r="AC18" s="1"/>
      <c r="AD18" s="1"/>
      <c r="AE18" s="1"/>
      <c r="AK18" s="1"/>
      <c r="AL18" s="1"/>
      <c r="AM18" s="1"/>
      <c r="AN18" s="1"/>
      <c r="AO18" s="1"/>
      <c r="AP18" s="1"/>
      <c r="AQ18" s="1"/>
      <c r="AR18" s="1"/>
      <c r="AX18" s="1"/>
      <c r="AY18" s="1"/>
      <c r="AZ18" s="1"/>
      <c r="BA18" s="1"/>
      <c r="BB18" s="1"/>
      <c r="BC18" s="1"/>
      <c r="BD18" s="1"/>
      <c r="BE18" s="1"/>
      <c r="BM18" s="1"/>
      <c r="BN18" s="1"/>
      <c r="BU18" s="1"/>
      <c r="CB18" s="1"/>
      <c r="CJ18" s="1"/>
      <c r="CK18" s="1"/>
      <c r="CL18" s="1"/>
      <c r="CM18" s="1"/>
      <c r="CN18" s="1"/>
      <c r="CO18" s="1"/>
      <c r="CP18" s="1"/>
      <c r="CQ18" s="1"/>
      <c r="CY18" s="396"/>
      <c r="CZ18" s="35"/>
      <c r="DA18" s="396"/>
      <c r="DB18" s="396"/>
    </row>
    <row r="19" spans="2:106">
      <c r="B19" s="1"/>
      <c r="C19" s="1"/>
      <c r="E19" s="1"/>
      <c r="X19" s="1"/>
      <c r="Y19" s="1"/>
      <c r="Z19" s="219"/>
      <c r="AA19" s="219"/>
      <c r="AB19" s="1"/>
      <c r="AC19" s="1"/>
      <c r="AD19" s="1"/>
      <c r="AE19" s="1"/>
      <c r="AK19" s="1"/>
      <c r="AL19" s="1"/>
      <c r="AM19" s="1"/>
      <c r="AN19" s="1"/>
      <c r="AO19" s="1"/>
      <c r="AP19" s="1"/>
      <c r="AQ19" s="1"/>
      <c r="AR19" s="1"/>
      <c r="AX19" s="1"/>
      <c r="AY19" s="1"/>
      <c r="AZ19" s="1"/>
      <c r="BA19" s="1"/>
      <c r="BB19" s="1"/>
      <c r="BC19" s="1"/>
      <c r="BD19" s="1"/>
      <c r="BE19" s="1"/>
      <c r="BM19" s="1"/>
      <c r="BN19" s="1"/>
      <c r="BU19" s="1"/>
      <c r="CB19" s="1"/>
      <c r="CJ19" s="1"/>
      <c r="CK19" s="1"/>
      <c r="CL19" s="1"/>
      <c r="CM19" s="1"/>
      <c r="CN19" s="1"/>
      <c r="CO19" s="1"/>
      <c r="CP19" s="1"/>
      <c r="CQ19" s="1"/>
      <c r="CY19" s="396"/>
      <c r="CZ19" s="35"/>
      <c r="DA19" s="396"/>
      <c r="DB19" s="396"/>
    </row>
    <row r="20" spans="2:106">
      <c r="B20" s="1"/>
      <c r="C20" s="1"/>
      <c r="E20" s="1"/>
      <c r="X20" s="1"/>
      <c r="Y20" s="1"/>
      <c r="Z20" s="219"/>
      <c r="AA20" s="219"/>
      <c r="AB20" s="1"/>
      <c r="AC20" s="1"/>
      <c r="AD20" s="1"/>
      <c r="AE20" s="1"/>
      <c r="AK20" s="1"/>
      <c r="AL20" s="1"/>
      <c r="AM20" s="1"/>
      <c r="AN20" s="1"/>
      <c r="AO20" s="1"/>
      <c r="AP20" s="1"/>
      <c r="AQ20" s="1"/>
      <c r="AR20" s="1"/>
      <c r="AX20" s="1"/>
      <c r="AY20" s="1"/>
      <c r="AZ20" s="1"/>
      <c r="BA20" s="1"/>
      <c r="BB20" s="1"/>
      <c r="BC20" s="1"/>
      <c r="BD20" s="1"/>
      <c r="BE20" s="1"/>
      <c r="BM20" s="1"/>
      <c r="BN20" s="1"/>
      <c r="BU20" s="1"/>
      <c r="CB20" s="1"/>
      <c r="CJ20" s="1"/>
      <c r="CK20" s="1"/>
      <c r="CL20" s="1"/>
      <c r="CM20" s="1"/>
      <c r="CN20" s="1"/>
      <c r="CO20" s="1"/>
      <c r="CP20" s="1"/>
      <c r="CQ20" s="1"/>
      <c r="CY20" s="396"/>
      <c r="CZ20" s="35"/>
      <c r="DA20" s="396"/>
      <c r="DB20" s="396"/>
    </row>
    <row r="21" spans="2:106">
      <c r="B21" s="1"/>
      <c r="C21" s="1"/>
      <c r="E21" s="1"/>
      <c r="X21" s="1"/>
      <c r="Y21" s="1"/>
      <c r="Z21" s="219"/>
      <c r="AA21" s="219"/>
      <c r="AB21" s="1"/>
      <c r="AC21" s="1"/>
      <c r="AD21" s="1"/>
      <c r="AE21" s="1"/>
      <c r="AK21" s="1"/>
      <c r="AL21" s="1"/>
      <c r="AM21" s="1"/>
      <c r="AN21" s="1"/>
      <c r="AO21" s="1"/>
      <c r="AP21" s="1"/>
      <c r="AQ21" s="1"/>
      <c r="AR21" s="1"/>
      <c r="AX21" s="1"/>
      <c r="AY21" s="1"/>
      <c r="AZ21" s="1"/>
      <c r="BA21" s="1"/>
      <c r="BB21" s="1"/>
      <c r="BC21" s="1"/>
      <c r="BD21" s="1"/>
      <c r="BE21" s="1"/>
      <c r="BM21" s="1"/>
      <c r="BN21" s="1"/>
      <c r="BU21" s="1"/>
      <c r="CB21" s="1"/>
      <c r="CJ21" s="1"/>
      <c r="CK21" s="1"/>
      <c r="CL21" s="1"/>
      <c r="CM21" s="1"/>
      <c r="CN21" s="1"/>
      <c r="CO21" s="1"/>
      <c r="CP21" s="1"/>
      <c r="CQ21" s="1"/>
      <c r="CY21" s="396"/>
      <c r="CZ21" s="35"/>
      <c r="DA21" s="396"/>
      <c r="DB21" s="396"/>
    </row>
    <row r="22" spans="2:106">
      <c r="B22" s="1"/>
      <c r="C22" s="1"/>
      <c r="E22" s="1"/>
      <c r="X22" s="1"/>
      <c r="Y22" s="1"/>
      <c r="Z22" s="219"/>
      <c r="AA22" s="219"/>
      <c r="AB22" s="1"/>
      <c r="AC22" s="1"/>
      <c r="AD22" s="1"/>
      <c r="AE22" s="1"/>
      <c r="AK22" s="1"/>
      <c r="AL22" s="1"/>
      <c r="AM22" s="1"/>
      <c r="AN22" s="1"/>
      <c r="AO22" s="1"/>
      <c r="AP22" s="1"/>
      <c r="AQ22" s="1"/>
      <c r="AR22" s="1"/>
      <c r="AX22" s="1"/>
      <c r="AY22" s="1"/>
      <c r="AZ22" s="1"/>
      <c r="BA22" s="1"/>
      <c r="BB22" s="1"/>
      <c r="BC22" s="1"/>
      <c r="BD22" s="1"/>
      <c r="BE22" s="1"/>
      <c r="BM22" s="1"/>
      <c r="BN22" s="1"/>
      <c r="BU22" s="1"/>
      <c r="CB22" s="1"/>
      <c r="CJ22" s="1"/>
      <c r="CK22" s="1"/>
      <c r="CL22" s="1"/>
      <c r="CM22" s="1"/>
      <c r="CN22" s="1"/>
      <c r="CO22" s="1"/>
      <c r="CP22" s="1"/>
      <c r="CQ22" s="1"/>
      <c r="CY22" s="396"/>
      <c r="CZ22" s="35"/>
      <c r="DA22" s="396"/>
      <c r="DB22" s="396"/>
    </row>
    <row r="23" spans="2:106">
      <c r="B23" s="1"/>
      <c r="C23" s="1"/>
      <c r="E23" s="1"/>
      <c r="X23" s="1"/>
      <c r="Y23" s="1"/>
      <c r="Z23" s="219"/>
      <c r="AA23" s="219"/>
      <c r="AB23" s="1"/>
      <c r="AC23" s="1"/>
      <c r="AD23" s="1"/>
      <c r="AE23" s="1"/>
      <c r="AK23" s="1"/>
      <c r="AL23" s="1"/>
      <c r="AM23" s="1"/>
      <c r="AN23" s="1"/>
      <c r="AO23" s="1"/>
      <c r="AP23" s="1"/>
      <c r="AQ23" s="1"/>
      <c r="AR23" s="1"/>
      <c r="AX23" s="1"/>
      <c r="AY23" s="1"/>
      <c r="AZ23" s="1"/>
      <c r="BA23" s="1"/>
      <c r="BB23" s="1"/>
      <c r="BC23" s="1"/>
      <c r="BD23" s="1"/>
      <c r="BE23" s="1"/>
      <c r="BM23" s="1"/>
      <c r="BN23" s="1"/>
      <c r="BU23" s="1"/>
      <c r="CB23" s="1"/>
      <c r="CJ23" s="1"/>
      <c r="CK23" s="1"/>
      <c r="CL23" s="1"/>
      <c r="CM23" s="1"/>
      <c r="CN23" s="1"/>
      <c r="CO23" s="1"/>
      <c r="CP23" s="1"/>
      <c r="CQ23" s="1"/>
      <c r="CY23" s="396"/>
      <c r="CZ23" s="35"/>
      <c r="DA23" s="396"/>
      <c r="DB23" s="396"/>
    </row>
    <row r="24" spans="2:106">
      <c r="B24" s="1"/>
      <c r="C24" s="1"/>
      <c r="E24" s="1"/>
      <c r="X24" s="1"/>
      <c r="Y24" s="1"/>
      <c r="Z24" s="219"/>
      <c r="AA24" s="219"/>
      <c r="AB24" s="1"/>
      <c r="AC24" s="1"/>
      <c r="AD24" s="1"/>
      <c r="AE24" s="1"/>
      <c r="AK24" s="1"/>
      <c r="AL24" s="1"/>
      <c r="AM24" s="1"/>
      <c r="AN24" s="1"/>
      <c r="AO24" s="1"/>
      <c r="AP24" s="1"/>
      <c r="AQ24" s="1"/>
      <c r="AR24" s="1"/>
      <c r="AX24" s="1"/>
      <c r="AY24" s="1"/>
      <c r="AZ24" s="1"/>
      <c r="BA24" s="1"/>
      <c r="BB24" s="1"/>
      <c r="BC24" s="1"/>
      <c r="BD24" s="1"/>
      <c r="BE24" s="1"/>
      <c r="BM24" s="1"/>
      <c r="BN24" s="1"/>
      <c r="BU24" s="1"/>
      <c r="CB24" s="1"/>
      <c r="CJ24" s="1"/>
      <c r="CK24" s="1"/>
      <c r="CL24" s="1"/>
      <c r="CM24" s="1"/>
      <c r="CN24" s="1"/>
      <c r="CO24" s="1"/>
      <c r="CP24" s="1"/>
      <c r="CQ24" s="1"/>
      <c r="CY24" s="396"/>
      <c r="CZ24" s="35"/>
      <c r="DA24" s="396"/>
      <c r="DB24" s="396"/>
    </row>
    <row r="25" spans="2:106">
      <c r="B25" s="1"/>
      <c r="C25" s="1"/>
      <c r="E25" s="1"/>
      <c r="X25" s="1"/>
      <c r="Y25" s="1"/>
      <c r="Z25" s="219"/>
      <c r="AA25" s="219"/>
      <c r="AB25" s="1"/>
      <c r="AC25" s="1"/>
      <c r="AD25" s="1"/>
      <c r="AE25" s="1"/>
      <c r="AK25" s="1"/>
      <c r="AL25" s="1"/>
      <c r="AM25" s="1"/>
      <c r="AN25" s="1"/>
      <c r="AO25" s="1"/>
      <c r="AP25" s="1"/>
      <c r="AQ25" s="1"/>
      <c r="AR25" s="1"/>
      <c r="AX25" s="1"/>
      <c r="AY25" s="1"/>
      <c r="AZ25" s="1"/>
      <c r="BA25" s="1"/>
      <c r="BB25" s="1"/>
      <c r="BC25" s="1"/>
      <c r="BD25" s="1"/>
      <c r="BE25" s="1"/>
      <c r="BM25" s="1"/>
      <c r="BN25" s="1"/>
      <c r="BU25" s="1"/>
      <c r="CB25" s="1"/>
      <c r="CJ25" s="1"/>
      <c r="CK25" s="1"/>
      <c r="CL25" s="1"/>
      <c r="CM25" s="1"/>
      <c r="CN25" s="1"/>
      <c r="CO25" s="1"/>
      <c r="CP25" s="1"/>
      <c r="CQ25" s="1"/>
      <c r="CY25" s="396"/>
      <c r="CZ25" s="35"/>
      <c r="DA25" s="396"/>
      <c r="DB25" s="396"/>
    </row>
    <row r="26" spans="2:106">
      <c r="B26" s="1"/>
      <c r="C26" s="1"/>
      <c r="E26" s="1"/>
      <c r="X26" s="1"/>
      <c r="Y26" s="1"/>
      <c r="Z26" s="219"/>
      <c r="AA26" s="219"/>
      <c r="AB26" s="1"/>
      <c r="AC26" s="1"/>
      <c r="AD26" s="1"/>
      <c r="AE26" s="1"/>
      <c r="AK26" s="1"/>
      <c r="AL26" s="1"/>
      <c r="AM26" s="1"/>
      <c r="AN26" s="1"/>
      <c r="AO26" s="1"/>
      <c r="AP26" s="1"/>
      <c r="AQ26" s="1"/>
      <c r="AR26" s="1"/>
      <c r="AX26" s="1"/>
      <c r="AY26" s="1"/>
      <c r="AZ26" s="1"/>
      <c r="BA26" s="1"/>
      <c r="BB26" s="1"/>
      <c r="BC26" s="1"/>
      <c r="BD26" s="1"/>
      <c r="BE26" s="1"/>
      <c r="BM26" s="1"/>
      <c r="BN26" s="1"/>
      <c r="BU26" s="1"/>
      <c r="CB26" s="1"/>
      <c r="CJ26" s="1"/>
      <c r="CK26" s="1"/>
      <c r="CL26" s="1"/>
      <c r="CM26" s="1"/>
      <c r="CN26" s="1"/>
      <c r="CO26" s="1"/>
      <c r="CP26" s="1"/>
      <c r="CQ26" s="1"/>
      <c r="CY26" s="396"/>
      <c r="CZ26" s="35"/>
      <c r="DA26" s="396"/>
      <c r="DB26" s="396"/>
    </row>
    <row r="27" spans="2:106">
      <c r="B27" s="1"/>
      <c r="C27" s="1"/>
      <c r="E27" s="1"/>
      <c r="X27" s="1"/>
      <c r="Y27" s="1"/>
      <c r="Z27" s="219"/>
      <c r="AA27" s="219"/>
      <c r="AB27" s="1"/>
      <c r="AC27" s="1"/>
      <c r="AD27" s="1"/>
      <c r="AE27" s="1"/>
      <c r="AK27" s="1"/>
      <c r="AL27" s="1"/>
      <c r="AM27" s="1"/>
      <c r="AN27" s="1"/>
      <c r="AO27" s="1"/>
      <c r="AP27" s="1"/>
      <c r="AQ27" s="1"/>
      <c r="AR27" s="1"/>
      <c r="AX27" s="1"/>
      <c r="AY27" s="1"/>
      <c r="AZ27" s="1"/>
      <c r="BA27" s="1"/>
      <c r="BB27" s="1"/>
      <c r="BC27" s="1"/>
      <c r="BD27" s="1"/>
      <c r="BE27" s="1"/>
      <c r="BM27" s="1"/>
      <c r="BN27" s="1"/>
      <c r="BU27" s="1"/>
      <c r="CB27" s="1"/>
      <c r="CJ27" s="1"/>
      <c r="CK27" s="1"/>
      <c r="CL27" s="1"/>
      <c r="CM27" s="1"/>
      <c r="CN27" s="1"/>
      <c r="CO27" s="1"/>
      <c r="CP27" s="1"/>
      <c r="CQ27" s="1"/>
      <c r="CY27" s="396"/>
      <c r="CZ27" s="35"/>
      <c r="DA27" s="396"/>
      <c r="DB27" s="396"/>
    </row>
    <row r="28" spans="2:106">
      <c r="B28" s="1"/>
      <c r="C28" s="1"/>
      <c r="E28" s="1"/>
      <c r="X28" s="1"/>
      <c r="Y28" s="1"/>
      <c r="Z28" s="219"/>
      <c r="AA28" s="219"/>
      <c r="AB28" s="1"/>
      <c r="AC28" s="1"/>
      <c r="AD28" s="1"/>
      <c r="AE28" s="1"/>
      <c r="AK28" s="1"/>
      <c r="AL28" s="1"/>
      <c r="AM28" s="1"/>
      <c r="AN28" s="1"/>
      <c r="AO28" s="1"/>
      <c r="AP28" s="1"/>
      <c r="AQ28" s="1"/>
      <c r="AR28" s="1"/>
      <c r="AX28" s="1"/>
      <c r="AY28" s="1"/>
      <c r="AZ28" s="1"/>
      <c r="BA28" s="1"/>
      <c r="BB28" s="1"/>
      <c r="BC28" s="1"/>
      <c r="BD28" s="1"/>
      <c r="BE28" s="1"/>
      <c r="BM28" s="1"/>
      <c r="BN28" s="1"/>
      <c r="BU28" s="1"/>
      <c r="CB28" s="1"/>
      <c r="CJ28" s="1"/>
      <c r="CK28" s="1"/>
      <c r="CL28" s="1"/>
      <c r="CM28" s="1"/>
      <c r="CN28" s="1"/>
      <c r="CO28" s="1"/>
      <c r="CP28" s="1"/>
      <c r="CQ28" s="1"/>
      <c r="CY28" s="396"/>
      <c r="CZ28" s="35"/>
      <c r="DA28" s="396"/>
      <c r="DB28" s="396"/>
    </row>
    <row r="29" spans="2:106">
      <c r="B29" s="1"/>
      <c r="C29" s="1"/>
      <c r="E29" s="1"/>
      <c r="X29" s="1"/>
      <c r="Y29" s="1"/>
      <c r="Z29" s="219"/>
      <c r="AA29" s="219"/>
      <c r="AB29" s="1"/>
      <c r="AC29" s="1"/>
      <c r="AD29" s="1"/>
      <c r="AE29" s="1"/>
      <c r="AK29" s="1"/>
      <c r="AL29" s="1"/>
      <c r="AM29" s="1"/>
      <c r="AN29" s="1"/>
      <c r="AO29" s="1"/>
      <c r="AP29" s="1"/>
      <c r="AQ29" s="1"/>
      <c r="AR29" s="1"/>
      <c r="AX29" s="1"/>
      <c r="AY29" s="1"/>
      <c r="AZ29" s="1"/>
      <c r="BA29" s="1"/>
      <c r="BB29" s="1"/>
      <c r="BC29" s="1"/>
      <c r="BD29" s="1"/>
      <c r="BE29" s="1"/>
      <c r="BM29" s="1"/>
      <c r="BN29" s="1"/>
      <c r="BU29" s="1"/>
      <c r="CB29" s="1"/>
      <c r="CJ29" s="1"/>
      <c r="CK29" s="1"/>
      <c r="CL29" s="1"/>
      <c r="CM29" s="1"/>
      <c r="CN29" s="1"/>
      <c r="CO29" s="1"/>
      <c r="CP29" s="1"/>
      <c r="CQ29" s="1"/>
      <c r="CY29" s="396"/>
      <c r="CZ29" s="35"/>
      <c r="DA29" s="396"/>
      <c r="DB29" s="396"/>
    </row>
    <row r="30" spans="2:106">
      <c r="B30" s="1"/>
      <c r="C30" s="1"/>
      <c r="E30" s="1"/>
      <c r="X30" s="1"/>
      <c r="Y30" s="1"/>
      <c r="Z30" s="219"/>
      <c r="AA30" s="219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Y30" s="396"/>
      <c r="CZ30" s="35"/>
      <c r="DA30" s="396"/>
      <c r="DB30" s="396"/>
    </row>
    <row r="31" spans="2:106">
      <c r="B31" s="1"/>
      <c r="C31" s="1"/>
      <c r="E31" s="1"/>
      <c r="X31" s="1"/>
      <c r="Y31" s="1"/>
      <c r="Z31" s="219"/>
      <c r="AA31" s="219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Y31" s="396"/>
      <c r="CZ31" s="35"/>
      <c r="DA31" s="396"/>
      <c r="DB31" s="396"/>
    </row>
    <row r="32" spans="2:106">
      <c r="B32" s="1"/>
      <c r="C32" s="1"/>
      <c r="E32" s="1"/>
      <c r="X32" s="1"/>
      <c r="Y32" s="1"/>
      <c r="Z32" s="219"/>
      <c r="AA32" s="219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Y32" s="396"/>
      <c r="CZ32" s="35"/>
      <c r="DA32" s="396"/>
      <c r="DB32" s="396"/>
    </row>
    <row r="33" spans="2:106">
      <c r="B33" s="1"/>
      <c r="C33" s="1"/>
      <c r="E33" s="1"/>
      <c r="X33" s="1"/>
      <c r="Y33" s="1"/>
      <c r="Z33" s="219"/>
      <c r="AA33" s="219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Y33" s="396"/>
      <c r="CZ33" s="35"/>
      <c r="DA33" s="396"/>
      <c r="DB33" s="396"/>
    </row>
    <row r="34" spans="2:106">
      <c r="B34" s="1"/>
      <c r="C34" s="1"/>
      <c r="E34" s="1"/>
      <c r="X34" s="1"/>
      <c r="Y34" s="1"/>
      <c r="Z34" s="219"/>
      <c r="AA34" s="219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</row>
    <row r="35" spans="2:106">
      <c r="B35" s="1"/>
      <c r="C35" s="1"/>
      <c r="E35" s="1"/>
      <c r="X35" s="1"/>
      <c r="Y35" s="1"/>
      <c r="Z35" s="219"/>
      <c r="AA35" s="219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</row>
    <row r="36" spans="2:106">
      <c r="B36" s="1"/>
      <c r="C36" s="1"/>
      <c r="E36" s="1"/>
      <c r="X36" s="1"/>
      <c r="Y36" s="1"/>
      <c r="Z36" s="219"/>
      <c r="AA36" s="219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</row>
    <row r="37" spans="2:106">
      <c r="B37" s="1"/>
      <c r="C37" s="1"/>
      <c r="E37" s="1"/>
      <c r="X37" s="1"/>
      <c r="Y37" s="1"/>
      <c r="Z37" s="219"/>
      <c r="AA37" s="219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</row>
    <row r="38" spans="2:106">
      <c r="B38" s="1"/>
      <c r="C38" s="1"/>
      <c r="E38" s="1"/>
      <c r="X38" s="1"/>
      <c r="Y38" s="1"/>
      <c r="Z38" s="219"/>
      <c r="AA38" s="219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</row>
    <row r="39" spans="2:106">
      <c r="B39" s="1"/>
      <c r="C39" s="1"/>
      <c r="E39" s="1"/>
      <c r="X39" s="1"/>
      <c r="Y39" s="1"/>
      <c r="Z39" s="219"/>
      <c r="AA39" s="219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</row>
    <row r="40" spans="2:106">
      <c r="B40" s="1"/>
      <c r="C40" s="1"/>
      <c r="E40" s="1"/>
      <c r="X40" s="1"/>
      <c r="Y40" s="1"/>
      <c r="Z40" s="219"/>
      <c r="AA40" s="219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</row>
    <row r="41" spans="2:106">
      <c r="B41" s="1"/>
      <c r="C41" s="1"/>
      <c r="E41" s="1"/>
      <c r="X41" s="1"/>
      <c r="Y41" s="1"/>
      <c r="Z41" s="219"/>
      <c r="AA41" s="219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</row>
    <row r="42" spans="2:106">
      <c r="B42" s="1"/>
      <c r="C42" s="1"/>
      <c r="E42" s="1"/>
      <c r="X42" s="1"/>
      <c r="Y42" s="1"/>
      <c r="Z42" s="219"/>
      <c r="AA42" s="219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</row>
    <row r="43" spans="2:106">
      <c r="B43" s="1"/>
      <c r="C43" s="1"/>
      <c r="E43" s="1"/>
      <c r="X43" s="1"/>
      <c r="Y43" s="1"/>
      <c r="Z43" s="219"/>
      <c r="AA43" s="219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</row>
    <row r="44" spans="2:106">
      <c r="B44" s="1"/>
      <c r="C44" s="1"/>
      <c r="E44" s="1"/>
      <c r="X44" s="1"/>
      <c r="Y44" s="1"/>
      <c r="Z44" s="219"/>
      <c r="AA44" s="219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</row>
    <row r="45" spans="2:106">
      <c r="B45" s="1"/>
      <c r="C45" s="1"/>
      <c r="E45" s="1"/>
      <c r="X45" s="1"/>
      <c r="Y45" s="1"/>
      <c r="Z45" s="219"/>
      <c r="AA45" s="219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</row>
    <row r="46" spans="2:106">
      <c r="B46" s="1"/>
      <c r="C46" s="1"/>
      <c r="E46" s="1"/>
      <c r="X46" s="1"/>
      <c r="Y46" s="1"/>
      <c r="Z46" s="219"/>
      <c r="AA46" s="219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</row>
    <row r="47" spans="2:106">
      <c r="B47" s="1"/>
      <c r="C47" s="1"/>
      <c r="E47" s="1"/>
      <c r="X47" s="1"/>
      <c r="Y47" s="1"/>
      <c r="Z47" s="219"/>
      <c r="AA47" s="219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</row>
    <row r="48" spans="2:106">
      <c r="B48" s="1"/>
      <c r="C48" s="1"/>
      <c r="E48" s="1"/>
      <c r="X48" s="1"/>
      <c r="Y48" s="1"/>
      <c r="Z48" s="219"/>
      <c r="AA48" s="219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</row>
    <row r="49" spans="2:95">
      <c r="B49" s="1"/>
      <c r="C49" s="1"/>
      <c r="E49" s="1"/>
      <c r="X49" s="1"/>
      <c r="Y49" s="1"/>
      <c r="Z49" s="219"/>
      <c r="AA49" s="219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</row>
    <row r="50" spans="2:95">
      <c r="B50" s="1"/>
      <c r="C50" s="1"/>
      <c r="E50" s="1"/>
      <c r="X50" s="1"/>
      <c r="Y50" s="1"/>
      <c r="Z50" s="219"/>
      <c r="AA50" s="219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</row>
    <row r="51" spans="2:95">
      <c r="B51" s="1"/>
      <c r="C51" s="1"/>
      <c r="E51" s="1"/>
      <c r="X51" s="1"/>
      <c r="Y51" s="1"/>
      <c r="Z51" s="219"/>
      <c r="AA51" s="219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</row>
    <row r="52" spans="2:95">
      <c r="B52" s="1"/>
      <c r="C52" s="1"/>
      <c r="E52" s="1"/>
      <c r="X52" s="1"/>
      <c r="Y52" s="1"/>
      <c r="Z52" s="219"/>
      <c r="AA52" s="219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</row>
    <row r="53" spans="2:95">
      <c r="B53" s="1"/>
      <c r="C53" s="1"/>
      <c r="E53" s="1"/>
      <c r="X53" s="1"/>
      <c r="Y53" s="1"/>
      <c r="Z53" s="219"/>
      <c r="AA53" s="219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</row>
    <row r="54" spans="2:95">
      <c r="B54" s="1"/>
      <c r="C54" s="1"/>
      <c r="E54" s="1"/>
      <c r="X54" s="1"/>
      <c r="Y54" s="1"/>
      <c r="Z54" s="219"/>
      <c r="AA54" s="219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</row>
    <row r="55" spans="2:95">
      <c r="B55" s="1"/>
      <c r="C55" s="1"/>
      <c r="E55" s="1"/>
      <c r="X55" s="1"/>
      <c r="Y55" s="1"/>
      <c r="Z55" s="219"/>
      <c r="AA55" s="219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</row>
    <row r="56" spans="2:95">
      <c r="B56" s="1"/>
      <c r="C56" s="1"/>
      <c r="E56" s="1"/>
      <c r="X56" s="1"/>
      <c r="Y56" s="1"/>
      <c r="Z56" s="219"/>
      <c r="AA56" s="219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</row>
    <row r="57" spans="2:95">
      <c r="B57" s="1"/>
      <c r="C57" s="1"/>
      <c r="E57" s="1"/>
      <c r="X57" s="1"/>
      <c r="Y57" s="1"/>
      <c r="Z57" s="219"/>
      <c r="AA57" s="219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</row>
    <row r="58" spans="2:95">
      <c r="B58" s="1"/>
      <c r="C58" s="1"/>
      <c r="E58" s="1"/>
      <c r="X58" s="1"/>
      <c r="Y58" s="1"/>
      <c r="Z58" s="219"/>
      <c r="AA58" s="219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</row>
    <row r="59" spans="2:95">
      <c r="B59" s="1"/>
      <c r="C59" s="1"/>
      <c r="E59" s="1"/>
      <c r="X59" s="1"/>
      <c r="Y59" s="1"/>
      <c r="Z59" s="219"/>
      <c r="AA59" s="219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</row>
    <row r="60" spans="2:95">
      <c r="B60" s="1"/>
      <c r="C60" s="1"/>
      <c r="E60" s="1"/>
      <c r="X60" s="1"/>
      <c r="Y60" s="1"/>
      <c r="Z60" s="219"/>
      <c r="AA60" s="219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</row>
    <row r="61" spans="2:95">
      <c r="B61" s="1"/>
      <c r="C61" s="1"/>
      <c r="E61" s="1"/>
      <c r="X61" s="1"/>
      <c r="Y61" s="1"/>
      <c r="Z61" s="219"/>
      <c r="AA61" s="219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</row>
    <row r="62" spans="2:95">
      <c r="B62" s="1"/>
      <c r="C62" s="1"/>
      <c r="E62" s="1"/>
      <c r="X62" s="1"/>
      <c r="Y62" s="1"/>
      <c r="Z62" s="219"/>
      <c r="AA62" s="219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</row>
    <row r="63" spans="2:95">
      <c r="B63" s="1"/>
      <c r="C63" s="1"/>
      <c r="E63" s="1"/>
      <c r="X63" s="1"/>
      <c r="Y63" s="1"/>
      <c r="Z63" s="219"/>
      <c r="AA63" s="219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</row>
    <row r="64" spans="2:95">
      <c r="B64" s="1"/>
      <c r="C64" s="1"/>
      <c r="E64" s="1"/>
      <c r="X64" s="1"/>
      <c r="Y64" s="1"/>
      <c r="Z64" s="219"/>
      <c r="AA64" s="219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</row>
    <row r="65" spans="2:95">
      <c r="B65" s="1"/>
      <c r="C65" s="1"/>
      <c r="E65" s="1"/>
      <c r="X65" s="1"/>
      <c r="Y65" s="1"/>
      <c r="Z65" s="219"/>
      <c r="AA65" s="219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</row>
    <row r="66" spans="2:95">
      <c r="B66" s="1"/>
      <c r="C66" s="1"/>
      <c r="E66" s="1"/>
      <c r="X66" s="1"/>
      <c r="Y66" s="1"/>
      <c r="Z66" s="219"/>
      <c r="AA66" s="219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</row>
    <row r="67" spans="2:95">
      <c r="B67" s="1"/>
      <c r="C67" s="1"/>
      <c r="E67" s="1"/>
      <c r="X67" s="1"/>
      <c r="Y67" s="1"/>
      <c r="Z67" s="219"/>
      <c r="AA67" s="219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</row>
    <row r="68" spans="2:95">
      <c r="B68" s="1"/>
      <c r="C68" s="1"/>
      <c r="E68" s="1"/>
      <c r="X68" s="1"/>
      <c r="Y68" s="1"/>
      <c r="Z68" s="219"/>
      <c r="AA68" s="219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</row>
    <row r="69" spans="2:95">
      <c r="B69" s="1"/>
      <c r="C69" s="1"/>
      <c r="E69" s="1"/>
      <c r="X69" s="1"/>
      <c r="Y69" s="1"/>
      <c r="Z69" s="219"/>
      <c r="AA69" s="219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</row>
    <row r="70" spans="2:95">
      <c r="B70" s="1"/>
      <c r="C70" s="1"/>
      <c r="E70" s="1"/>
      <c r="X70" s="1"/>
      <c r="Y70" s="1"/>
      <c r="Z70" s="219"/>
      <c r="AA70" s="219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</row>
    <row r="71" spans="2:95">
      <c r="B71" s="1"/>
      <c r="C71" s="1"/>
      <c r="E71" s="1"/>
      <c r="X71" s="1"/>
      <c r="Y71" s="1"/>
      <c r="Z71" s="219"/>
      <c r="AA71" s="219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</row>
    <row r="72" spans="2:95">
      <c r="B72" s="1"/>
      <c r="C72" s="1"/>
      <c r="E72" s="1"/>
      <c r="X72" s="1"/>
      <c r="Y72" s="1"/>
      <c r="Z72" s="219"/>
      <c r="AA72" s="219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</row>
    <row r="73" spans="2:95">
      <c r="B73" s="1"/>
      <c r="C73" s="1"/>
      <c r="E73" s="1"/>
      <c r="X73" s="1"/>
      <c r="Y73" s="1"/>
      <c r="Z73" s="219"/>
      <c r="AA73" s="219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</row>
    <row r="74" spans="2:95">
      <c r="B74" s="1"/>
      <c r="C74" s="1"/>
      <c r="E74" s="1"/>
      <c r="X74" s="1"/>
      <c r="Y74" s="1"/>
      <c r="Z74" s="219"/>
      <c r="AA74" s="219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</row>
    <row r="75" spans="2:95">
      <c r="B75" s="1"/>
      <c r="C75" s="1"/>
      <c r="E75" s="1"/>
      <c r="X75" s="1"/>
      <c r="Y75" s="1"/>
      <c r="Z75" s="219"/>
      <c r="AA75" s="219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</row>
    <row r="76" spans="2:95">
      <c r="B76" s="1"/>
      <c r="C76" s="1"/>
      <c r="E76" s="1"/>
      <c r="X76" s="1"/>
      <c r="Y76" s="1"/>
      <c r="Z76" s="219"/>
      <c r="AA76" s="219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</row>
    <row r="77" spans="2:95">
      <c r="B77" s="1"/>
      <c r="C77" s="1"/>
      <c r="E77" s="1"/>
      <c r="X77" s="1"/>
      <c r="Y77" s="1"/>
      <c r="Z77" s="219"/>
      <c r="AA77" s="219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DE100"/>
  <sheetViews>
    <sheetView showGridLines="0" zoomScale="70" zoomScaleNormal="70" zoomScalePageLayoutView="55" workbookViewId="0">
      <selection activeCell="P1" sqref="P1"/>
    </sheetView>
  </sheetViews>
  <sheetFormatPr baseColWidth="10" defaultColWidth="9.140625" defaultRowHeight="15"/>
  <cols>
    <col min="1" max="1" width="15.7109375" style="156" bestFit="1" customWidth="1"/>
    <col min="2" max="2" width="11.85546875" style="2" bestFit="1" customWidth="1"/>
    <col min="3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.85546875" style="156" bestFit="1" customWidth="1"/>
    <col min="10" max="10" width="12" style="156" bestFit="1" customWidth="1"/>
    <col min="11" max="11" width="7.28515625" style="156" bestFit="1" customWidth="1"/>
    <col min="12" max="13" width="7.42578125" style="156" bestFit="1" customWidth="1"/>
    <col min="14" max="14" width="12.85546875" style="156" bestFit="1" customWidth="1"/>
    <col min="15" max="15" width="12.42578125" style="156" bestFit="1" customWidth="1"/>
    <col min="16" max="16" width="11.425781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9" width="5.42578125" style="156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4" t="s">
        <v>361</v>
      </c>
      <c r="CZ1" s="405" t="s">
        <v>362</v>
      </c>
      <c r="DA1" s="405" t="s">
        <v>363</v>
      </c>
      <c r="DB1" s="406" t="s">
        <v>364</v>
      </c>
      <c r="DC1" s="476" t="s">
        <v>373</v>
      </c>
      <c r="DD1" s="476" t="s">
        <v>374</v>
      </c>
      <c r="DE1" s="477" t="s">
        <v>375</v>
      </c>
    </row>
    <row r="2" spans="1:109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</row>
    <row r="3" spans="1:109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</row>
    <row r="4" spans="1:109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</row>
    <row r="5" spans="1:109" ht="15.75" customHeight="1" thickBot="1">
      <c r="A5" s="136"/>
      <c r="B5" s="137"/>
      <c r="C5" s="138"/>
      <c r="D5" s="397"/>
      <c r="E5" s="445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82"/>
      <c r="CK5" s="447"/>
      <c r="CL5" s="447"/>
      <c r="CM5" s="495"/>
      <c r="CN5" s="437"/>
      <c r="CO5" s="146"/>
      <c r="CP5" s="146"/>
      <c r="CQ5" s="437"/>
      <c r="CR5" s="496"/>
      <c r="CS5" s="148"/>
      <c r="CT5" s="149"/>
      <c r="CU5" s="149"/>
      <c r="CV5" s="150"/>
      <c r="CW5" s="470"/>
      <c r="CX5" s="497"/>
      <c r="CY5" s="139"/>
      <c r="CZ5" s="487"/>
      <c r="DA5" s="140"/>
      <c r="DB5" s="154"/>
      <c r="DC5" s="399"/>
      <c r="DD5" s="144"/>
      <c r="DE5" s="472"/>
    </row>
    <row r="6" spans="1:109" ht="15.75">
      <c r="A6" s="159"/>
      <c r="B6" s="167"/>
      <c r="C6" s="166"/>
      <c r="D6" s="39"/>
      <c r="E6" s="490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91"/>
      <c r="CL6" s="491"/>
      <c r="CM6" s="492"/>
      <c r="CN6" s="431"/>
      <c r="CO6" s="363"/>
      <c r="CP6" s="363"/>
      <c r="CQ6" s="431"/>
      <c r="CR6" s="493"/>
      <c r="CS6" s="161"/>
      <c r="CT6" s="162"/>
      <c r="CU6" s="162"/>
      <c r="CV6" s="163"/>
      <c r="CW6" s="464"/>
      <c r="CX6" s="494"/>
      <c r="CY6" s="18"/>
      <c r="CZ6" s="130"/>
      <c r="DA6" s="19"/>
      <c r="DB6" s="319"/>
      <c r="DC6" s="488"/>
      <c r="DD6" s="31"/>
      <c r="DE6" s="489"/>
    </row>
    <row r="7" spans="1:109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</row>
    <row r="8" spans="1:109" ht="1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</row>
    <row r="9" spans="1:109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82"/>
      <c r="CK9" s="447"/>
      <c r="CL9" s="447"/>
      <c r="CM9" s="495"/>
      <c r="CN9" s="437"/>
      <c r="CO9" s="146"/>
      <c r="CP9" s="146"/>
      <c r="CQ9" s="437"/>
      <c r="CR9" s="496"/>
      <c r="CS9" s="148"/>
      <c r="CT9" s="149"/>
      <c r="CU9" s="149"/>
      <c r="CV9" s="150"/>
      <c r="CW9" s="470"/>
      <c r="CX9" s="497"/>
      <c r="CY9" s="139"/>
      <c r="CZ9" s="487"/>
      <c r="DA9" s="140"/>
      <c r="DB9" s="154"/>
      <c r="DC9" s="399"/>
      <c r="DD9" s="144"/>
      <c r="DE9" s="472"/>
    </row>
    <row r="10" spans="1:109" ht="15.75">
      <c r="A10" s="159"/>
      <c r="B10" s="167"/>
      <c r="C10" s="166"/>
      <c r="D10" s="39"/>
      <c r="E10" s="490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91"/>
      <c r="CL10" s="491"/>
      <c r="CM10" s="492"/>
      <c r="CN10" s="431"/>
      <c r="CO10" s="363"/>
      <c r="CP10" s="363"/>
      <c r="CQ10" s="431"/>
      <c r="CR10" s="493"/>
      <c r="CS10" s="161"/>
      <c r="CT10" s="162"/>
      <c r="CU10" s="162"/>
      <c r="CV10" s="163"/>
      <c r="CW10" s="464"/>
      <c r="CX10" s="494"/>
      <c r="CY10" s="18"/>
      <c r="CZ10" s="130"/>
      <c r="DA10" s="19"/>
      <c r="DB10" s="319"/>
      <c r="DC10" s="488"/>
      <c r="DD10" s="31"/>
      <c r="DE10" s="489"/>
    </row>
    <row r="11" spans="1:109" ht="1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</row>
    <row r="12" spans="1:109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</row>
    <row r="13" spans="1:109" ht="16.5" thickBot="1">
      <c r="A13" s="136"/>
      <c r="B13" s="137"/>
      <c r="C13" s="138"/>
      <c r="D13" s="397"/>
      <c r="E13" s="445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82"/>
      <c r="CK13" s="447"/>
      <c r="CL13" s="447"/>
      <c r="CM13" s="495"/>
      <c r="CN13" s="437"/>
      <c r="CO13" s="146"/>
      <c r="CP13" s="146"/>
      <c r="CQ13" s="437"/>
      <c r="CR13" s="496"/>
      <c r="CS13" s="148"/>
      <c r="CT13" s="149"/>
      <c r="CU13" s="149"/>
      <c r="CV13" s="150"/>
      <c r="CW13" s="470"/>
      <c r="CX13" s="497"/>
      <c r="CY13" s="139"/>
      <c r="CZ13" s="487"/>
      <c r="DA13" s="140"/>
      <c r="DB13" s="154"/>
      <c r="DC13" s="399"/>
      <c r="DD13" s="144"/>
      <c r="DE13" s="472"/>
    </row>
    <row r="14" spans="1:109">
      <c r="CY14" s="396"/>
      <c r="CZ14" s="35"/>
      <c r="DA14" s="396"/>
      <c r="DB14" s="396"/>
    </row>
    <row r="15" spans="1:109">
      <c r="CY15" s="396"/>
      <c r="CZ15" s="35"/>
      <c r="DA15" s="396"/>
      <c r="DB15" s="396"/>
    </row>
    <row r="16" spans="1:109">
      <c r="CY16" s="396"/>
      <c r="CZ16" s="35"/>
      <c r="DA16" s="396"/>
      <c r="DB16" s="396"/>
    </row>
    <row r="17" spans="2:106">
      <c r="B17" s="156"/>
      <c r="C17" s="156"/>
      <c r="E17" s="156"/>
      <c r="X17" s="156"/>
      <c r="Y17" s="156"/>
      <c r="Z17" s="156"/>
      <c r="AA17" s="156"/>
      <c r="AB17" s="156"/>
      <c r="AC17" s="156"/>
      <c r="AD17" s="156"/>
      <c r="AE17" s="156"/>
      <c r="AK17" s="156"/>
      <c r="AL17" s="156"/>
      <c r="AM17" s="156"/>
      <c r="AN17" s="156"/>
      <c r="AO17" s="156"/>
      <c r="AP17" s="156"/>
      <c r="AQ17" s="156"/>
      <c r="AR17" s="156"/>
      <c r="AX17" s="156"/>
      <c r="AY17" s="156"/>
      <c r="AZ17" s="156"/>
      <c r="BA17" s="156"/>
      <c r="BB17" s="156"/>
      <c r="BC17" s="156"/>
      <c r="BD17" s="156"/>
      <c r="BE17" s="156"/>
      <c r="BM17" s="156"/>
      <c r="BN17" s="156"/>
      <c r="BU17" s="156"/>
      <c r="CB17" s="156"/>
      <c r="CJ17" s="156"/>
      <c r="CK17" s="156"/>
      <c r="CL17" s="156"/>
      <c r="CM17" s="156"/>
      <c r="CN17" s="156"/>
      <c r="CO17" s="156"/>
      <c r="CP17" s="156"/>
      <c r="CQ17" s="156"/>
      <c r="CY17" s="396"/>
      <c r="CZ17" s="35"/>
      <c r="DA17" s="396"/>
      <c r="DB17" s="396"/>
    </row>
    <row r="18" spans="2:106">
      <c r="B18" s="156"/>
      <c r="C18" s="156"/>
      <c r="E18" s="156"/>
      <c r="X18" s="156"/>
      <c r="Y18" s="156"/>
      <c r="Z18" s="156"/>
      <c r="AA18" s="156"/>
      <c r="AB18" s="156"/>
      <c r="AC18" s="156"/>
      <c r="AD18" s="156"/>
      <c r="AE18" s="156"/>
      <c r="AK18" s="156"/>
      <c r="AL18" s="156"/>
      <c r="AM18" s="156"/>
      <c r="AN18" s="156"/>
      <c r="AO18" s="156"/>
      <c r="AP18" s="156"/>
      <c r="AQ18" s="156"/>
      <c r="AR18" s="156"/>
      <c r="AX18" s="156"/>
      <c r="AY18" s="156"/>
      <c r="AZ18" s="156"/>
      <c r="BA18" s="156"/>
      <c r="BB18" s="156"/>
      <c r="BC18" s="156"/>
      <c r="BD18" s="156"/>
      <c r="BE18" s="156"/>
      <c r="BM18" s="156"/>
      <c r="BN18" s="156"/>
      <c r="BU18" s="156"/>
      <c r="CB18" s="156"/>
      <c r="CJ18" s="156"/>
      <c r="CK18" s="156"/>
      <c r="CL18" s="156"/>
      <c r="CM18" s="156"/>
      <c r="CN18" s="156"/>
      <c r="CO18" s="156"/>
      <c r="CP18" s="156"/>
      <c r="CQ18" s="156"/>
      <c r="CY18" s="396"/>
      <c r="CZ18" s="35"/>
      <c r="DA18" s="396"/>
      <c r="DB18" s="396"/>
    </row>
    <row r="19" spans="2:106">
      <c r="B19" s="156"/>
      <c r="C19" s="156"/>
      <c r="E19" s="156"/>
      <c r="X19" s="156"/>
      <c r="Y19" s="156"/>
      <c r="Z19" s="156"/>
      <c r="AA19" s="156"/>
      <c r="AB19" s="156"/>
      <c r="AC19" s="156"/>
      <c r="AD19" s="156"/>
      <c r="AE19" s="156"/>
      <c r="AK19" s="156"/>
      <c r="AL19" s="156"/>
      <c r="AM19" s="156"/>
      <c r="AN19" s="156"/>
      <c r="AO19" s="156"/>
      <c r="AP19" s="156"/>
      <c r="AQ19" s="156"/>
      <c r="AR19" s="156"/>
      <c r="AX19" s="156"/>
      <c r="AY19" s="156"/>
      <c r="AZ19" s="156"/>
      <c r="BA19" s="156"/>
      <c r="BB19" s="156"/>
      <c r="BC19" s="156"/>
      <c r="BD19" s="156"/>
      <c r="BE19" s="156"/>
      <c r="BM19" s="156"/>
      <c r="BN19" s="156"/>
      <c r="BU19" s="156"/>
      <c r="CB19" s="156"/>
      <c r="CJ19" s="156"/>
      <c r="CK19" s="156"/>
      <c r="CL19" s="156"/>
      <c r="CM19" s="156"/>
      <c r="CN19" s="156"/>
      <c r="CO19" s="156"/>
      <c r="CP19" s="156"/>
      <c r="CQ19" s="156"/>
      <c r="CY19" s="396"/>
      <c r="CZ19" s="35"/>
      <c r="DA19" s="396"/>
      <c r="DB19" s="396"/>
    </row>
    <row r="20" spans="2:106">
      <c r="B20" s="156"/>
      <c r="C20" s="156"/>
      <c r="E20" s="156"/>
      <c r="X20" s="156"/>
      <c r="Y20" s="156"/>
      <c r="Z20" s="156"/>
      <c r="AA20" s="156"/>
      <c r="AB20" s="156"/>
      <c r="AC20" s="156"/>
      <c r="AD20" s="156"/>
      <c r="AE20" s="156"/>
      <c r="AK20" s="156"/>
      <c r="AL20" s="156"/>
      <c r="AM20" s="156"/>
      <c r="AN20" s="156"/>
      <c r="AO20" s="156"/>
      <c r="AP20" s="156"/>
      <c r="AQ20" s="156"/>
      <c r="AR20" s="156"/>
      <c r="AX20" s="156"/>
      <c r="AY20" s="156"/>
      <c r="AZ20" s="156"/>
      <c r="BA20" s="156"/>
      <c r="BB20" s="156"/>
      <c r="BC20" s="156"/>
      <c r="BD20" s="156"/>
      <c r="BE20" s="156"/>
      <c r="BM20" s="156"/>
      <c r="BN20" s="156"/>
      <c r="BU20" s="156"/>
      <c r="CB20" s="156"/>
      <c r="CJ20" s="156"/>
      <c r="CK20" s="156"/>
      <c r="CL20" s="156"/>
      <c r="CM20" s="156"/>
      <c r="CN20" s="156"/>
      <c r="CO20" s="156"/>
      <c r="CP20" s="156"/>
      <c r="CQ20" s="156"/>
      <c r="CY20" s="396"/>
      <c r="CZ20" s="35"/>
      <c r="DA20" s="396"/>
      <c r="DB20" s="396"/>
    </row>
    <row r="21" spans="2:106">
      <c r="B21" s="156"/>
      <c r="C21" s="156"/>
      <c r="E21" s="156"/>
      <c r="X21" s="156"/>
      <c r="Y21" s="156"/>
      <c r="Z21" s="156"/>
      <c r="AA21" s="156"/>
      <c r="AB21" s="156"/>
      <c r="AC21" s="156"/>
      <c r="AD21" s="156"/>
      <c r="AE21" s="156"/>
      <c r="AK21" s="156"/>
      <c r="AL21" s="156"/>
      <c r="AM21" s="156"/>
      <c r="AN21" s="156"/>
      <c r="AO21" s="156"/>
      <c r="AP21" s="156"/>
      <c r="AQ21" s="156"/>
      <c r="AR21" s="156"/>
      <c r="AX21" s="156"/>
      <c r="AY21" s="156"/>
      <c r="AZ21" s="156"/>
      <c r="BA21" s="156"/>
      <c r="BB21" s="156"/>
      <c r="BC21" s="156"/>
      <c r="BD21" s="156"/>
      <c r="BE21" s="156"/>
      <c r="BM21" s="156"/>
      <c r="BN21" s="156"/>
      <c r="BU21" s="156"/>
      <c r="CB21" s="156"/>
      <c r="CJ21" s="156"/>
      <c r="CK21" s="156"/>
      <c r="CL21" s="156"/>
      <c r="CM21" s="156"/>
      <c r="CN21" s="156"/>
      <c r="CO21" s="156"/>
      <c r="CP21" s="156"/>
      <c r="CQ21" s="156"/>
      <c r="CY21" s="396"/>
      <c r="CZ21" s="35"/>
      <c r="DA21" s="396"/>
      <c r="DB21" s="396"/>
    </row>
    <row r="22" spans="2:106">
      <c r="B22" s="156"/>
      <c r="C22" s="156"/>
      <c r="E22" s="156"/>
      <c r="X22" s="156"/>
      <c r="Y22" s="156"/>
      <c r="Z22" s="156"/>
      <c r="AA22" s="156"/>
      <c r="AB22" s="156"/>
      <c r="AC22" s="156"/>
      <c r="AD22" s="156"/>
      <c r="AE22" s="156"/>
      <c r="AK22" s="156"/>
      <c r="AL22" s="156"/>
      <c r="AM22" s="156"/>
      <c r="AN22" s="156"/>
      <c r="AO22" s="156"/>
      <c r="AP22" s="156"/>
      <c r="AQ22" s="156"/>
      <c r="AR22" s="156"/>
      <c r="AX22" s="156"/>
      <c r="AY22" s="156"/>
      <c r="AZ22" s="156"/>
      <c r="BA22" s="156"/>
      <c r="BB22" s="156"/>
      <c r="BC22" s="156"/>
      <c r="BD22" s="156"/>
      <c r="BE22" s="156"/>
      <c r="BM22" s="156"/>
      <c r="BN22" s="156"/>
      <c r="BU22" s="156"/>
      <c r="CB22" s="156"/>
      <c r="CJ22" s="156"/>
      <c r="CK22" s="156"/>
      <c r="CL22" s="156"/>
      <c r="CM22" s="156"/>
      <c r="CN22" s="156"/>
      <c r="CO22" s="156"/>
      <c r="CP22" s="156"/>
      <c r="CQ22" s="156"/>
      <c r="CY22" s="396"/>
      <c r="CZ22" s="35"/>
      <c r="DA22" s="396"/>
      <c r="DB22" s="396"/>
    </row>
    <row r="23" spans="2:106">
      <c r="B23" s="156"/>
      <c r="C23" s="156"/>
      <c r="E23" s="156"/>
      <c r="X23" s="156"/>
      <c r="Y23" s="156"/>
      <c r="Z23" s="156"/>
      <c r="AA23" s="156"/>
      <c r="AB23" s="156"/>
      <c r="AC23" s="156"/>
      <c r="AD23" s="156"/>
      <c r="AE23" s="156"/>
      <c r="AK23" s="156"/>
      <c r="AL23" s="156"/>
      <c r="AM23" s="156"/>
      <c r="AN23" s="156"/>
      <c r="AO23" s="156"/>
      <c r="AP23" s="156"/>
      <c r="AQ23" s="156"/>
      <c r="AR23" s="156"/>
      <c r="AX23" s="156"/>
      <c r="AY23" s="156"/>
      <c r="AZ23" s="156"/>
      <c r="BA23" s="156"/>
      <c r="BB23" s="156"/>
      <c r="BC23" s="156"/>
      <c r="BD23" s="156"/>
      <c r="BE23" s="156"/>
      <c r="BM23" s="156"/>
      <c r="BN23" s="156"/>
      <c r="BU23" s="156"/>
      <c r="CB23" s="156"/>
      <c r="CJ23" s="156"/>
      <c r="CK23" s="156"/>
      <c r="CL23" s="156"/>
      <c r="CM23" s="156"/>
      <c r="CN23" s="156"/>
      <c r="CO23" s="156"/>
      <c r="CP23" s="156"/>
      <c r="CQ23" s="156"/>
      <c r="CY23" s="396"/>
      <c r="CZ23" s="35"/>
      <c r="DA23" s="396"/>
      <c r="DB23" s="396"/>
    </row>
    <row r="24" spans="2:106">
      <c r="B24" s="156"/>
      <c r="C24" s="156"/>
      <c r="E24" s="156"/>
      <c r="X24" s="156"/>
      <c r="Y24" s="156"/>
      <c r="Z24" s="156"/>
      <c r="AA24" s="156"/>
      <c r="AB24" s="156"/>
      <c r="AC24" s="156"/>
      <c r="AD24" s="156"/>
      <c r="AE24" s="156"/>
      <c r="AK24" s="156"/>
      <c r="AL24" s="156"/>
      <c r="AM24" s="156"/>
      <c r="AN24" s="156"/>
      <c r="AO24" s="156"/>
      <c r="AP24" s="156"/>
      <c r="AQ24" s="156"/>
      <c r="AR24" s="156"/>
      <c r="AX24" s="156"/>
      <c r="AY24" s="156"/>
      <c r="AZ24" s="156"/>
      <c r="BA24" s="156"/>
      <c r="BB24" s="156"/>
      <c r="BC24" s="156"/>
      <c r="BD24" s="156"/>
      <c r="BE24" s="156"/>
      <c r="BM24" s="156"/>
      <c r="BN24" s="156"/>
      <c r="BU24" s="156"/>
      <c r="CB24" s="156"/>
      <c r="CJ24" s="156"/>
      <c r="CK24" s="156"/>
      <c r="CL24" s="156"/>
      <c r="CM24" s="156"/>
      <c r="CN24" s="156"/>
      <c r="CO24" s="156"/>
      <c r="CP24" s="156"/>
      <c r="CQ24" s="156"/>
      <c r="CY24" s="396"/>
      <c r="CZ24" s="35"/>
      <c r="DA24" s="396"/>
      <c r="DB24" s="396"/>
    </row>
    <row r="25" spans="2:106">
      <c r="B25" s="156"/>
      <c r="C25" s="156"/>
      <c r="E25" s="156"/>
      <c r="X25" s="156"/>
      <c r="Y25" s="156"/>
      <c r="Z25" s="156"/>
      <c r="AA25" s="156"/>
      <c r="AB25" s="156"/>
      <c r="AC25" s="156"/>
      <c r="AD25" s="156"/>
      <c r="AE25" s="156"/>
      <c r="AK25" s="156"/>
      <c r="AL25" s="156"/>
      <c r="AM25" s="156"/>
      <c r="AN25" s="156"/>
      <c r="AO25" s="156"/>
      <c r="AP25" s="156"/>
      <c r="AQ25" s="156"/>
      <c r="AR25" s="156"/>
      <c r="AX25" s="156"/>
      <c r="AY25" s="156"/>
      <c r="AZ25" s="156"/>
      <c r="BA25" s="156"/>
      <c r="BB25" s="156"/>
      <c r="BC25" s="156"/>
      <c r="BD25" s="156"/>
      <c r="BE25" s="156"/>
      <c r="BM25" s="156"/>
      <c r="BN25" s="156"/>
      <c r="BU25" s="156"/>
      <c r="CB25" s="156"/>
      <c r="CJ25" s="156"/>
      <c r="CK25" s="156"/>
      <c r="CL25" s="156"/>
      <c r="CM25" s="156"/>
      <c r="CN25" s="156"/>
      <c r="CO25" s="156"/>
      <c r="CP25" s="156"/>
      <c r="CQ25" s="156"/>
      <c r="CY25" s="396"/>
      <c r="CZ25" s="35"/>
      <c r="DA25" s="396"/>
      <c r="DB25" s="396"/>
    </row>
    <row r="26" spans="2:106">
      <c r="B26" s="156"/>
      <c r="C26" s="156"/>
      <c r="E26" s="156"/>
      <c r="X26" s="156"/>
      <c r="Y26" s="156"/>
      <c r="Z26" s="156"/>
      <c r="AA26" s="156"/>
      <c r="AB26" s="156"/>
      <c r="AC26" s="156"/>
      <c r="AD26" s="156"/>
      <c r="AE26" s="156"/>
      <c r="AK26" s="156"/>
      <c r="AL26" s="156"/>
      <c r="AM26" s="156"/>
      <c r="AN26" s="156"/>
      <c r="AO26" s="156"/>
      <c r="AP26" s="156"/>
      <c r="AQ26" s="156"/>
      <c r="AR26" s="156"/>
      <c r="AX26" s="156"/>
      <c r="AY26" s="156"/>
      <c r="AZ26" s="156"/>
      <c r="BA26" s="156"/>
      <c r="BB26" s="156"/>
      <c r="BC26" s="156"/>
      <c r="BD26" s="156"/>
      <c r="BE26" s="156"/>
      <c r="BM26" s="156"/>
      <c r="BN26" s="156"/>
      <c r="BU26" s="156"/>
      <c r="CB26" s="156"/>
      <c r="CJ26" s="156"/>
      <c r="CK26" s="156"/>
      <c r="CL26" s="156"/>
      <c r="CM26" s="156"/>
      <c r="CN26" s="156"/>
      <c r="CO26" s="156"/>
      <c r="CP26" s="156"/>
      <c r="CQ26" s="156"/>
      <c r="CY26" s="396"/>
      <c r="CZ26" s="35"/>
      <c r="DA26" s="396"/>
      <c r="DB26" s="396"/>
    </row>
    <row r="27" spans="2:106">
      <c r="B27" s="156"/>
      <c r="C27" s="156"/>
      <c r="E27" s="156"/>
      <c r="X27" s="156"/>
      <c r="Y27" s="156"/>
      <c r="Z27" s="156"/>
      <c r="AA27" s="156"/>
      <c r="AB27" s="156"/>
      <c r="AC27" s="156"/>
      <c r="AD27" s="156"/>
      <c r="AE27" s="156"/>
      <c r="AK27" s="156"/>
      <c r="AL27" s="156"/>
      <c r="AM27" s="156"/>
      <c r="AN27" s="156"/>
      <c r="AO27" s="156"/>
      <c r="AP27" s="156"/>
      <c r="AQ27" s="156"/>
      <c r="AR27" s="156"/>
      <c r="AX27" s="156"/>
      <c r="AY27" s="156"/>
      <c r="AZ27" s="156"/>
      <c r="BA27" s="156"/>
      <c r="BB27" s="156"/>
      <c r="BC27" s="156"/>
      <c r="BD27" s="156"/>
      <c r="BE27" s="156"/>
      <c r="BM27" s="156"/>
      <c r="BN27" s="156"/>
      <c r="BU27" s="156"/>
      <c r="CB27" s="156"/>
      <c r="CJ27" s="156"/>
      <c r="CK27" s="156"/>
      <c r="CL27" s="156"/>
      <c r="CM27" s="156"/>
      <c r="CN27" s="156"/>
      <c r="CO27" s="156"/>
      <c r="CP27" s="156"/>
      <c r="CQ27" s="156"/>
      <c r="CY27" s="396"/>
      <c r="CZ27" s="35"/>
      <c r="DA27" s="396"/>
      <c r="DB27" s="396"/>
    </row>
    <row r="28" spans="2:106">
      <c r="B28" s="156"/>
      <c r="C28" s="156"/>
      <c r="E28" s="156"/>
      <c r="X28" s="156"/>
      <c r="Y28" s="156"/>
      <c r="Z28" s="156"/>
      <c r="AA28" s="156"/>
      <c r="AB28" s="156"/>
      <c r="AC28" s="156"/>
      <c r="AD28" s="156"/>
      <c r="AE28" s="156"/>
      <c r="AK28" s="156"/>
      <c r="AL28" s="156"/>
      <c r="AM28" s="156"/>
      <c r="AN28" s="156"/>
      <c r="AO28" s="156"/>
      <c r="AP28" s="156"/>
      <c r="AQ28" s="156"/>
      <c r="AR28" s="156"/>
      <c r="AX28" s="156"/>
      <c r="AY28" s="156"/>
      <c r="AZ28" s="156"/>
      <c r="BA28" s="156"/>
      <c r="BB28" s="156"/>
      <c r="BC28" s="156"/>
      <c r="BD28" s="156"/>
      <c r="BE28" s="156"/>
      <c r="BM28" s="156"/>
      <c r="BN28" s="156"/>
      <c r="BU28" s="156"/>
      <c r="CB28" s="156"/>
      <c r="CJ28" s="156"/>
      <c r="CK28" s="156"/>
      <c r="CL28" s="156"/>
      <c r="CM28" s="156"/>
      <c r="CN28" s="156"/>
      <c r="CO28" s="156"/>
      <c r="CP28" s="156"/>
      <c r="CQ28" s="156"/>
      <c r="CY28" s="396"/>
      <c r="CZ28" s="35"/>
      <c r="DA28" s="396"/>
      <c r="DB28" s="396"/>
    </row>
    <row r="29" spans="2:106">
      <c r="B29" s="156"/>
      <c r="C29" s="156"/>
      <c r="E29" s="156"/>
      <c r="X29" s="156"/>
      <c r="Y29" s="156"/>
      <c r="Z29" s="156"/>
      <c r="AA29" s="156"/>
      <c r="AB29" s="156"/>
      <c r="AC29" s="156"/>
      <c r="AD29" s="156"/>
      <c r="AE29" s="156"/>
      <c r="AK29" s="156"/>
      <c r="AL29" s="156"/>
      <c r="AM29" s="156"/>
      <c r="AN29" s="156"/>
      <c r="AO29" s="156"/>
      <c r="AP29" s="156"/>
      <c r="AQ29" s="156"/>
      <c r="AR29" s="156"/>
      <c r="AX29" s="156"/>
      <c r="AY29" s="156"/>
      <c r="AZ29" s="156"/>
      <c r="BA29" s="156"/>
      <c r="BB29" s="156"/>
      <c r="BC29" s="156"/>
      <c r="BD29" s="156"/>
      <c r="BE29" s="156"/>
      <c r="BM29" s="156"/>
      <c r="BN29" s="156"/>
      <c r="BU29" s="156"/>
      <c r="CB29" s="156"/>
      <c r="CJ29" s="156"/>
      <c r="CK29" s="156"/>
      <c r="CL29" s="156"/>
      <c r="CM29" s="156"/>
      <c r="CN29" s="156"/>
      <c r="CO29" s="156"/>
      <c r="CP29" s="156"/>
      <c r="CQ29" s="156"/>
      <c r="CY29" s="396"/>
      <c r="CZ29" s="35"/>
      <c r="DA29" s="396"/>
      <c r="DB29" s="396"/>
    </row>
    <row r="30" spans="2:106">
      <c r="B30" s="156"/>
      <c r="C30" s="156"/>
      <c r="E30" s="156"/>
      <c r="X30" s="156"/>
      <c r="Y30" s="156"/>
      <c r="Z30" s="156"/>
      <c r="AA30" s="156"/>
      <c r="AB30" s="156"/>
      <c r="AC30" s="156"/>
      <c r="AD30" s="156"/>
      <c r="AE30" s="156"/>
      <c r="AK30" s="156"/>
      <c r="AL30" s="156"/>
      <c r="AM30" s="156"/>
      <c r="AN30" s="156"/>
      <c r="AO30" s="156"/>
      <c r="AP30" s="156"/>
      <c r="AQ30" s="156"/>
      <c r="AR30" s="156"/>
      <c r="AX30" s="156"/>
      <c r="AY30" s="156"/>
      <c r="AZ30" s="156"/>
      <c r="BA30" s="156"/>
      <c r="BB30" s="156"/>
      <c r="BC30" s="156"/>
      <c r="BD30" s="156"/>
      <c r="BE30" s="156"/>
      <c r="BM30" s="156"/>
      <c r="BN30" s="156"/>
      <c r="BU30" s="156"/>
      <c r="CB30" s="156"/>
      <c r="CJ30" s="156"/>
      <c r="CK30" s="156"/>
      <c r="CL30" s="156"/>
      <c r="CM30" s="156"/>
      <c r="CN30" s="156"/>
      <c r="CO30" s="156"/>
      <c r="CP30" s="156"/>
      <c r="CQ30" s="156"/>
      <c r="CY30" s="396"/>
      <c r="CZ30" s="35"/>
      <c r="DA30" s="396"/>
      <c r="DB30" s="396"/>
    </row>
    <row r="31" spans="2:106">
      <c r="B31" s="156"/>
      <c r="C31" s="156"/>
      <c r="E31" s="156"/>
      <c r="X31" s="156"/>
      <c r="Y31" s="156"/>
      <c r="Z31" s="156"/>
      <c r="AA31" s="156"/>
      <c r="AB31" s="156"/>
      <c r="AC31" s="156"/>
      <c r="AD31" s="156"/>
      <c r="AE31" s="156"/>
      <c r="AK31" s="156"/>
      <c r="AL31" s="156"/>
      <c r="AM31" s="156"/>
      <c r="AN31" s="156"/>
      <c r="AO31" s="156"/>
      <c r="AP31" s="156"/>
      <c r="AQ31" s="156"/>
      <c r="AR31" s="156"/>
      <c r="AX31" s="156"/>
      <c r="AY31" s="156"/>
      <c r="AZ31" s="156"/>
      <c r="BA31" s="156"/>
      <c r="BB31" s="156"/>
      <c r="BC31" s="156"/>
      <c r="BD31" s="156"/>
      <c r="BE31" s="156"/>
      <c r="BM31" s="156"/>
      <c r="BN31" s="156"/>
      <c r="BU31" s="156"/>
      <c r="CB31" s="156"/>
      <c r="CJ31" s="156"/>
      <c r="CK31" s="156"/>
      <c r="CL31" s="156"/>
      <c r="CM31" s="156"/>
      <c r="CN31" s="156"/>
      <c r="CO31" s="156"/>
      <c r="CP31" s="156"/>
      <c r="CQ31" s="156"/>
      <c r="CY31" s="396"/>
      <c r="CZ31" s="35"/>
      <c r="DA31" s="396"/>
      <c r="DB31" s="396"/>
    </row>
    <row r="32" spans="2:106">
      <c r="B32" s="156"/>
      <c r="C32" s="156"/>
      <c r="E32" s="156"/>
      <c r="X32" s="156"/>
      <c r="Y32" s="156"/>
      <c r="Z32" s="156"/>
      <c r="AA32" s="156"/>
      <c r="AB32" s="156"/>
      <c r="AC32" s="156"/>
      <c r="AD32" s="156"/>
      <c r="AE32" s="156"/>
      <c r="AK32" s="156"/>
      <c r="AL32" s="156"/>
      <c r="AM32" s="156"/>
      <c r="AN32" s="156"/>
      <c r="AO32" s="156"/>
      <c r="AP32" s="156"/>
      <c r="AQ32" s="156"/>
      <c r="AR32" s="156"/>
      <c r="AX32" s="156"/>
      <c r="AY32" s="156"/>
      <c r="AZ32" s="156"/>
      <c r="BA32" s="156"/>
      <c r="BB32" s="156"/>
      <c r="BC32" s="156"/>
      <c r="BD32" s="156"/>
      <c r="BE32" s="156"/>
      <c r="BM32" s="156"/>
      <c r="BN32" s="156"/>
      <c r="BU32" s="156"/>
      <c r="CB32" s="156"/>
      <c r="CJ32" s="156"/>
      <c r="CK32" s="156"/>
      <c r="CL32" s="156"/>
      <c r="CM32" s="156"/>
      <c r="CN32" s="156"/>
      <c r="CO32" s="156"/>
      <c r="CP32" s="156"/>
      <c r="CQ32" s="156"/>
      <c r="CY32" s="396"/>
      <c r="CZ32" s="35"/>
      <c r="DA32" s="396"/>
      <c r="DB32" s="396"/>
    </row>
    <row r="33" spans="2:106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Y33" s="396"/>
      <c r="CZ33" s="35"/>
      <c r="DA33" s="396"/>
      <c r="DB33" s="396"/>
    </row>
    <row r="34" spans="2:106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Y34" s="396"/>
      <c r="CZ34" s="35"/>
      <c r="DA34" s="396"/>
      <c r="DB34" s="396"/>
    </row>
    <row r="35" spans="2:106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Y35" s="396"/>
      <c r="CZ35" s="35"/>
      <c r="DA35" s="396"/>
      <c r="DB35" s="396"/>
    </row>
    <row r="36" spans="2:106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Y36" s="396"/>
      <c r="CZ36" s="35"/>
      <c r="DA36" s="396"/>
      <c r="DB36" s="396"/>
    </row>
    <row r="37" spans="2:106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Y37" s="396"/>
      <c r="CZ37" s="35"/>
      <c r="DA37" s="396"/>
      <c r="DB37" s="396"/>
    </row>
    <row r="38" spans="2:106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Y38" s="396"/>
      <c r="CZ38" s="35"/>
      <c r="DA38" s="396"/>
      <c r="DB38" s="396"/>
    </row>
    <row r="39" spans="2:106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Y39" s="396"/>
      <c r="CZ39" s="35"/>
      <c r="DA39" s="396"/>
      <c r="DB39" s="396"/>
    </row>
    <row r="40" spans="2:106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Y40" s="396"/>
      <c r="CZ40" s="35"/>
      <c r="DA40" s="396"/>
      <c r="DB40" s="396"/>
    </row>
    <row r="41" spans="2:106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Y41" s="396"/>
      <c r="CZ41" s="35"/>
      <c r="DA41" s="396"/>
      <c r="DB41" s="396"/>
    </row>
    <row r="42" spans="2:106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Y42" s="396"/>
      <c r="CZ42" s="35"/>
      <c r="DA42" s="396"/>
      <c r="DB42" s="396"/>
    </row>
    <row r="43" spans="2:106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Y43" s="396"/>
      <c r="CZ43" s="35"/>
      <c r="DA43" s="396"/>
      <c r="DB43" s="396"/>
    </row>
    <row r="44" spans="2:106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Y44" s="396"/>
      <c r="CZ44" s="35"/>
      <c r="DA44" s="396"/>
      <c r="DB44" s="396"/>
    </row>
    <row r="45" spans="2:106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Y45" s="396"/>
      <c r="CZ45" s="35"/>
      <c r="DA45" s="396"/>
      <c r="DB45" s="396"/>
    </row>
    <row r="46" spans="2:106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Y46" s="396"/>
      <c r="CZ46" s="35"/>
      <c r="DA46" s="396"/>
      <c r="DB46" s="396"/>
    </row>
    <row r="47" spans="2:106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Y47" s="396"/>
      <c r="CZ47" s="35"/>
      <c r="DA47" s="396"/>
      <c r="DB47" s="396"/>
    </row>
    <row r="48" spans="2:106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Y48" s="396"/>
      <c r="CZ48" s="35"/>
      <c r="DA48" s="396"/>
      <c r="DB48" s="396"/>
    </row>
    <row r="49" spans="2:106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Y49" s="396"/>
      <c r="CZ49" s="35"/>
      <c r="DA49" s="396"/>
      <c r="DB49" s="396"/>
    </row>
    <row r="50" spans="2:106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Y50" s="396"/>
      <c r="CZ50" s="35"/>
      <c r="DA50" s="396"/>
      <c r="DB50" s="396"/>
    </row>
    <row r="51" spans="2:106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Y51" s="396"/>
      <c r="CZ51" s="35"/>
      <c r="DA51" s="396"/>
      <c r="DB51" s="396"/>
    </row>
    <row r="52" spans="2:106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Y52" s="396"/>
      <c r="CZ52" s="35"/>
      <c r="DA52" s="396"/>
      <c r="DB52" s="396"/>
    </row>
    <row r="53" spans="2:106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Y53" s="396"/>
      <c r="CZ53" s="35"/>
      <c r="DA53" s="396"/>
      <c r="DB53" s="396"/>
    </row>
    <row r="54" spans="2:106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Y54" s="396"/>
      <c r="CZ54" s="35"/>
      <c r="DA54" s="396"/>
      <c r="DB54" s="396"/>
    </row>
    <row r="55" spans="2:106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Y55" s="396"/>
      <c r="CZ55" s="35"/>
      <c r="DA55" s="396"/>
      <c r="DB55" s="396"/>
    </row>
    <row r="56" spans="2:106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Y56" s="396"/>
      <c r="CZ56" s="35"/>
      <c r="DA56" s="396"/>
      <c r="DB56" s="396"/>
    </row>
    <row r="57" spans="2:106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Y57" s="396"/>
      <c r="CZ57" s="35"/>
      <c r="DA57" s="396"/>
      <c r="DB57" s="396"/>
    </row>
    <row r="58" spans="2:106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Y58" s="396"/>
      <c r="CZ58" s="35"/>
      <c r="DA58" s="396"/>
      <c r="DB58" s="396"/>
    </row>
    <row r="59" spans="2:106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Y59" s="396"/>
      <c r="CZ59" s="35"/>
      <c r="DA59" s="396"/>
      <c r="DB59" s="396"/>
    </row>
    <row r="60" spans="2:106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Y60" s="396"/>
      <c r="CZ60" s="35"/>
      <c r="DA60" s="396"/>
      <c r="DB60" s="396"/>
    </row>
    <row r="61" spans="2:106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Y61" s="396"/>
      <c r="CZ61" s="35"/>
      <c r="DA61" s="396"/>
      <c r="DB61" s="396"/>
    </row>
    <row r="62" spans="2:106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Y62" s="396"/>
      <c r="CZ62" s="35"/>
      <c r="DA62" s="396"/>
      <c r="DB62" s="396"/>
    </row>
    <row r="63" spans="2:106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Y63" s="396"/>
      <c r="CZ63" s="35"/>
      <c r="DA63" s="396"/>
      <c r="DB63" s="396"/>
    </row>
    <row r="64" spans="2:106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Y64" s="396"/>
      <c r="CZ64" s="35"/>
      <c r="DA64" s="396"/>
      <c r="DB64" s="396"/>
    </row>
    <row r="65" spans="2:106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Y65" s="396"/>
      <c r="CZ65" s="35"/>
      <c r="DA65" s="396"/>
      <c r="DB65" s="396"/>
    </row>
    <row r="66" spans="2:106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Y66" s="396"/>
      <c r="CZ66" s="35"/>
      <c r="DA66" s="396"/>
      <c r="DB66" s="396"/>
    </row>
    <row r="67" spans="2:106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Y67" s="396"/>
      <c r="CZ67" s="35"/>
      <c r="DA67" s="396"/>
      <c r="DB67" s="396"/>
    </row>
    <row r="68" spans="2:106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Y68" s="396"/>
      <c r="CZ68" s="35"/>
      <c r="DA68" s="396"/>
      <c r="DB68" s="396"/>
    </row>
    <row r="69" spans="2:106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Y69" s="396"/>
      <c r="CZ69" s="35"/>
      <c r="DA69" s="396"/>
      <c r="DB69" s="396"/>
    </row>
    <row r="70" spans="2:106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Y70" s="396"/>
      <c r="CZ70" s="35"/>
      <c r="DA70" s="396"/>
      <c r="DB70" s="396"/>
    </row>
    <row r="71" spans="2:106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Y71" s="396"/>
      <c r="CZ71" s="35"/>
      <c r="DA71" s="396"/>
      <c r="DB71" s="396"/>
    </row>
    <row r="72" spans="2:106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</row>
    <row r="73" spans="2:106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</row>
    <row r="74" spans="2:106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</row>
    <row r="75" spans="2:106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</row>
    <row r="76" spans="2:106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</row>
    <row r="77" spans="2:106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4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E240"/>
  <sheetViews>
    <sheetView showGridLines="0" zoomScale="70" zoomScaleNormal="70" workbookViewId="0">
      <selection activeCell="O1" sqref="O1"/>
    </sheetView>
  </sheetViews>
  <sheetFormatPr baseColWidth="10" defaultColWidth="9.140625" defaultRowHeight="15"/>
  <cols>
    <col min="1" max="1" width="9.42578125" style="1" bestFit="1" customWidth="1"/>
    <col min="2" max="2" width="8.5703125" style="2" bestFit="1" customWidth="1"/>
    <col min="3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42578125" style="1" bestFit="1" customWidth="1"/>
    <col min="11" max="12" width="7.7109375" style="1" bestFit="1" customWidth="1"/>
    <col min="13" max="13" width="7.5703125" style="1" bestFit="1" customWidth="1"/>
    <col min="14" max="14" width="12.85546875" style="1" bestFit="1" customWidth="1"/>
    <col min="15" max="15" width="12.42578125" style="1" bestFit="1" customWidth="1"/>
    <col min="16" max="16" width="12.140625" style="1" bestFit="1" customWidth="1"/>
    <col min="17" max="17" width="5.42578125" style="1" bestFit="1" customWidth="1"/>
    <col min="18" max="18" width="12.85546875" style="1" bestFit="1" customWidth="1"/>
    <col min="19" max="19" width="12.5703125" style="1" bestFit="1" customWidth="1"/>
    <col min="20" max="23" width="5.42578125" style="1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" bestFit="1" customWidth="1"/>
    <col min="49" max="49" width="5.42578125" style="1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" bestFit="1" customWidth="1"/>
    <col min="60" max="60" width="7.42578125" style="1" bestFit="1" customWidth="1"/>
    <col min="61" max="64" width="5.42578125" style="1" bestFit="1" customWidth="1"/>
    <col min="65" max="65" width="5.42578125" style="4" bestFit="1" customWidth="1"/>
    <col min="66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9" width="5.7109375" style="1" customWidth="1"/>
    <col min="80" max="80" width="6.28515625" bestFit="1" customWidth="1"/>
    <col min="81" max="86" width="5.7109375" style="1" customWidth="1"/>
    <col min="87" max="87" width="7.425781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99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9"/>
      <c r="CK2" s="429"/>
      <c r="CL2" s="429"/>
      <c r="CM2" s="500"/>
      <c r="CN2" s="176"/>
      <c r="CO2" s="363"/>
      <c r="CP2" s="363"/>
      <c r="CQ2" s="431"/>
      <c r="CR2" s="333"/>
      <c r="CS2" s="161"/>
      <c r="CT2" s="162"/>
      <c r="CU2" s="162"/>
      <c r="CV2" s="162"/>
      <c r="CW2" s="298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30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300"/>
      <c r="CX4" s="300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300"/>
      <c r="CX5" s="300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8"/>
      <c r="CN6" s="187"/>
      <c r="CO6" s="362"/>
      <c r="CP6" s="362"/>
      <c r="CQ6" s="414"/>
      <c r="CR6" s="325"/>
      <c r="CS6" s="164"/>
      <c r="CT6" s="157"/>
      <c r="CU6" s="157"/>
      <c r="CV6" s="157"/>
      <c r="CW6" s="300"/>
      <c r="CX6" s="300"/>
      <c r="CY6" s="164"/>
      <c r="CZ6" s="157"/>
      <c r="DA6" s="157"/>
      <c r="DB6" s="165"/>
      <c r="DC6" s="21"/>
      <c r="DD6" s="9"/>
      <c r="DE6" s="22"/>
    </row>
    <row r="7" spans="1:109" s="156" customFormat="1" ht="15.75">
      <c r="A7" s="160"/>
      <c r="B7" s="177"/>
      <c r="C7" s="158"/>
      <c r="D7" s="40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30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300"/>
      <c r="CX8" s="300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8"/>
      <c r="CN9" s="187"/>
      <c r="CO9" s="362"/>
      <c r="CP9" s="362"/>
      <c r="CQ9" s="414"/>
      <c r="CR9" s="325"/>
      <c r="CS9" s="164"/>
      <c r="CT9" s="157"/>
      <c r="CU9" s="157"/>
      <c r="CV9" s="157"/>
      <c r="CW9" s="300"/>
      <c r="CX9" s="300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8"/>
      <c r="CN10" s="187"/>
      <c r="CO10" s="362"/>
      <c r="CP10" s="362"/>
      <c r="CQ10" s="414"/>
      <c r="CR10" s="325"/>
      <c r="CS10" s="164"/>
      <c r="CT10" s="157"/>
      <c r="CU10" s="157"/>
      <c r="CV10" s="157"/>
      <c r="CW10" s="300"/>
      <c r="CX10" s="300"/>
      <c r="CY10" s="164"/>
      <c r="CZ10" s="157"/>
      <c r="DA10" s="157"/>
      <c r="DB10" s="165"/>
      <c r="DC10" s="21"/>
      <c r="DD10" s="9"/>
      <c r="DE10" s="22"/>
    </row>
    <row r="11" spans="1:109" s="156" customFormat="1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8"/>
      <c r="CN11" s="187"/>
      <c r="CO11" s="362"/>
      <c r="CP11" s="362"/>
      <c r="CQ11" s="414"/>
      <c r="CR11" s="325"/>
      <c r="CS11" s="164"/>
      <c r="CT11" s="157"/>
      <c r="CU11" s="157"/>
      <c r="CV11" s="157"/>
      <c r="CW11" s="300"/>
      <c r="CX11" s="300"/>
      <c r="CY11" s="164"/>
      <c r="CZ11" s="157"/>
      <c r="DA11" s="157"/>
      <c r="DB11" s="165"/>
      <c r="DC11" s="21"/>
      <c r="DD11" s="9"/>
      <c r="DE11" s="22"/>
    </row>
    <row r="12" spans="1:109" s="156" customFormat="1" ht="15.75">
      <c r="A12" s="160"/>
      <c r="B12" s="177"/>
      <c r="C12" s="158"/>
      <c r="D12" s="40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8"/>
      <c r="CN12" s="187"/>
      <c r="CO12" s="362"/>
      <c r="CP12" s="362"/>
      <c r="CQ12" s="414"/>
      <c r="CR12" s="325"/>
      <c r="CS12" s="164"/>
      <c r="CT12" s="157"/>
      <c r="CU12" s="157"/>
      <c r="CV12" s="157"/>
      <c r="CW12" s="300"/>
      <c r="CX12" s="300"/>
      <c r="CY12" s="164"/>
      <c r="CZ12" s="157"/>
      <c r="DA12" s="157"/>
      <c r="DB12" s="165"/>
      <c r="DC12" s="21"/>
      <c r="DD12" s="9"/>
      <c r="DE12" s="22"/>
    </row>
    <row r="13" spans="1:109" s="156" customFormat="1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8"/>
      <c r="CN13" s="187"/>
      <c r="CO13" s="362"/>
      <c r="CP13" s="362"/>
      <c r="CQ13" s="414"/>
      <c r="CR13" s="325"/>
      <c r="CS13" s="164"/>
      <c r="CT13" s="157"/>
      <c r="CU13" s="157"/>
      <c r="CV13" s="157"/>
      <c r="CW13" s="300"/>
      <c r="CX13" s="300"/>
      <c r="CY13" s="164"/>
      <c r="CZ13" s="157"/>
      <c r="DA13" s="157"/>
      <c r="DB13" s="165"/>
      <c r="DC13" s="21"/>
      <c r="DD13" s="9"/>
      <c r="DE13" s="22"/>
    </row>
    <row r="14" spans="1:109" s="156" customFormat="1" ht="15.75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8"/>
      <c r="CN14" s="187"/>
      <c r="CO14" s="362"/>
      <c r="CP14" s="362"/>
      <c r="CQ14" s="414"/>
      <c r="CR14" s="325"/>
      <c r="CS14" s="164"/>
      <c r="CT14" s="157"/>
      <c r="CU14" s="157"/>
      <c r="CV14" s="157"/>
      <c r="CW14" s="300"/>
      <c r="CX14" s="300"/>
      <c r="CY14" s="164"/>
      <c r="CZ14" s="157"/>
      <c r="DA14" s="157"/>
      <c r="DB14" s="165"/>
      <c r="DC14" s="21"/>
      <c r="DD14" s="9"/>
      <c r="DE14" s="22"/>
    </row>
    <row r="15" spans="1:109" s="156" customFormat="1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8"/>
      <c r="CN15" s="187"/>
      <c r="CO15" s="362"/>
      <c r="CP15" s="362"/>
      <c r="CQ15" s="414"/>
      <c r="CR15" s="325"/>
      <c r="CS15" s="164"/>
      <c r="CT15" s="157"/>
      <c r="CU15" s="157"/>
      <c r="CV15" s="157"/>
      <c r="CW15" s="300"/>
      <c r="CX15" s="300"/>
      <c r="CY15" s="164"/>
      <c r="CZ15" s="157"/>
      <c r="DA15" s="157"/>
      <c r="DB15" s="165"/>
      <c r="DC15" s="21"/>
      <c r="DD15" s="9"/>
      <c r="DE15" s="22"/>
    </row>
    <row r="16" spans="1:109" s="156" customFormat="1" ht="15.75">
      <c r="A16" s="160"/>
      <c r="B16" s="177"/>
      <c r="C16" s="158"/>
      <c r="D16" s="40"/>
      <c r="E16" s="41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8"/>
      <c r="CN16" s="187"/>
      <c r="CO16" s="362"/>
      <c r="CP16" s="362"/>
      <c r="CQ16" s="414"/>
      <c r="CR16" s="325"/>
      <c r="CS16" s="164"/>
      <c r="CT16" s="157"/>
      <c r="CU16" s="157"/>
      <c r="CV16" s="157"/>
      <c r="CW16" s="300"/>
      <c r="CX16" s="300"/>
      <c r="CY16" s="164"/>
      <c r="CZ16" s="157"/>
      <c r="DA16" s="157"/>
      <c r="DB16" s="165"/>
      <c r="DC16" s="21"/>
      <c r="DD16" s="9"/>
      <c r="DE16" s="22"/>
    </row>
    <row r="17" spans="1:109" s="156" customFormat="1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8"/>
      <c r="CN17" s="187"/>
      <c r="CO17" s="362"/>
      <c r="CP17" s="362"/>
      <c r="CQ17" s="414"/>
      <c r="CR17" s="325"/>
      <c r="CS17" s="164"/>
      <c r="CT17" s="157"/>
      <c r="CU17" s="157"/>
      <c r="CV17" s="157"/>
      <c r="CW17" s="300"/>
      <c r="CX17" s="300"/>
      <c r="CY17" s="164"/>
      <c r="CZ17" s="157"/>
      <c r="DA17" s="157"/>
      <c r="DB17" s="165"/>
      <c r="DC17" s="21"/>
      <c r="DD17" s="9"/>
      <c r="DE17" s="22"/>
    </row>
    <row r="18" spans="1:109" s="156" customFormat="1" ht="15.75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8"/>
      <c r="CN18" s="187"/>
      <c r="CO18" s="362"/>
      <c r="CP18" s="362"/>
      <c r="CQ18" s="414"/>
      <c r="CR18" s="325"/>
      <c r="CS18" s="164"/>
      <c r="CT18" s="157"/>
      <c r="CU18" s="157"/>
      <c r="CV18" s="157"/>
      <c r="CW18" s="300"/>
      <c r="CX18" s="300"/>
      <c r="CY18" s="164"/>
      <c r="CZ18" s="157"/>
      <c r="DA18" s="157"/>
      <c r="DB18" s="165"/>
      <c r="DC18" s="21"/>
      <c r="DD18" s="9"/>
      <c r="DE18" s="22"/>
    </row>
    <row r="19" spans="1:109" s="156" customFormat="1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8"/>
      <c r="CN19" s="187"/>
      <c r="CO19" s="362"/>
      <c r="CP19" s="362"/>
      <c r="CQ19" s="414"/>
      <c r="CR19" s="325"/>
      <c r="CS19" s="164"/>
      <c r="CT19" s="157"/>
      <c r="CU19" s="157"/>
      <c r="CV19" s="157"/>
      <c r="CW19" s="300"/>
      <c r="CX19" s="300"/>
      <c r="CY19" s="164"/>
      <c r="CZ19" s="157"/>
      <c r="DA19" s="157"/>
      <c r="DB19" s="165"/>
      <c r="DC19" s="21"/>
      <c r="DD19" s="9"/>
      <c r="DE19" s="22"/>
    </row>
    <row r="20" spans="1:109" s="156" customFormat="1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8"/>
      <c r="CN20" s="187"/>
      <c r="CO20" s="362"/>
      <c r="CP20" s="362"/>
      <c r="CQ20" s="414"/>
      <c r="CR20" s="325"/>
      <c r="CS20" s="164"/>
      <c r="CT20" s="157"/>
      <c r="CU20" s="157"/>
      <c r="CV20" s="157"/>
      <c r="CW20" s="300"/>
      <c r="CX20" s="300"/>
      <c r="CY20" s="164"/>
      <c r="CZ20" s="157"/>
      <c r="DA20" s="157"/>
      <c r="DB20" s="165"/>
      <c r="DC20" s="21"/>
      <c r="DD20" s="9"/>
      <c r="DE20" s="22"/>
    </row>
    <row r="21" spans="1:109" s="156" customFormat="1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8"/>
      <c r="CN21" s="187"/>
      <c r="CO21" s="362"/>
      <c r="CP21" s="362"/>
      <c r="CQ21" s="414"/>
      <c r="CR21" s="325"/>
      <c r="CS21" s="164"/>
      <c r="CT21" s="157"/>
      <c r="CU21" s="157"/>
      <c r="CV21" s="157"/>
      <c r="CW21" s="300"/>
      <c r="CX21" s="300"/>
      <c r="CY21" s="164"/>
      <c r="CZ21" s="157"/>
      <c r="DA21" s="157"/>
      <c r="DB21" s="165"/>
      <c r="DC21" s="21"/>
      <c r="DD21" s="9"/>
      <c r="DE21" s="22"/>
    </row>
    <row r="22" spans="1:109" s="156" customFormat="1" ht="15.75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8"/>
      <c r="CN22" s="187"/>
      <c r="CO22" s="362"/>
      <c r="CP22" s="362"/>
      <c r="CQ22" s="414"/>
      <c r="CR22" s="325"/>
      <c r="CS22" s="164"/>
      <c r="CT22" s="157"/>
      <c r="CU22" s="157"/>
      <c r="CV22" s="157"/>
      <c r="CW22" s="300"/>
      <c r="CX22" s="300"/>
      <c r="CY22" s="164"/>
      <c r="CZ22" s="157"/>
      <c r="DA22" s="157"/>
      <c r="DB22" s="165"/>
      <c r="DC22" s="21"/>
      <c r="DD22" s="9"/>
      <c r="DE22" s="22"/>
    </row>
    <row r="23" spans="1:109" s="156" customFormat="1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8"/>
      <c r="CN23" s="187"/>
      <c r="CO23" s="362"/>
      <c r="CP23" s="362"/>
      <c r="CQ23" s="414"/>
      <c r="CR23" s="325"/>
      <c r="CS23" s="164"/>
      <c r="CT23" s="157"/>
      <c r="CU23" s="157"/>
      <c r="CV23" s="157"/>
      <c r="CW23" s="300"/>
      <c r="CX23" s="300"/>
      <c r="CY23" s="164"/>
      <c r="CZ23" s="157"/>
      <c r="DA23" s="157"/>
      <c r="DB23" s="165"/>
      <c r="DC23" s="21"/>
      <c r="DD23" s="9"/>
      <c r="DE23" s="22"/>
    </row>
    <row r="24" spans="1:109" s="156" customFormat="1" ht="16.5" thickBot="1">
      <c r="A24" s="136"/>
      <c r="B24" s="137"/>
      <c r="C24" s="138"/>
      <c r="D24" s="397"/>
      <c r="E24" s="445"/>
      <c r="F24" s="208"/>
      <c r="G24" s="146"/>
      <c r="H24" s="146"/>
      <c r="I24" s="209"/>
      <c r="J24" s="209"/>
      <c r="K24" s="209"/>
      <c r="L24" s="210"/>
      <c r="M24" s="210"/>
      <c r="N24" s="209"/>
      <c r="O24" s="209"/>
      <c r="P24" s="209"/>
      <c r="Q24" s="209"/>
      <c r="R24" s="209"/>
      <c r="S24" s="209"/>
      <c r="T24" s="209"/>
      <c r="U24" s="208"/>
      <c r="V24" s="146"/>
      <c r="W24" s="146"/>
      <c r="X24" s="209"/>
      <c r="Y24" s="209"/>
      <c r="Z24" s="209"/>
      <c r="AA24" s="209"/>
      <c r="AB24" s="209"/>
      <c r="AC24" s="209"/>
      <c r="AD24" s="209"/>
      <c r="AE24" s="209"/>
      <c r="AF24" s="209"/>
      <c r="AG24" s="208"/>
      <c r="AH24" s="146"/>
      <c r="AI24" s="146"/>
      <c r="AJ24" s="146"/>
      <c r="AK24" s="209"/>
      <c r="AL24" s="209"/>
      <c r="AM24" s="209"/>
      <c r="AN24" s="209"/>
      <c r="AO24" s="209"/>
      <c r="AP24" s="209"/>
      <c r="AQ24" s="209"/>
      <c r="AR24" s="209"/>
      <c r="AS24" s="209"/>
      <c r="AT24" s="208"/>
      <c r="AU24" s="146"/>
      <c r="AV24" s="146"/>
      <c r="AW24" s="146"/>
      <c r="AX24" s="209"/>
      <c r="AY24" s="209"/>
      <c r="AZ24" s="209"/>
      <c r="BA24" s="209"/>
      <c r="BB24" s="209"/>
      <c r="BC24" s="209"/>
      <c r="BD24" s="209"/>
      <c r="BE24" s="209"/>
      <c r="BF24" s="209"/>
      <c r="BG24" s="208"/>
      <c r="BH24" s="146"/>
      <c r="BI24" s="146"/>
      <c r="BJ24" s="146"/>
      <c r="BK24" s="147"/>
      <c r="BL24" s="208"/>
      <c r="BM24" s="146"/>
      <c r="BN24" s="146"/>
      <c r="BO24" s="146"/>
      <c r="BP24" s="146"/>
      <c r="BQ24" s="146"/>
      <c r="BR24" s="208"/>
      <c r="BS24" s="146"/>
      <c r="BT24" s="146"/>
      <c r="BU24" s="146"/>
      <c r="BV24" s="146"/>
      <c r="BW24" s="147"/>
      <c r="BX24" s="208"/>
      <c r="BY24" s="146"/>
      <c r="BZ24" s="146"/>
      <c r="CA24" s="146"/>
      <c r="CB24" s="146"/>
      <c r="CC24" s="146"/>
      <c r="CD24" s="146"/>
      <c r="CE24" s="146"/>
      <c r="CF24" s="146"/>
      <c r="CG24" s="146"/>
      <c r="CH24" s="212"/>
      <c r="CI24" s="398"/>
      <c r="CJ24" s="482"/>
      <c r="CK24" s="447"/>
      <c r="CL24" s="447"/>
      <c r="CM24" s="501"/>
      <c r="CN24" s="145"/>
      <c r="CO24" s="146"/>
      <c r="CP24" s="146"/>
      <c r="CQ24" s="437"/>
      <c r="CR24" s="438"/>
      <c r="CS24" s="148"/>
      <c r="CT24" s="149"/>
      <c r="CU24" s="149"/>
      <c r="CV24" s="149"/>
      <c r="CW24" s="301"/>
      <c r="CX24" s="301"/>
      <c r="CY24" s="148"/>
      <c r="CZ24" s="149"/>
      <c r="DA24" s="149"/>
      <c r="DB24" s="150"/>
      <c r="DC24" s="139"/>
      <c r="DD24" s="140"/>
      <c r="DE24" s="143"/>
    </row>
    <row r="25" spans="1:109" ht="15" customHeight="1">
      <c r="A25" s="159"/>
      <c r="B25" s="167"/>
      <c r="C25" s="166"/>
      <c r="D25" s="39"/>
      <c r="E25" s="427"/>
      <c r="F25" s="170"/>
      <c r="G25" s="363"/>
      <c r="H25" s="363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3"/>
      <c r="W25" s="363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3"/>
      <c r="AI25" s="363"/>
      <c r="AJ25" s="363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3"/>
      <c r="AV25" s="363"/>
      <c r="AW25" s="363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3"/>
      <c r="BI25" s="363"/>
      <c r="BJ25" s="363"/>
      <c r="BK25" s="173"/>
      <c r="BL25" s="170"/>
      <c r="BM25" s="363"/>
      <c r="BN25" s="363"/>
      <c r="BO25" s="363"/>
      <c r="BP25" s="363"/>
      <c r="BQ25" s="363"/>
      <c r="BR25" s="170"/>
      <c r="BS25" s="363"/>
      <c r="BT25" s="363"/>
      <c r="BU25" s="363"/>
      <c r="BV25" s="363"/>
      <c r="BW25" s="173"/>
      <c r="BX25" s="170"/>
      <c r="BY25" s="363"/>
      <c r="BZ25" s="363"/>
      <c r="CA25" s="363"/>
      <c r="CB25" s="363"/>
      <c r="CC25" s="363"/>
      <c r="CD25" s="363"/>
      <c r="CE25" s="363"/>
      <c r="CF25" s="363"/>
      <c r="CG25" s="363"/>
      <c r="CH25" s="203"/>
      <c r="CI25" s="174"/>
      <c r="CJ25" s="479"/>
      <c r="CK25" s="429"/>
      <c r="CL25" s="429"/>
      <c r="CM25" s="500"/>
      <c r="CN25" s="176"/>
      <c r="CO25" s="363"/>
      <c r="CP25" s="363"/>
      <c r="CQ25" s="431"/>
      <c r="CR25" s="333"/>
      <c r="CS25" s="161"/>
      <c r="CT25" s="162"/>
      <c r="CU25" s="162"/>
      <c r="CV25" s="162"/>
      <c r="CW25" s="298"/>
      <c r="CX25" s="298"/>
      <c r="CY25" s="161"/>
      <c r="CZ25" s="162"/>
      <c r="DA25" s="162"/>
      <c r="DB25" s="163"/>
      <c r="DC25" s="18"/>
      <c r="DD25" s="19"/>
      <c r="DE25" s="20"/>
    </row>
    <row r="26" spans="1:109" ht="1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8"/>
      <c r="CN26" s="187"/>
      <c r="CO26" s="362"/>
      <c r="CP26" s="362"/>
      <c r="CQ26" s="414"/>
      <c r="CR26" s="325"/>
      <c r="CS26" s="164"/>
      <c r="CT26" s="157"/>
      <c r="CU26" s="157"/>
      <c r="CV26" s="157"/>
      <c r="CW26" s="300"/>
      <c r="CX26" s="300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8"/>
      <c r="CN27" s="187"/>
      <c r="CO27" s="362"/>
      <c r="CP27" s="362"/>
      <c r="CQ27" s="414"/>
      <c r="CR27" s="325"/>
      <c r="CS27" s="164"/>
      <c r="CT27" s="157"/>
      <c r="CU27" s="157"/>
      <c r="CV27" s="157"/>
      <c r="CW27" s="300"/>
      <c r="CX27" s="300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8"/>
      <c r="CN28" s="187"/>
      <c r="CO28" s="362"/>
      <c r="CP28" s="362"/>
      <c r="CQ28" s="414"/>
      <c r="CR28" s="325"/>
      <c r="CS28" s="164"/>
      <c r="CT28" s="157"/>
      <c r="CU28" s="157"/>
      <c r="CV28" s="157"/>
      <c r="CW28" s="300"/>
      <c r="CX28" s="300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8"/>
      <c r="CN29" s="187"/>
      <c r="CO29" s="362"/>
      <c r="CP29" s="362"/>
      <c r="CQ29" s="414"/>
      <c r="CR29" s="325"/>
      <c r="CS29" s="164"/>
      <c r="CT29" s="157"/>
      <c r="CU29" s="157"/>
      <c r="CV29" s="157"/>
      <c r="CW29" s="300"/>
      <c r="CX29" s="300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8"/>
      <c r="CN30" s="187"/>
      <c r="CO30" s="362"/>
      <c r="CP30" s="362"/>
      <c r="CQ30" s="414"/>
      <c r="CR30" s="325"/>
      <c r="CS30" s="164"/>
      <c r="CT30" s="157"/>
      <c r="CU30" s="157"/>
      <c r="CV30" s="157"/>
      <c r="CW30" s="300"/>
      <c r="CX30" s="300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8"/>
      <c r="CN31" s="187"/>
      <c r="CO31" s="362"/>
      <c r="CP31" s="362"/>
      <c r="CQ31" s="414"/>
      <c r="CR31" s="325"/>
      <c r="CS31" s="164"/>
      <c r="CT31" s="157"/>
      <c r="CU31" s="157"/>
      <c r="CV31" s="157"/>
      <c r="CW31" s="300"/>
      <c r="CX31" s="300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8"/>
      <c r="CN32" s="187"/>
      <c r="CO32" s="362"/>
      <c r="CP32" s="362"/>
      <c r="CQ32" s="414"/>
      <c r="CR32" s="325"/>
      <c r="CS32" s="164"/>
      <c r="CT32" s="157"/>
      <c r="CU32" s="157"/>
      <c r="CV32" s="157"/>
      <c r="CW32" s="300"/>
      <c r="CX32" s="300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1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8"/>
      <c r="CN33" s="187"/>
      <c r="CO33" s="362"/>
      <c r="CP33" s="362"/>
      <c r="CQ33" s="414"/>
      <c r="CR33" s="325"/>
      <c r="CS33" s="164"/>
      <c r="CT33" s="157"/>
      <c r="CU33" s="157"/>
      <c r="CV33" s="157"/>
      <c r="CW33" s="300"/>
      <c r="CX33" s="300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8"/>
      <c r="CN34" s="187"/>
      <c r="CO34" s="362"/>
      <c r="CP34" s="362"/>
      <c r="CQ34" s="414"/>
      <c r="CR34" s="325"/>
      <c r="CS34" s="164"/>
      <c r="CT34" s="157"/>
      <c r="CU34" s="157"/>
      <c r="CV34" s="157"/>
      <c r="CW34" s="300"/>
      <c r="CX34" s="300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8"/>
      <c r="CN35" s="187"/>
      <c r="CO35" s="362"/>
      <c r="CP35" s="362"/>
      <c r="CQ35" s="414"/>
      <c r="CR35" s="325"/>
      <c r="CS35" s="164"/>
      <c r="CT35" s="157"/>
      <c r="CU35" s="157"/>
      <c r="CV35" s="157"/>
      <c r="CW35" s="300"/>
      <c r="CX35" s="300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8"/>
      <c r="CN36" s="187"/>
      <c r="CO36" s="362"/>
      <c r="CP36" s="362"/>
      <c r="CQ36" s="414"/>
      <c r="CR36" s="325"/>
      <c r="CS36" s="164"/>
      <c r="CT36" s="157"/>
      <c r="CU36" s="157"/>
      <c r="CV36" s="157"/>
      <c r="CW36" s="300"/>
      <c r="CX36" s="300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1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8"/>
      <c r="CN37" s="187"/>
      <c r="CO37" s="362"/>
      <c r="CP37" s="362"/>
      <c r="CQ37" s="414"/>
      <c r="CR37" s="325"/>
      <c r="CS37" s="164"/>
      <c r="CT37" s="157"/>
      <c r="CU37" s="157"/>
      <c r="CV37" s="157"/>
      <c r="CW37" s="300"/>
      <c r="CX37" s="300"/>
      <c r="CY37" s="164"/>
      <c r="CZ37" s="157"/>
      <c r="DA37" s="157"/>
      <c r="DB37" s="165"/>
      <c r="DC37" s="21"/>
      <c r="DD37" s="9"/>
      <c r="DE37" s="22"/>
    </row>
    <row r="38" spans="1:109" s="156" customFormat="1" ht="15.75">
      <c r="A38" s="160"/>
      <c r="B38" s="177"/>
      <c r="C38" s="158"/>
      <c r="D38" s="40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8"/>
      <c r="CN38" s="187"/>
      <c r="CO38" s="362"/>
      <c r="CP38" s="362"/>
      <c r="CQ38" s="414"/>
      <c r="CR38" s="325"/>
      <c r="CS38" s="164"/>
      <c r="CT38" s="157"/>
      <c r="CU38" s="157"/>
      <c r="CV38" s="157"/>
      <c r="CW38" s="300"/>
      <c r="CX38" s="300"/>
      <c r="CY38" s="164"/>
      <c r="CZ38" s="157"/>
      <c r="DA38" s="157"/>
      <c r="DB38" s="165"/>
      <c r="DC38" s="21"/>
      <c r="DD38" s="9"/>
      <c r="DE38" s="22"/>
    </row>
    <row r="39" spans="1:109" s="156" customFormat="1" ht="15.75">
      <c r="A39" s="160"/>
      <c r="B39" s="177"/>
      <c r="C39" s="158"/>
      <c r="D39" s="40"/>
      <c r="E39" s="41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8"/>
      <c r="CN39" s="187"/>
      <c r="CO39" s="362"/>
      <c r="CP39" s="362"/>
      <c r="CQ39" s="414"/>
      <c r="CR39" s="325"/>
      <c r="CS39" s="164"/>
      <c r="CT39" s="157"/>
      <c r="CU39" s="157"/>
      <c r="CV39" s="157"/>
      <c r="CW39" s="300"/>
      <c r="CX39" s="300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8"/>
      <c r="CN40" s="187"/>
      <c r="CO40" s="362"/>
      <c r="CP40" s="362"/>
      <c r="CQ40" s="414"/>
      <c r="CR40" s="325"/>
      <c r="CS40" s="164"/>
      <c r="CT40" s="157"/>
      <c r="CU40" s="157"/>
      <c r="CV40" s="157"/>
      <c r="CW40" s="300"/>
      <c r="CX40" s="300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8"/>
      <c r="CN41" s="187"/>
      <c r="CO41" s="362"/>
      <c r="CP41" s="362"/>
      <c r="CQ41" s="414"/>
      <c r="CR41" s="325"/>
      <c r="CS41" s="164"/>
      <c r="CT41" s="157"/>
      <c r="CU41" s="157"/>
      <c r="CV41" s="157"/>
      <c r="CW41" s="300"/>
      <c r="CX41" s="300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8"/>
      <c r="CN42" s="187"/>
      <c r="CO42" s="362"/>
      <c r="CP42" s="362"/>
      <c r="CQ42" s="414"/>
      <c r="CR42" s="325"/>
      <c r="CS42" s="164"/>
      <c r="CT42" s="157"/>
      <c r="CU42" s="157"/>
      <c r="CV42" s="157"/>
      <c r="CW42" s="300"/>
      <c r="CX42" s="300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8"/>
      <c r="CN43" s="187"/>
      <c r="CO43" s="362"/>
      <c r="CP43" s="362"/>
      <c r="CQ43" s="414"/>
      <c r="CR43" s="325"/>
      <c r="CS43" s="164"/>
      <c r="CT43" s="157"/>
      <c r="CU43" s="157"/>
      <c r="CV43" s="157"/>
      <c r="CW43" s="300"/>
      <c r="CX43" s="300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8"/>
      <c r="CN44" s="187"/>
      <c r="CO44" s="362"/>
      <c r="CP44" s="362"/>
      <c r="CQ44" s="414"/>
      <c r="CR44" s="325"/>
      <c r="CS44" s="164"/>
      <c r="CT44" s="157"/>
      <c r="CU44" s="157"/>
      <c r="CV44" s="157"/>
      <c r="CW44" s="300"/>
      <c r="CX44" s="300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8"/>
      <c r="CN45" s="187"/>
      <c r="CO45" s="362"/>
      <c r="CP45" s="362"/>
      <c r="CQ45" s="414"/>
      <c r="CR45" s="325"/>
      <c r="CS45" s="164"/>
      <c r="CT45" s="157"/>
      <c r="CU45" s="157"/>
      <c r="CV45" s="157"/>
      <c r="CW45" s="300"/>
      <c r="CX45" s="300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4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8"/>
      <c r="CN46" s="187"/>
      <c r="CO46" s="362"/>
      <c r="CP46" s="362"/>
      <c r="CQ46" s="414"/>
      <c r="CR46" s="325"/>
      <c r="CS46" s="164"/>
      <c r="CT46" s="157"/>
      <c r="CU46" s="157"/>
      <c r="CV46" s="157"/>
      <c r="CW46" s="300"/>
      <c r="CX46" s="300"/>
      <c r="CY46" s="164"/>
      <c r="CZ46" s="157"/>
      <c r="DA46" s="157"/>
      <c r="DB46" s="165"/>
      <c r="DC46" s="21"/>
      <c r="DD46" s="9"/>
      <c r="DE46" s="22"/>
    </row>
    <row r="47" spans="1:109" ht="16.5" thickBot="1">
      <c r="A47" s="136"/>
      <c r="B47" s="137"/>
      <c r="C47" s="138"/>
      <c r="D47" s="397"/>
      <c r="E47" s="445"/>
      <c r="F47" s="208"/>
      <c r="G47" s="146"/>
      <c r="H47" s="146"/>
      <c r="I47" s="209"/>
      <c r="J47" s="209"/>
      <c r="K47" s="209"/>
      <c r="L47" s="210"/>
      <c r="M47" s="210"/>
      <c r="N47" s="209"/>
      <c r="O47" s="209"/>
      <c r="P47" s="209"/>
      <c r="Q47" s="209"/>
      <c r="R47" s="209"/>
      <c r="S47" s="209"/>
      <c r="T47" s="209"/>
      <c r="U47" s="208"/>
      <c r="V47" s="146"/>
      <c r="W47" s="146"/>
      <c r="X47" s="209"/>
      <c r="Y47" s="209"/>
      <c r="Z47" s="209"/>
      <c r="AA47" s="209"/>
      <c r="AB47" s="209"/>
      <c r="AC47" s="209"/>
      <c r="AD47" s="209"/>
      <c r="AE47" s="209"/>
      <c r="AF47" s="209"/>
      <c r="AG47" s="208"/>
      <c r="AH47" s="146"/>
      <c r="AI47" s="146"/>
      <c r="AJ47" s="146"/>
      <c r="AK47" s="209"/>
      <c r="AL47" s="209"/>
      <c r="AM47" s="209"/>
      <c r="AN47" s="209"/>
      <c r="AO47" s="209"/>
      <c r="AP47" s="209"/>
      <c r="AQ47" s="209"/>
      <c r="AR47" s="209"/>
      <c r="AS47" s="209"/>
      <c r="AT47" s="208"/>
      <c r="AU47" s="146"/>
      <c r="AV47" s="146"/>
      <c r="AW47" s="146"/>
      <c r="AX47" s="209"/>
      <c r="AY47" s="209"/>
      <c r="AZ47" s="209"/>
      <c r="BA47" s="209"/>
      <c r="BB47" s="209"/>
      <c r="BC47" s="209"/>
      <c r="BD47" s="209"/>
      <c r="BE47" s="209"/>
      <c r="BF47" s="209"/>
      <c r="BG47" s="208"/>
      <c r="BH47" s="146"/>
      <c r="BI47" s="146"/>
      <c r="BJ47" s="146"/>
      <c r="BK47" s="147"/>
      <c r="BL47" s="208"/>
      <c r="BM47" s="146"/>
      <c r="BN47" s="146"/>
      <c r="BO47" s="146"/>
      <c r="BP47" s="146"/>
      <c r="BQ47" s="146"/>
      <c r="BR47" s="208"/>
      <c r="BS47" s="146"/>
      <c r="BT47" s="146"/>
      <c r="BU47" s="146"/>
      <c r="BV47" s="146"/>
      <c r="BW47" s="147"/>
      <c r="BX47" s="208"/>
      <c r="BY47" s="146"/>
      <c r="BZ47" s="146"/>
      <c r="CA47" s="146"/>
      <c r="CB47" s="146"/>
      <c r="CC47" s="146"/>
      <c r="CD47" s="146"/>
      <c r="CE47" s="146"/>
      <c r="CF47" s="146"/>
      <c r="CG47" s="146"/>
      <c r="CH47" s="212"/>
      <c r="CI47" s="398"/>
      <c r="CJ47" s="482"/>
      <c r="CK47" s="447"/>
      <c r="CL47" s="447"/>
      <c r="CM47" s="501"/>
      <c r="CN47" s="145"/>
      <c r="CO47" s="146"/>
      <c r="CP47" s="146"/>
      <c r="CQ47" s="437"/>
      <c r="CR47" s="438"/>
      <c r="CS47" s="148"/>
      <c r="CT47" s="149"/>
      <c r="CU47" s="149"/>
      <c r="CV47" s="149"/>
      <c r="CW47" s="301"/>
      <c r="CX47" s="301"/>
      <c r="CY47" s="148"/>
      <c r="CZ47" s="149"/>
      <c r="DA47" s="149"/>
      <c r="DB47" s="150"/>
      <c r="DC47" s="139"/>
      <c r="DD47" s="140"/>
      <c r="DE47" s="143"/>
    </row>
    <row r="48" spans="1:109" ht="15" customHeight="1">
      <c r="A48" s="159"/>
      <c r="B48" s="167"/>
      <c r="C48" s="166"/>
      <c r="D48" s="39"/>
      <c r="E48" s="427"/>
      <c r="F48" s="170"/>
      <c r="G48" s="363"/>
      <c r="H48" s="363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3"/>
      <c r="W48" s="363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3"/>
      <c r="AI48" s="363"/>
      <c r="AJ48" s="363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3"/>
      <c r="AV48" s="363"/>
      <c r="AW48" s="363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3"/>
      <c r="BI48" s="363"/>
      <c r="BJ48" s="363"/>
      <c r="BK48" s="173"/>
      <c r="BL48" s="170"/>
      <c r="BM48" s="363"/>
      <c r="BN48" s="363"/>
      <c r="BO48" s="363"/>
      <c r="BP48" s="363"/>
      <c r="BQ48" s="363"/>
      <c r="BR48" s="170"/>
      <c r="BS48" s="363"/>
      <c r="BT48" s="363"/>
      <c r="BU48" s="363"/>
      <c r="BV48" s="363"/>
      <c r="BW48" s="173"/>
      <c r="BX48" s="170"/>
      <c r="BY48" s="363"/>
      <c r="BZ48" s="363"/>
      <c r="CA48" s="363"/>
      <c r="CB48" s="363"/>
      <c r="CC48" s="363"/>
      <c r="CD48" s="363"/>
      <c r="CE48" s="363"/>
      <c r="CF48" s="363"/>
      <c r="CG48" s="363"/>
      <c r="CH48" s="203"/>
      <c r="CI48" s="174"/>
      <c r="CJ48" s="479"/>
      <c r="CK48" s="429"/>
      <c r="CL48" s="429"/>
      <c r="CM48" s="500"/>
      <c r="CN48" s="176"/>
      <c r="CO48" s="363"/>
      <c r="CP48" s="363"/>
      <c r="CQ48" s="431"/>
      <c r="CR48" s="333"/>
      <c r="CS48" s="161"/>
      <c r="CT48" s="162"/>
      <c r="CU48" s="162"/>
      <c r="CV48" s="162"/>
      <c r="CW48" s="298"/>
      <c r="CX48" s="298"/>
      <c r="CY48" s="161"/>
      <c r="CZ48" s="162"/>
      <c r="DA48" s="162"/>
      <c r="DB48" s="163"/>
      <c r="DC48" s="18"/>
      <c r="DD48" s="19"/>
      <c r="DE48" s="20"/>
    </row>
    <row r="49" spans="1:109" ht="15" customHeight="1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8"/>
      <c r="CN49" s="187"/>
      <c r="CO49" s="362"/>
      <c r="CP49" s="362"/>
      <c r="CQ49" s="414"/>
      <c r="CR49" s="325"/>
      <c r="CS49" s="164"/>
      <c r="CT49" s="157"/>
      <c r="CU49" s="157"/>
      <c r="CV49" s="157"/>
      <c r="CW49" s="300"/>
      <c r="CX49" s="300"/>
      <c r="CY49" s="164"/>
      <c r="CZ49" s="157"/>
      <c r="DA49" s="157"/>
      <c r="DB49" s="165"/>
      <c r="DC49" s="21"/>
      <c r="DD49" s="9"/>
      <c r="DE49" s="22"/>
    </row>
    <row r="50" spans="1:109" ht="15.75">
      <c r="A50" s="160"/>
      <c r="B50" s="177"/>
      <c r="C50" s="158"/>
      <c r="D50" s="40"/>
      <c r="E50" s="44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8"/>
      <c r="CN50" s="187"/>
      <c r="CO50" s="362"/>
      <c r="CP50" s="362"/>
      <c r="CQ50" s="414"/>
      <c r="CR50" s="325"/>
      <c r="CS50" s="164"/>
      <c r="CT50" s="157"/>
      <c r="CU50" s="157"/>
      <c r="CV50" s="157"/>
      <c r="CW50" s="300"/>
      <c r="CX50" s="300"/>
      <c r="CY50" s="164"/>
      <c r="CZ50" s="157"/>
      <c r="DA50" s="157"/>
      <c r="DB50" s="165"/>
      <c r="DC50" s="21"/>
      <c r="DD50" s="9"/>
      <c r="DE50" s="22"/>
    </row>
    <row r="51" spans="1:109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8"/>
      <c r="CN51" s="187"/>
      <c r="CO51" s="362"/>
      <c r="CP51" s="362"/>
      <c r="CQ51" s="414"/>
      <c r="CR51" s="325"/>
      <c r="CS51" s="164"/>
      <c r="CT51" s="157"/>
      <c r="CU51" s="157"/>
      <c r="CV51" s="157"/>
      <c r="CW51" s="300"/>
      <c r="CX51" s="300"/>
      <c r="CY51" s="164"/>
      <c r="CZ51" s="157"/>
      <c r="DA51" s="157"/>
      <c r="DB51" s="165"/>
      <c r="DC51" s="21"/>
      <c r="DD51" s="9"/>
      <c r="DE51" s="22"/>
    </row>
    <row r="52" spans="1:109" ht="15.75">
      <c r="A52" s="160"/>
      <c r="B52" s="177"/>
      <c r="C52" s="158"/>
      <c r="D52" s="40"/>
      <c r="E52" s="41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8"/>
      <c r="CN52" s="187"/>
      <c r="CO52" s="362"/>
      <c r="CP52" s="362"/>
      <c r="CQ52" s="414"/>
      <c r="CR52" s="325"/>
      <c r="CS52" s="164"/>
      <c r="CT52" s="157"/>
      <c r="CU52" s="157"/>
      <c r="CV52" s="157"/>
      <c r="CW52" s="300"/>
      <c r="CX52" s="300"/>
      <c r="CY52" s="164"/>
      <c r="CZ52" s="157"/>
      <c r="DA52" s="157"/>
      <c r="DB52" s="165"/>
      <c r="DC52" s="21"/>
      <c r="DD52" s="9"/>
      <c r="DE52" s="22"/>
    </row>
    <row r="53" spans="1:109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8"/>
      <c r="CN53" s="187"/>
      <c r="CO53" s="362"/>
      <c r="CP53" s="362"/>
      <c r="CQ53" s="414"/>
      <c r="CR53" s="325"/>
      <c r="CS53" s="164"/>
      <c r="CT53" s="157"/>
      <c r="CU53" s="157"/>
      <c r="CV53" s="157"/>
      <c r="CW53" s="300"/>
      <c r="CX53" s="300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4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8"/>
      <c r="CN54" s="187"/>
      <c r="CO54" s="362"/>
      <c r="CP54" s="362"/>
      <c r="CQ54" s="414"/>
      <c r="CR54" s="325"/>
      <c r="CS54" s="164"/>
      <c r="CT54" s="157"/>
      <c r="CU54" s="157"/>
      <c r="CV54" s="157"/>
      <c r="CW54" s="300"/>
      <c r="CX54" s="300"/>
      <c r="CY54" s="164"/>
      <c r="CZ54" s="157"/>
      <c r="DA54" s="157"/>
      <c r="DB54" s="165"/>
      <c r="DC54" s="21"/>
      <c r="DD54" s="9"/>
      <c r="DE54" s="22"/>
    </row>
    <row r="55" spans="1:109" s="156" customFormat="1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8"/>
      <c r="CN55" s="187"/>
      <c r="CO55" s="362"/>
      <c r="CP55" s="362"/>
      <c r="CQ55" s="414"/>
      <c r="CR55" s="325"/>
      <c r="CS55" s="164"/>
      <c r="CT55" s="157"/>
      <c r="CU55" s="157"/>
      <c r="CV55" s="157"/>
      <c r="CW55" s="300"/>
      <c r="CX55" s="300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8"/>
      <c r="CN56" s="187"/>
      <c r="CO56" s="362"/>
      <c r="CP56" s="362"/>
      <c r="CQ56" s="414"/>
      <c r="CR56" s="325"/>
      <c r="CS56" s="164"/>
      <c r="CT56" s="157"/>
      <c r="CU56" s="157"/>
      <c r="CV56" s="157"/>
      <c r="CW56" s="300"/>
      <c r="CX56" s="300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1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8"/>
      <c r="CN57" s="187"/>
      <c r="CO57" s="362"/>
      <c r="CP57" s="362"/>
      <c r="CQ57" s="414"/>
      <c r="CR57" s="325"/>
      <c r="CS57" s="164"/>
      <c r="CT57" s="157"/>
      <c r="CU57" s="157"/>
      <c r="CV57" s="157"/>
      <c r="CW57" s="300"/>
      <c r="CX57" s="300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4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8"/>
      <c r="CN58" s="187"/>
      <c r="CO58" s="362"/>
      <c r="CP58" s="362"/>
      <c r="CQ58" s="414"/>
      <c r="CR58" s="325"/>
      <c r="CS58" s="164"/>
      <c r="CT58" s="157"/>
      <c r="CU58" s="157"/>
      <c r="CV58" s="157"/>
      <c r="CW58" s="300"/>
      <c r="CX58" s="300"/>
      <c r="CY58" s="164"/>
      <c r="CZ58" s="157"/>
      <c r="DA58" s="157"/>
      <c r="DB58" s="165"/>
      <c r="DC58" s="21"/>
      <c r="DD58" s="9"/>
      <c r="DE58" s="22"/>
    </row>
    <row r="59" spans="1:109" s="156" customFormat="1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8"/>
      <c r="CN59" s="187"/>
      <c r="CO59" s="362"/>
      <c r="CP59" s="362"/>
      <c r="CQ59" s="414"/>
      <c r="CR59" s="325"/>
      <c r="CS59" s="164"/>
      <c r="CT59" s="157"/>
      <c r="CU59" s="157"/>
      <c r="CV59" s="157"/>
      <c r="CW59" s="300"/>
      <c r="CX59" s="300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8"/>
      <c r="CN60" s="187"/>
      <c r="CO60" s="362"/>
      <c r="CP60" s="362"/>
      <c r="CQ60" s="414"/>
      <c r="CR60" s="325"/>
      <c r="CS60" s="164"/>
      <c r="CT60" s="157"/>
      <c r="CU60" s="157"/>
      <c r="CV60" s="157"/>
      <c r="CW60" s="300"/>
      <c r="CX60" s="300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1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8"/>
      <c r="CN61" s="187"/>
      <c r="CO61" s="362"/>
      <c r="CP61" s="362"/>
      <c r="CQ61" s="414"/>
      <c r="CR61" s="325"/>
      <c r="CS61" s="164"/>
      <c r="CT61" s="157"/>
      <c r="CU61" s="157"/>
      <c r="CV61" s="157"/>
      <c r="CW61" s="300"/>
      <c r="CX61" s="300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4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8"/>
      <c r="CN62" s="187"/>
      <c r="CO62" s="362"/>
      <c r="CP62" s="362"/>
      <c r="CQ62" s="414"/>
      <c r="CR62" s="325"/>
      <c r="CS62" s="164"/>
      <c r="CT62" s="157"/>
      <c r="CU62" s="157"/>
      <c r="CV62" s="157"/>
      <c r="CW62" s="300"/>
      <c r="CX62" s="300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8"/>
      <c r="CN63" s="187"/>
      <c r="CO63" s="362"/>
      <c r="CP63" s="362"/>
      <c r="CQ63" s="414"/>
      <c r="CR63" s="325"/>
      <c r="CS63" s="164"/>
      <c r="CT63" s="157"/>
      <c r="CU63" s="157"/>
      <c r="CV63" s="157"/>
      <c r="CW63" s="300"/>
      <c r="CX63" s="300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8"/>
      <c r="CN64" s="187"/>
      <c r="CO64" s="362"/>
      <c r="CP64" s="362"/>
      <c r="CQ64" s="414"/>
      <c r="CR64" s="325"/>
      <c r="CS64" s="164"/>
      <c r="CT64" s="157"/>
      <c r="CU64" s="157"/>
      <c r="CV64" s="157"/>
      <c r="CW64" s="300"/>
      <c r="CX64" s="300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8"/>
      <c r="CN65" s="187"/>
      <c r="CO65" s="362"/>
      <c r="CP65" s="362"/>
      <c r="CQ65" s="414"/>
      <c r="CR65" s="325"/>
      <c r="CS65" s="164"/>
      <c r="CT65" s="157"/>
      <c r="CU65" s="157"/>
      <c r="CV65" s="157"/>
      <c r="CW65" s="300"/>
      <c r="CX65" s="300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4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8"/>
      <c r="CN66" s="187"/>
      <c r="CO66" s="362"/>
      <c r="CP66" s="362"/>
      <c r="CQ66" s="414"/>
      <c r="CR66" s="325"/>
      <c r="CS66" s="164"/>
      <c r="CT66" s="157"/>
      <c r="CU66" s="157"/>
      <c r="CV66" s="157"/>
      <c r="CW66" s="300"/>
      <c r="CX66" s="300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8"/>
      <c r="CN67" s="187"/>
      <c r="CO67" s="362"/>
      <c r="CP67" s="362"/>
      <c r="CQ67" s="414"/>
      <c r="CR67" s="325"/>
      <c r="CS67" s="164"/>
      <c r="CT67" s="157"/>
      <c r="CU67" s="157"/>
      <c r="CV67" s="157"/>
      <c r="CW67" s="300"/>
      <c r="CX67" s="300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8"/>
      <c r="CN68" s="187"/>
      <c r="CO68" s="362"/>
      <c r="CP68" s="362"/>
      <c r="CQ68" s="414"/>
      <c r="CR68" s="325"/>
      <c r="CS68" s="164"/>
      <c r="CT68" s="157"/>
      <c r="CU68" s="157"/>
      <c r="CV68" s="157"/>
      <c r="CW68" s="300"/>
      <c r="CX68" s="300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8"/>
      <c r="CN69" s="187"/>
      <c r="CO69" s="362"/>
      <c r="CP69" s="362"/>
      <c r="CQ69" s="414"/>
      <c r="CR69" s="325"/>
      <c r="CS69" s="164"/>
      <c r="CT69" s="157"/>
      <c r="CU69" s="157"/>
      <c r="CV69" s="157"/>
      <c r="CW69" s="300"/>
      <c r="CX69" s="300"/>
      <c r="CY69" s="164"/>
      <c r="CZ69" s="157"/>
      <c r="DA69" s="157"/>
      <c r="DB69" s="165"/>
      <c r="DC69" s="21"/>
      <c r="DD69" s="9"/>
      <c r="DE69" s="22"/>
    </row>
    <row r="70" spans="1:109" ht="16.5" thickBot="1">
      <c r="A70" s="136"/>
      <c r="B70" s="137"/>
      <c r="C70" s="138"/>
      <c r="D70" s="397"/>
      <c r="E70" s="445"/>
      <c r="F70" s="208"/>
      <c r="G70" s="146"/>
      <c r="H70" s="146"/>
      <c r="I70" s="209"/>
      <c r="J70" s="209"/>
      <c r="K70" s="209"/>
      <c r="L70" s="210"/>
      <c r="M70" s="210"/>
      <c r="N70" s="209"/>
      <c r="O70" s="209"/>
      <c r="P70" s="209"/>
      <c r="Q70" s="209"/>
      <c r="R70" s="209"/>
      <c r="S70" s="209"/>
      <c r="T70" s="209"/>
      <c r="U70" s="208"/>
      <c r="V70" s="146"/>
      <c r="W70" s="146"/>
      <c r="X70" s="209"/>
      <c r="Y70" s="209"/>
      <c r="Z70" s="209"/>
      <c r="AA70" s="209"/>
      <c r="AB70" s="209"/>
      <c r="AC70" s="209"/>
      <c r="AD70" s="209"/>
      <c r="AE70" s="209"/>
      <c r="AF70" s="209"/>
      <c r="AG70" s="208"/>
      <c r="AH70" s="146"/>
      <c r="AI70" s="146"/>
      <c r="AJ70" s="146"/>
      <c r="AK70" s="209"/>
      <c r="AL70" s="209"/>
      <c r="AM70" s="209"/>
      <c r="AN70" s="209"/>
      <c r="AO70" s="209"/>
      <c r="AP70" s="209"/>
      <c r="AQ70" s="209"/>
      <c r="AR70" s="209"/>
      <c r="AS70" s="209"/>
      <c r="AT70" s="208"/>
      <c r="AU70" s="146"/>
      <c r="AV70" s="146"/>
      <c r="AW70" s="146"/>
      <c r="AX70" s="209"/>
      <c r="AY70" s="209"/>
      <c r="AZ70" s="209"/>
      <c r="BA70" s="209"/>
      <c r="BB70" s="209"/>
      <c r="BC70" s="209"/>
      <c r="BD70" s="209"/>
      <c r="BE70" s="209"/>
      <c r="BF70" s="209"/>
      <c r="BG70" s="208"/>
      <c r="BH70" s="146"/>
      <c r="BI70" s="146"/>
      <c r="BJ70" s="146"/>
      <c r="BK70" s="147"/>
      <c r="BL70" s="208"/>
      <c r="BM70" s="146"/>
      <c r="BN70" s="146"/>
      <c r="BO70" s="146"/>
      <c r="BP70" s="146"/>
      <c r="BQ70" s="146"/>
      <c r="BR70" s="208"/>
      <c r="BS70" s="146"/>
      <c r="BT70" s="146"/>
      <c r="BU70" s="146"/>
      <c r="BV70" s="146"/>
      <c r="BW70" s="147"/>
      <c r="BX70" s="208"/>
      <c r="BY70" s="146"/>
      <c r="BZ70" s="146"/>
      <c r="CA70" s="146"/>
      <c r="CB70" s="146"/>
      <c r="CC70" s="146"/>
      <c r="CD70" s="146"/>
      <c r="CE70" s="146"/>
      <c r="CF70" s="146"/>
      <c r="CG70" s="146"/>
      <c r="CH70" s="212"/>
      <c r="CI70" s="398"/>
      <c r="CJ70" s="482"/>
      <c r="CK70" s="447"/>
      <c r="CL70" s="447"/>
      <c r="CM70" s="501"/>
      <c r="CN70" s="145"/>
      <c r="CO70" s="146"/>
      <c r="CP70" s="146"/>
      <c r="CQ70" s="437"/>
      <c r="CR70" s="438"/>
      <c r="CS70" s="148"/>
      <c r="CT70" s="149"/>
      <c r="CU70" s="149"/>
      <c r="CV70" s="149"/>
      <c r="CW70" s="301"/>
      <c r="CX70" s="301"/>
      <c r="CY70" s="148"/>
      <c r="CZ70" s="149"/>
      <c r="DA70" s="149"/>
      <c r="DB70" s="150"/>
      <c r="DC70" s="139"/>
      <c r="DD70" s="140"/>
      <c r="DE70" s="143"/>
    </row>
    <row r="71" spans="1:109" ht="15" customHeight="1">
      <c r="A71" s="159"/>
      <c r="B71" s="167"/>
      <c r="C71" s="166"/>
      <c r="D71" s="39"/>
      <c r="E71" s="427"/>
      <c r="F71" s="170"/>
      <c r="G71" s="363"/>
      <c r="H71" s="363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3"/>
      <c r="W71" s="363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3"/>
      <c r="AI71" s="363"/>
      <c r="AJ71" s="363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3"/>
      <c r="AV71" s="363"/>
      <c r="AW71" s="363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3"/>
      <c r="BI71" s="363"/>
      <c r="BJ71" s="363"/>
      <c r="BK71" s="173"/>
      <c r="BL71" s="170"/>
      <c r="BM71" s="363"/>
      <c r="BN71" s="363"/>
      <c r="BO71" s="363"/>
      <c r="BP71" s="363"/>
      <c r="BQ71" s="363"/>
      <c r="BR71" s="170"/>
      <c r="BS71" s="363"/>
      <c r="BT71" s="363"/>
      <c r="BU71" s="363"/>
      <c r="BV71" s="363"/>
      <c r="BW71" s="173"/>
      <c r="BX71" s="170"/>
      <c r="BY71" s="363"/>
      <c r="BZ71" s="363"/>
      <c r="CA71" s="363"/>
      <c r="CB71" s="363"/>
      <c r="CC71" s="363"/>
      <c r="CD71" s="363"/>
      <c r="CE71" s="363"/>
      <c r="CF71" s="363"/>
      <c r="CG71" s="363"/>
      <c r="CH71" s="203"/>
      <c r="CI71" s="174"/>
      <c r="CJ71" s="479"/>
      <c r="CK71" s="429"/>
      <c r="CL71" s="429"/>
      <c r="CM71" s="500"/>
      <c r="CN71" s="176"/>
      <c r="CO71" s="363"/>
      <c r="CP71" s="363"/>
      <c r="CQ71" s="431"/>
      <c r="CR71" s="333"/>
      <c r="CS71" s="161"/>
      <c r="CT71" s="162"/>
      <c r="CU71" s="162"/>
      <c r="CV71" s="162"/>
      <c r="CW71" s="298"/>
      <c r="CX71" s="298"/>
      <c r="CY71" s="161"/>
      <c r="CZ71" s="162"/>
      <c r="DA71" s="162"/>
      <c r="DB71" s="163"/>
      <c r="DC71" s="18"/>
      <c r="DD71" s="19"/>
      <c r="DE71" s="20"/>
    </row>
    <row r="72" spans="1:109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8"/>
      <c r="CN72" s="187"/>
      <c r="CO72" s="362"/>
      <c r="CP72" s="362"/>
      <c r="CQ72" s="414"/>
      <c r="CR72" s="325"/>
      <c r="CS72" s="164"/>
      <c r="CT72" s="157"/>
      <c r="CU72" s="157"/>
      <c r="CV72" s="157"/>
      <c r="CW72" s="300"/>
      <c r="CX72" s="300"/>
      <c r="CY72" s="164"/>
      <c r="CZ72" s="157"/>
      <c r="DA72" s="157"/>
      <c r="DB72" s="165"/>
      <c r="DC72" s="21"/>
      <c r="DD72" s="9"/>
      <c r="DE72" s="22"/>
    </row>
    <row r="73" spans="1:109" ht="15" customHeight="1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8"/>
      <c r="CN73" s="187"/>
      <c r="CO73" s="362"/>
      <c r="CP73" s="362"/>
      <c r="CQ73" s="414"/>
      <c r="CR73" s="325"/>
      <c r="CS73" s="164"/>
      <c r="CT73" s="157"/>
      <c r="CU73" s="157"/>
      <c r="CV73" s="157"/>
      <c r="CW73" s="300"/>
      <c r="CX73" s="300"/>
      <c r="CY73" s="164"/>
      <c r="CZ73" s="157"/>
      <c r="DA73" s="157"/>
      <c r="DB73" s="165"/>
      <c r="DC73" s="21"/>
      <c r="DD73" s="9"/>
      <c r="DE73" s="22"/>
    </row>
    <row r="74" spans="1:109" s="156" customFormat="1" ht="15" customHeight="1">
      <c r="A74" s="160"/>
      <c r="B74" s="177"/>
      <c r="C74" s="158"/>
      <c r="D74" s="40"/>
      <c r="E74" s="44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8"/>
      <c r="CN74" s="187"/>
      <c r="CO74" s="362"/>
      <c r="CP74" s="362"/>
      <c r="CQ74" s="414"/>
      <c r="CR74" s="325"/>
      <c r="CS74" s="164"/>
      <c r="CT74" s="157"/>
      <c r="CU74" s="157"/>
      <c r="CV74" s="157"/>
      <c r="CW74" s="300"/>
      <c r="CX74" s="300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8"/>
      <c r="CN75" s="187"/>
      <c r="CO75" s="362"/>
      <c r="CP75" s="362"/>
      <c r="CQ75" s="414"/>
      <c r="CR75" s="325"/>
      <c r="CS75" s="164"/>
      <c r="CT75" s="157"/>
      <c r="CU75" s="157"/>
      <c r="CV75" s="157"/>
      <c r="CW75" s="300"/>
      <c r="CX75" s="300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1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8"/>
      <c r="CN76" s="187"/>
      <c r="CO76" s="362"/>
      <c r="CP76" s="362"/>
      <c r="CQ76" s="414"/>
      <c r="CR76" s="325"/>
      <c r="CS76" s="164"/>
      <c r="CT76" s="157"/>
      <c r="CU76" s="157"/>
      <c r="CV76" s="157"/>
      <c r="CW76" s="300"/>
      <c r="CX76" s="300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8"/>
      <c r="CN77" s="187"/>
      <c r="CO77" s="362"/>
      <c r="CP77" s="362"/>
      <c r="CQ77" s="414"/>
      <c r="CR77" s="325"/>
      <c r="CS77" s="164"/>
      <c r="CT77" s="157"/>
      <c r="CU77" s="157"/>
      <c r="CV77" s="157"/>
      <c r="CW77" s="300"/>
      <c r="CX77" s="300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4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8"/>
      <c r="CN78" s="187"/>
      <c r="CO78" s="362"/>
      <c r="CP78" s="362"/>
      <c r="CQ78" s="414"/>
      <c r="CR78" s="325"/>
      <c r="CS78" s="164"/>
      <c r="CT78" s="157"/>
      <c r="CU78" s="157"/>
      <c r="CV78" s="157"/>
      <c r="CW78" s="300"/>
      <c r="CX78" s="300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8"/>
      <c r="CN79" s="187"/>
      <c r="CO79" s="362"/>
      <c r="CP79" s="362"/>
      <c r="CQ79" s="414"/>
      <c r="CR79" s="325"/>
      <c r="CS79" s="164"/>
      <c r="CT79" s="157"/>
      <c r="CU79" s="157"/>
      <c r="CV79" s="157"/>
      <c r="CW79" s="300"/>
      <c r="CX79" s="300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1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8"/>
      <c r="CN80" s="187"/>
      <c r="CO80" s="362"/>
      <c r="CP80" s="362"/>
      <c r="CQ80" s="414"/>
      <c r="CR80" s="325"/>
      <c r="CS80" s="164"/>
      <c r="CT80" s="157"/>
      <c r="CU80" s="157"/>
      <c r="CV80" s="157"/>
      <c r="CW80" s="300"/>
      <c r="CX80" s="300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8"/>
      <c r="CN81" s="187"/>
      <c r="CO81" s="362"/>
      <c r="CP81" s="362"/>
      <c r="CQ81" s="414"/>
      <c r="CR81" s="325"/>
      <c r="CS81" s="164"/>
      <c r="CT81" s="157"/>
      <c r="CU81" s="157"/>
      <c r="CV81" s="157"/>
      <c r="CW81" s="300"/>
      <c r="CX81" s="300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4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8"/>
      <c r="CN82" s="187"/>
      <c r="CO82" s="362"/>
      <c r="CP82" s="362"/>
      <c r="CQ82" s="414"/>
      <c r="CR82" s="325"/>
      <c r="CS82" s="164"/>
      <c r="CT82" s="157"/>
      <c r="CU82" s="157"/>
      <c r="CV82" s="157"/>
      <c r="CW82" s="300"/>
      <c r="CX82" s="300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8"/>
      <c r="CN83" s="187"/>
      <c r="CO83" s="362"/>
      <c r="CP83" s="362"/>
      <c r="CQ83" s="414"/>
      <c r="CR83" s="325"/>
      <c r="CS83" s="164"/>
      <c r="CT83" s="157"/>
      <c r="CU83" s="157"/>
      <c r="CV83" s="157"/>
      <c r="CW83" s="300"/>
      <c r="CX83" s="300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1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8"/>
      <c r="CN84" s="187"/>
      <c r="CO84" s="362"/>
      <c r="CP84" s="362"/>
      <c r="CQ84" s="414"/>
      <c r="CR84" s="325"/>
      <c r="CS84" s="164"/>
      <c r="CT84" s="157"/>
      <c r="CU84" s="157"/>
      <c r="CV84" s="157"/>
      <c r="CW84" s="300"/>
      <c r="CX84" s="300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8"/>
      <c r="CN85" s="187"/>
      <c r="CO85" s="362"/>
      <c r="CP85" s="362"/>
      <c r="CQ85" s="414"/>
      <c r="CR85" s="325"/>
      <c r="CS85" s="164"/>
      <c r="CT85" s="157"/>
      <c r="CU85" s="157"/>
      <c r="CV85" s="157"/>
      <c r="CW85" s="300"/>
      <c r="CX85" s="300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4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8"/>
      <c r="CN86" s="187"/>
      <c r="CO86" s="362"/>
      <c r="CP86" s="362"/>
      <c r="CQ86" s="414"/>
      <c r="CR86" s="325"/>
      <c r="CS86" s="164"/>
      <c r="CT86" s="157"/>
      <c r="CU86" s="157"/>
      <c r="CV86" s="157"/>
      <c r="CW86" s="300"/>
      <c r="CX86" s="300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8"/>
      <c r="CN87" s="187"/>
      <c r="CO87" s="362"/>
      <c r="CP87" s="362"/>
      <c r="CQ87" s="414"/>
      <c r="CR87" s="325"/>
      <c r="CS87" s="164"/>
      <c r="CT87" s="157"/>
      <c r="CU87" s="157"/>
      <c r="CV87" s="157"/>
      <c r="CW87" s="300"/>
      <c r="CX87" s="300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8"/>
      <c r="CN88" s="187"/>
      <c r="CO88" s="362"/>
      <c r="CP88" s="362"/>
      <c r="CQ88" s="414"/>
      <c r="CR88" s="325"/>
      <c r="CS88" s="164"/>
      <c r="CT88" s="157"/>
      <c r="CU88" s="157"/>
      <c r="CV88" s="157"/>
      <c r="CW88" s="300"/>
      <c r="CX88" s="300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8"/>
      <c r="CN89" s="187"/>
      <c r="CO89" s="362"/>
      <c r="CP89" s="362"/>
      <c r="CQ89" s="414"/>
      <c r="CR89" s="325"/>
      <c r="CS89" s="164"/>
      <c r="CT89" s="157"/>
      <c r="CU89" s="157"/>
      <c r="CV89" s="157"/>
      <c r="CW89" s="300"/>
      <c r="CX89" s="300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4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8"/>
      <c r="CN90" s="187"/>
      <c r="CO90" s="362"/>
      <c r="CP90" s="362"/>
      <c r="CQ90" s="414"/>
      <c r="CR90" s="325"/>
      <c r="CS90" s="164"/>
      <c r="CT90" s="157"/>
      <c r="CU90" s="157"/>
      <c r="CV90" s="157"/>
      <c r="CW90" s="300"/>
      <c r="CX90" s="300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8"/>
      <c r="CN91" s="187"/>
      <c r="CO91" s="362"/>
      <c r="CP91" s="362"/>
      <c r="CQ91" s="414"/>
      <c r="CR91" s="325"/>
      <c r="CS91" s="164"/>
      <c r="CT91" s="157"/>
      <c r="CU91" s="157"/>
      <c r="CV91" s="157"/>
      <c r="CW91" s="300"/>
      <c r="CX91" s="300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8"/>
      <c r="CN92" s="187"/>
      <c r="CO92" s="362"/>
      <c r="CP92" s="362"/>
      <c r="CQ92" s="414"/>
      <c r="CR92" s="325"/>
      <c r="CS92" s="164"/>
      <c r="CT92" s="157"/>
      <c r="CU92" s="157"/>
      <c r="CV92" s="157"/>
      <c r="CW92" s="300"/>
      <c r="CX92" s="300"/>
      <c r="CY92" s="164"/>
      <c r="CZ92" s="157"/>
      <c r="DA92" s="157"/>
      <c r="DB92" s="165"/>
      <c r="DC92" s="21"/>
      <c r="DD92" s="9"/>
      <c r="DE92" s="22"/>
    </row>
    <row r="93" spans="1:109" ht="16.5" thickBot="1">
      <c r="A93" s="136"/>
      <c r="B93" s="137"/>
      <c r="C93" s="138"/>
      <c r="D93" s="397"/>
      <c r="E93" s="445"/>
      <c r="F93" s="208"/>
      <c r="G93" s="146"/>
      <c r="H93" s="146"/>
      <c r="I93" s="209"/>
      <c r="J93" s="209"/>
      <c r="K93" s="209"/>
      <c r="L93" s="210"/>
      <c r="M93" s="210"/>
      <c r="N93" s="209"/>
      <c r="O93" s="209"/>
      <c r="P93" s="209"/>
      <c r="Q93" s="209"/>
      <c r="R93" s="209"/>
      <c r="S93" s="209"/>
      <c r="T93" s="209"/>
      <c r="U93" s="208"/>
      <c r="V93" s="146"/>
      <c r="W93" s="146"/>
      <c r="X93" s="209"/>
      <c r="Y93" s="209"/>
      <c r="Z93" s="209"/>
      <c r="AA93" s="209"/>
      <c r="AB93" s="209"/>
      <c r="AC93" s="209"/>
      <c r="AD93" s="209"/>
      <c r="AE93" s="209"/>
      <c r="AF93" s="209"/>
      <c r="AG93" s="208"/>
      <c r="AH93" s="146"/>
      <c r="AI93" s="146"/>
      <c r="AJ93" s="146"/>
      <c r="AK93" s="209"/>
      <c r="AL93" s="209"/>
      <c r="AM93" s="209"/>
      <c r="AN93" s="209"/>
      <c r="AO93" s="209"/>
      <c r="AP93" s="209"/>
      <c r="AQ93" s="209"/>
      <c r="AR93" s="209"/>
      <c r="AS93" s="209"/>
      <c r="AT93" s="208"/>
      <c r="AU93" s="146"/>
      <c r="AV93" s="146"/>
      <c r="AW93" s="146"/>
      <c r="AX93" s="209"/>
      <c r="AY93" s="209"/>
      <c r="AZ93" s="209"/>
      <c r="BA93" s="209"/>
      <c r="BB93" s="209"/>
      <c r="BC93" s="209"/>
      <c r="BD93" s="209"/>
      <c r="BE93" s="209"/>
      <c r="BF93" s="209"/>
      <c r="BG93" s="208"/>
      <c r="BH93" s="146"/>
      <c r="BI93" s="146"/>
      <c r="BJ93" s="146"/>
      <c r="BK93" s="147"/>
      <c r="BL93" s="208"/>
      <c r="BM93" s="146"/>
      <c r="BN93" s="146"/>
      <c r="BO93" s="146"/>
      <c r="BP93" s="146"/>
      <c r="BQ93" s="146"/>
      <c r="BR93" s="208"/>
      <c r="BS93" s="146"/>
      <c r="BT93" s="146"/>
      <c r="BU93" s="146"/>
      <c r="BV93" s="146"/>
      <c r="BW93" s="147"/>
      <c r="BX93" s="208"/>
      <c r="BY93" s="146"/>
      <c r="BZ93" s="146"/>
      <c r="CA93" s="146"/>
      <c r="CB93" s="146"/>
      <c r="CC93" s="146"/>
      <c r="CD93" s="146"/>
      <c r="CE93" s="146"/>
      <c r="CF93" s="146"/>
      <c r="CG93" s="146"/>
      <c r="CH93" s="212"/>
      <c r="CI93" s="398"/>
      <c r="CJ93" s="482"/>
      <c r="CK93" s="447"/>
      <c r="CL93" s="447"/>
      <c r="CM93" s="501"/>
      <c r="CN93" s="145"/>
      <c r="CO93" s="146"/>
      <c r="CP93" s="146"/>
      <c r="CQ93" s="437"/>
      <c r="CR93" s="438"/>
      <c r="CS93" s="148"/>
      <c r="CT93" s="149"/>
      <c r="CU93" s="149"/>
      <c r="CV93" s="149"/>
      <c r="CW93" s="301"/>
      <c r="CX93" s="301"/>
      <c r="CY93" s="148"/>
      <c r="CZ93" s="149"/>
      <c r="DA93" s="149"/>
      <c r="DB93" s="150"/>
      <c r="DC93" s="139"/>
      <c r="DD93" s="140"/>
      <c r="DE93" s="143"/>
    </row>
    <row r="94" spans="1:109">
      <c r="CY94" s="396"/>
      <c r="CZ94" s="35"/>
      <c r="DA94" s="396"/>
      <c r="DB94" s="396"/>
    </row>
    <row r="95" spans="1:109">
      <c r="CY95" s="396"/>
      <c r="CZ95" s="35"/>
      <c r="DA95" s="396"/>
      <c r="DB95" s="396"/>
    </row>
    <row r="96" spans="1:109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  <row r="101" spans="103:106">
      <c r="CY101" s="396"/>
      <c r="CZ101" s="35"/>
      <c r="DA101" s="396"/>
      <c r="DB101" s="396"/>
    </row>
    <row r="102" spans="103:106">
      <c r="CY102" s="396"/>
      <c r="CZ102" s="35"/>
      <c r="DA102" s="396"/>
      <c r="DB102" s="396"/>
    </row>
    <row r="103" spans="103:106">
      <c r="CY103" s="396"/>
      <c r="CZ103" s="35"/>
      <c r="DA103" s="396"/>
      <c r="DB103" s="396"/>
    </row>
    <row r="104" spans="103:106">
      <c r="CY104" s="396"/>
      <c r="CZ104" s="35"/>
      <c r="DA104" s="396"/>
      <c r="DB104" s="396"/>
    </row>
    <row r="105" spans="103:106">
      <c r="CY105" s="396"/>
      <c r="CZ105" s="35"/>
      <c r="DA105" s="396"/>
      <c r="DB105" s="396"/>
    </row>
    <row r="106" spans="103:106">
      <c r="CY106" s="396"/>
      <c r="CZ106" s="35"/>
      <c r="DA106" s="396"/>
      <c r="DB106" s="396"/>
    </row>
    <row r="107" spans="103:106">
      <c r="CY107" s="396"/>
      <c r="CZ107" s="35"/>
      <c r="DA107" s="396"/>
      <c r="DB107" s="396"/>
    </row>
    <row r="108" spans="103:106">
      <c r="CY108" s="396"/>
      <c r="CZ108" s="35"/>
      <c r="DA108" s="396"/>
      <c r="DB108" s="396"/>
    </row>
    <row r="109" spans="103:106">
      <c r="CY109" s="396"/>
      <c r="CZ109" s="35"/>
      <c r="DA109" s="396"/>
      <c r="DB109" s="396"/>
    </row>
    <row r="110" spans="103:106">
      <c r="CY110" s="396"/>
      <c r="CZ110" s="35"/>
      <c r="DA110" s="396"/>
      <c r="DB110" s="396"/>
    </row>
    <row r="111" spans="103:106">
      <c r="CY111" s="396"/>
      <c r="CZ111" s="35"/>
      <c r="DA111" s="396"/>
      <c r="DB111" s="396"/>
    </row>
    <row r="112" spans="103:10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DE243"/>
  <sheetViews>
    <sheetView showGridLines="0" zoomScale="70" zoomScaleNormal="70" workbookViewId="0">
      <selection activeCell="Y17" sqref="Y17"/>
    </sheetView>
  </sheetViews>
  <sheetFormatPr baseColWidth="10" defaultColWidth="9.140625" defaultRowHeight="15"/>
  <cols>
    <col min="1" max="1" width="9.42578125" style="156" bestFit="1" customWidth="1"/>
    <col min="2" max="2" width="11.8554687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5703125" style="156" bestFit="1" customWidth="1"/>
    <col min="14" max="15" width="12.8554687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85546875" style="28" bestFit="1" customWidth="1"/>
    <col min="31" max="31" width="12.140625" style="28" bestFit="1" customWidth="1"/>
    <col min="32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85546875" style="28" bestFit="1" customWidth="1"/>
    <col min="41" max="41" width="12.140625" style="28" bestFit="1" customWidth="1"/>
    <col min="42" max="42" width="5.42578125" style="28" bestFit="1" customWidth="1"/>
    <col min="43" max="43" width="13.14062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9.5703125" style="156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99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9"/>
      <c r="CK2" s="429"/>
      <c r="CL2" s="429"/>
      <c r="CM2" s="500"/>
      <c r="CN2" s="176"/>
      <c r="CO2" s="363"/>
      <c r="CP2" s="363"/>
      <c r="CQ2" s="431"/>
      <c r="CR2" s="333"/>
      <c r="CS2" s="161"/>
      <c r="CT2" s="162"/>
      <c r="CU2" s="162"/>
      <c r="CV2" s="162"/>
      <c r="CW2" s="298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30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300"/>
      <c r="CX4" s="300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300"/>
      <c r="CX5" s="300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8"/>
      <c r="CN6" s="187"/>
      <c r="CO6" s="362"/>
      <c r="CP6" s="362"/>
      <c r="CQ6" s="414"/>
      <c r="CR6" s="325"/>
      <c r="CS6" s="164"/>
      <c r="CT6" s="157"/>
      <c r="CU6" s="157"/>
      <c r="CV6" s="157"/>
      <c r="CW6" s="300"/>
      <c r="CX6" s="300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30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300"/>
      <c r="CX8" s="300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8"/>
      <c r="CN9" s="187"/>
      <c r="CO9" s="362"/>
      <c r="CP9" s="362"/>
      <c r="CQ9" s="414"/>
      <c r="CR9" s="325"/>
      <c r="CS9" s="164"/>
      <c r="CT9" s="157"/>
      <c r="CU9" s="157"/>
      <c r="CV9" s="157"/>
      <c r="CW9" s="300"/>
      <c r="CX9" s="300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8"/>
      <c r="CN10" s="187"/>
      <c r="CO10" s="362"/>
      <c r="CP10" s="362"/>
      <c r="CQ10" s="414"/>
      <c r="CR10" s="325"/>
      <c r="CS10" s="164"/>
      <c r="CT10" s="157"/>
      <c r="CU10" s="157"/>
      <c r="CV10" s="157"/>
      <c r="CW10" s="300"/>
      <c r="CX10" s="300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8"/>
      <c r="CN11" s="187"/>
      <c r="CO11" s="362"/>
      <c r="CP11" s="362"/>
      <c r="CQ11" s="414"/>
      <c r="CR11" s="325"/>
      <c r="CS11" s="164"/>
      <c r="CT11" s="157"/>
      <c r="CU11" s="157"/>
      <c r="CV11" s="157"/>
      <c r="CW11" s="300"/>
      <c r="CX11" s="300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8"/>
      <c r="CN12" s="187"/>
      <c r="CO12" s="362"/>
      <c r="CP12" s="362"/>
      <c r="CQ12" s="414"/>
      <c r="CR12" s="325"/>
      <c r="CS12" s="164"/>
      <c r="CT12" s="157"/>
      <c r="CU12" s="157"/>
      <c r="CV12" s="157"/>
      <c r="CW12" s="300"/>
      <c r="CX12" s="300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8"/>
      <c r="CN13" s="187"/>
      <c r="CO13" s="362"/>
      <c r="CP13" s="362"/>
      <c r="CQ13" s="414"/>
      <c r="CR13" s="325"/>
      <c r="CS13" s="164"/>
      <c r="CT13" s="157"/>
      <c r="CU13" s="157"/>
      <c r="CV13" s="157"/>
      <c r="CW13" s="300"/>
      <c r="CX13" s="300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8"/>
      <c r="CN14" s="187"/>
      <c r="CO14" s="362"/>
      <c r="CP14" s="362"/>
      <c r="CQ14" s="414"/>
      <c r="CR14" s="325"/>
      <c r="CS14" s="164"/>
      <c r="CT14" s="157"/>
      <c r="CU14" s="157"/>
      <c r="CV14" s="157"/>
      <c r="CW14" s="300"/>
      <c r="CX14" s="300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8"/>
      <c r="CN15" s="187"/>
      <c r="CO15" s="362"/>
      <c r="CP15" s="362"/>
      <c r="CQ15" s="414"/>
      <c r="CR15" s="325"/>
      <c r="CS15" s="164"/>
      <c r="CT15" s="157"/>
      <c r="CU15" s="157"/>
      <c r="CV15" s="157"/>
      <c r="CW15" s="300"/>
      <c r="CX15" s="300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1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8"/>
      <c r="CN16" s="187"/>
      <c r="CO16" s="362"/>
      <c r="CP16" s="362"/>
      <c r="CQ16" s="414"/>
      <c r="CR16" s="325"/>
      <c r="CS16" s="164"/>
      <c r="CT16" s="157"/>
      <c r="CU16" s="157"/>
      <c r="CV16" s="157"/>
      <c r="CW16" s="300"/>
      <c r="CX16" s="300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8"/>
      <c r="CN17" s="187"/>
      <c r="CO17" s="362"/>
      <c r="CP17" s="362"/>
      <c r="CQ17" s="414"/>
      <c r="CR17" s="325"/>
      <c r="CS17" s="164"/>
      <c r="CT17" s="157"/>
      <c r="CU17" s="157"/>
      <c r="CV17" s="157"/>
      <c r="CW17" s="300"/>
      <c r="CX17" s="300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8"/>
      <c r="CN18" s="187"/>
      <c r="CO18" s="362"/>
      <c r="CP18" s="362"/>
      <c r="CQ18" s="414"/>
      <c r="CR18" s="325"/>
      <c r="CS18" s="164"/>
      <c r="CT18" s="157"/>
      <c r="CU18" s="157"/>
      <c r="CV18" s="157"/>
      <c r="CW18" s="300"/>
      <c r="CX18" s="300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8"/>
      <c r="CN19" s="187"/>
      <c r="CO19" s="362"/>
      <c r="CP19" s="362"/>
      <c r="CQ19" s="414"/>
      <c r="CR19" s="325"/>
      <c r="CS19" s="164"/>
      <c r="CT19" s="157"/>
      <c r="CU19" s="157"/>
      <c r="CV19" s="157"/>
      <c r="CW19" s="300"/>
      <c r="CX19" s="300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8"/>
      <c r="CN20" s="187"/>
      <c r="CO20" s="362"/>
      <c r="CP20" s="362"/>
      <c r="CQ20" s="414"/>
      <c r="CR20" s="325"/>
      <c r="CS20" s="164"/>
      <c r="CT20" s="157"/>
      <c r="CU20" s="157"/>
      <c r="CV20" s="157"/>
      <c r="CW20" s="300"/>
      <c r="CX20" s="300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8"/>
      <c r="CN21" s="187"/>
      <c r="CO21" s="362"/>
      <c r="CP21" s="362"/>
      <c r="CQ21" s="414"/>
      <c r="CR21" s="325"/>
      <c r="CS21" s="164"/>
      <c r="CT21" s="157"/>
      <c r="CU21" s="157"/>
      <c r="CV21" s="157"/>
      <c r="CW21" s="300"/>
      <c r="CX21" s="300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8"/>
      <c r="CN22" s="187"/>
      <c r="CO22" s="362"/>
      <c r="CP22" s="362"/>
      <c r="CQ22" s="414"/>
      <c r="CR22" s="325"/>
      <c r="CS22" s="164"/>
      <c r="CT22" s="157"/>
      <c r="CU22" s="157"/>
      <c r="CV22" s="157"/>
      <c r="CW22" s="300"/>
      <c r="CX22" s="300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8"/>
      <c r="CN23" s="187"/>
      <c r="CO23" s="362"/>
      <c r="CP23" s="362"/>
      <c r="CQ23" s="414"/>
      <c r="CR23" s="325"/>
      <c r="CS23" s="164"/>
      <c r="CT23" s="157"/>
      <c r="CU23" s="157"/>
      <c r="CV23" s="157"/>
      <c r="CW23" s="300"/>
      <c r="CX23" s="300"/>
      <c r="CY23" s="164"/>
      <c r="CZ23" s="157"/>
      <c r="DA23" s="157"/>
      <c r="DB23" s="165"/>
      <c r="DC23" s="21"/>
      <c r="DD23" s="9"/>
      <c r="DE23" s="22"/>
    </row>
    <row r="24" spans="1:109" ht="16.5" thickBot="1">
      <c r="A24" s="136"/>
      <c r="B24" s="137"/>
      <c r="C24" s="138"/>
      <c r="D24" s="397"/>
      <c r="E24" s="445"/>
      <c r="F24" s="208"/>
      <c r="G24" s="146"/>
      <c r="H24" s="146"/>
      <c r="I24" s="209"/>
      <c r="J24" s="209"/>
      <c r="K24" s="209"/>
      <c r="L24" s="210"/>
      <c r="M24" s="210"/>
      <c r="N24" s="209"/>
      <c r="O24" s="209"/>
      <c r="P24" s="209"/>
      <c r="Q24" s="209"/>
      <c r="R24" s="209"/>
      <c r="S24" s="209"/>
      <c r="T24" s="209"/>
      <c r="U24" s="208"/>
      <c r="V24" s="146"/>
      <c r="W24" s="146"/>
      <c r="X24" s="209"/>
      <c r="Y24" s="209"/>
      <c r="Z24" s="209"/>
      <c r="AA24" s="209"/>
      <c r="AB24" s="209"/>
      <c r="AC24" s="209"/>
      <c r="AD24" s="209"/>
      <c r="AE24" s="209"/>
      <c r="AF24" s="209"/>
      <c r="AG24" s="208"/>
      <c r="AH24" s="146"/>
      <c r="AI24" s="146"/>
      <c r="AJ24" s="146"/>
      <c r="AK24" s="209"/>
      <c r="AL24" s="209"/>
      <c r="AM24" s="209"/>
      <c r="AN24" s="209"/>
      <c r="AO24" s="209"/>
      <c r="AP24" s="209"/>
      <c r="AQ24" s="209"/>
      <c r="AR24" s="209"/>
      <c r="AS24" s="209"/>
      <c r="AT24" s="208"/>
      <c r="AU24" s="146"/>
      <c r="AV24" s="146"/>
      <c r="AW24" s="146"/>
      <c r="AX24" s="209"/>
      <c r="AY24" s="209"/>
      <c r="AZ24" s="209"/>
      <c r="BA24" s="209"/>
      <c r="BB24" s="209"/>
      <c r="BC24" s="209"/>
      <c r="BD24" s="209"/>
      <c r="BE24" s="209"/>
      <c r="BF24" s="209"/>
      <c r="BG24" s="208"/>
      <c r="BH24" s="146"/>
      <c r="BI24" s="146"/>
      <c r="BJ24" s="146"/>
      <c r="BK24" s="147"/>
      <c r="BL24" s="208"/>
      <c r="BM24" s="146"/>
      <c r="BN24" s="146"/>
      <c r="BO24" s="146"/>
      <c r="BP24" s="146"/>
      <c r="BQ24" s="146"/>
      <c r="BR24" s="208"/>
      <c r="BS24" s="146"/>
      <c r="BT24" s="146"/>
      <c r="BU24" s="146"/>
      <c r="BV24" s="146"/>
      <c r="BW24" s="147"/>
      <c r="BX24" s="208"/>
      <c r="BY24" s="146"/>
      <c r="BZ24" s="146"/>
      <c r="CA24" s="146"/>
      <c r="CB24" s="146"/>
      <c r="CC24" s="146"/>
      <c r="CD24" s="146"/>
      <c r="CE24" s="146"/>
      <c r="CF24" s="146"/>
      <c r="CG24" s="146"/>
      <c r="CH24" s="212"/>
      <c r="CI24" s="398"/>
      <c r="CJ24" s="482"/>
      <c r="CK24" s="447"/>
      <c r="CL24" s="447"/>
      <c r="CM24" s="501"/>
      <c r="CN24" s="145"/>
      <c r="CO24" s="146"/>
      <c r="CP24" s="146"/>
      <c r="CQ24" s="437"/>
      <c r="CR24" s="438"/>
      <c r="CS24" s="148"/>
      <c r="CT24" s="149"/>
      <c r="CU24" s="149"/>
      <c r="CV24" s="149"/>
      <c r="CW24" s="301"/>
      <c r="CX24" s="301"/>
      <c r="CY24" s="148"/>
      <c r="CZ24" s="149"/>
      <c r="DA24" s="149"/>
      <c r="DB24" s="150"/>
      <c r="DC24" s="139"/>
      <c r="DD24" s="140"/>
      <c r="DE24" s="143"/>
    </row>
    <row r="25" spans="1:109" ht="15" customHeight="1">
      <c r="A25" s="159"/>
      <c r="B25" s="167"/>
      <c r="C25" s="166"/>
      <c r="D25" s="39"/>
      <c r="E25" s="427"/>
      <c r="F25" s="170"/>
      <c r="G25" s="363"/>
      <c r="H25" s="363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3"/>
      <c r="W25" s="363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3"/>
      <c r="AI25" s="363"/>
      <c r="AJ25" s="363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3"/>
      <c r="AV25" s="363"/>
      <c r="AW25" s="363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3"/>
      <c r="BI25" s="363"/>
      <c r="BJ25" s="363"/>
      <c r="BK25" s="173"/>
      <c r="BL25" s="170"/>
      <c r="BM25" s="363"/>
      <c r="BN25" s="363"/>
      <c r="BO25" s="363"/>
      <c r="BP25" s="363"/>
      <c r="BQ25" s="363"/>
      <c r="BR25" s="170"/>
      <c r="BS25" s="363"/>
      <c r="BT25" s="363"/>
      <c r="BU25" s="363"/>
      <c r="BV25" s="363"/>
      <c r="BW25" s="173"/>
      <c r="BX25" s="170"/>
      <c r="BY25" s="363"/>
      <c r="BZ25" s="363"/>
      <c r="CA25" s="363"/>
      <c r="CB25" s="363"/>
      <c r="CC25" s="363"/>
      <c r="CD25" s="363"/>
      <c r="CE25" s="363"/>
      <c r="CF25" s="363"/>
      <c r="CG25" s="363"/>
      <c r="CH25" s="203"/>
      <c r="CI25" s="174"/>
      <c r="CJ25" s="479"/>
      <c r="CK25" s="429"/>
      <c r="CL25" s="429"/>
      <c r="CM25" s="500"/>
      <c r="CN25" s="176"/>
      <c r="CO25" s="363"/>
      <c r="CP25" s="363"/>
      <c r="CQ25" s="431"/>
      <c r="CR25" s="333"/>
      <c r="CS25" s="161"/>
      <c r="CT25" s="162"/>
      <c r="CU25" s="162"/>
      <c r="CV25" s="162"/>
      <c r="CW25" s="298"/>
      <c r="CX25" s="298"/>
      <c r="CY25" s="161"/>
      <c r="CZ25" s="162"/>
      <c r="DA25" s="162"/>
      <c r="DB25" s="163"/>
      <c r="DC25" s="18"/>
      <c r="DD25" s="19"/>
      <c r="DE25" s="20"/>
    </row>
    <row r="26" spans="1:109" ht="1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8"/>
      <c r="CN26" s="187"/>
      <c r="CO26" s="362"/>
      <c r="CP26" s="362"/>
      <c r="CQ26" s="414"/>
      <c r="CR26" s="325"/>
      <c r="CS26" s="164"/>
      <c r="CT26" s="157"/>
      <c r="CU26" s="157"/>
      <c r="CV26" s="157"/>
      <c r="CW26" s="300"/>
      <c r="CX26" s="300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8"/>
      <c r="CN27" s="187"/>
      <c r="CO27" s="362"/>
      <c r="CP27" s="362"/>
      <c r="CQ27" s="414"/>
      <c r="CR27" s="325"/>
      <c r="CS27" s="164"/>
      <c r="CT27" s="157"/>
      <c r="CU27" s="157"/>
      <c r="CV27" s="157"/>
      <c r="CW27" s="300"/>
      <c r="CX27" s="300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8"/>
      <c r="CN28" s="187"/>
      <c r="CO28" s="362"/>
      <c r="CP28" s="362"/>
      <c r="CQ28" s="414"/>
      <c r="CR28" s="325"/>
      <c r="CS28" s="164"/>
      <c r="CT28" s="157"/>
      <c r="CU28" s="157"/>
      <c r="CV28" s="157"/>
      <c r="CW28" s="300"/>
      <c r="CX28" s="300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8"/>
      <c r="CN29" s="187"/>
      <c r="CO29" s="362"/>
      <c r="CP29" s="362"/>
      <c r="CQ29" s="414"/>
      <c r="CR29" s="325"/>
      <c r="CS29" s="164"/>
      <c r="CT29" s="157"/>
      <c r="CU29" s="157"/>
      <c r="CV29" s="157"/>
      <c r="CW29" s="300"/>
      <c r="CX29" s="300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8"/>
      <c r="CN30" s="187"/>
      <c r="CO30" s="362"/>
      <c r="CP30" s="362"/>
      <c r="CQ30" s="414"/>
      <c r="CR30" s="325"/>
      <c r="CS30" s="164"/>
      <c r="CT30" s="157"/>
      <c r="CU30" s="157"/>
      <c r="CV30" s="157"/>
      <c r="CW30" s="300"/>
      <c r="CX30" s="300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8"/>
      <c r="CN31" s="187"/>
      <c r="CO31" s="362"/>
      <c r="CP31" s="362"/>
      <c r="CQ31" s="414"/>
      <c r="CR31" s="325"/>
      <c r="CS31" s="164"/>
      <c r="CT31" s="157"/>
      <c r="CU31" s="157"/>
      <c r="CV31" s="157"/>
      <c r="CW31" s="300"/>
      <c r="CX31" s="300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8"/>
      <c r="CN32" s="187"/>
      <c r="CO32" s="362"/>
      <c r="CP32" s="362"/>
      <c r="CQ32" s="414"/>
      <c r="CR32" s="325"/>
      <c r="CS32" s="164"/>
      <c r="CT32" s="157"/>
      <c r="CU32" s="157"/>
      <c r="CV32" s="157"/>
      <c r="CW32" s="300"/>
      <c r="CX32" s="300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1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8"/>
      <c r="CN33" s="187"/>
      <c r="CO33" s="362"/>
      <c r="CP33" s="362"/>
      <c r="CQ33" s="414"/>
      <c r="CR33" s="325"/>
      <c r="CS33" s="164"/>
      <c r="CT33" s="157"/>
      <c r="CU33" s="157"/>
      <c r="CV33" s="157"/>
      <c r="CW33" s="300"/>
      <c r="CX33" s="300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8"/>
      <c r="CN34" s="187"/>
      <c r="CO34" s="362"/>
      <c r="CP34" s="362"/>
      <c r="CQ34" s="414"/>
      <c r="CR34" s="325"/>
      <c r="CS34" s="164"/>
      <c r="CT34" s="157"/>
      <c r="CU34" s="157"/>
      <c r="CV34" s="157"/>
      <c r="CW34" s="300"/>
      <c r="CX34" s="300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8"/>
      <c r="CN35" s="187"/>
      <c r="CO35" s="362"/>
      <c r="CP35" s="362"/>
      <c r="CQ35" s="414"/>
      <c r="CR35" s="325"/>
      <c r="CS35" s="164"/>
      <c r="CT35" s="157"/>
      <c r="CU35" s="157"/>
      <c r="CV35" s="157"/>
      <c r="CW35" s="300"/>
      <c r="CX35" s="300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8"/>
      <c r="CN36" s="187"/>
      <c r="CO36" s="362"/>
      <c r="CP36" s="362"/>
      <c r="CQ36" s="414"/>
      <c r="CR36" s="325"/>
      <c r="CS36" s="164"/>
      <c r="CT36" s="157"/>
      <c r="CU36" s="157"/>
      <c r="CV36" s="157"/>
      <c r="CW36" s="300"/>
      <c r="CX36" s="300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8"/>
      <c r="CN37" s="187"/>
      <c r="CO37" s="362"/>
      <c r="CP37" s="362"/>
      <c r="CQ37" s="414"/>
      <c r="CR37" s="325"/>
      <c r="CS37" s="164"/>
      <c r="CT37" s="157"/>
      <c r="CU37" s="157"/>
      <c r="CV37" s="157"/>
      <c r="CW37" s="300"/>
      <c r="CX37" s="300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8"/>
      <c r="CN38" s="187"/>
      <c r="CO38" s="362"/>
      <c r="CP38" s="362"/>
      <c r="CQ38" s="414"/>
      <c r="CR38" s="325"/>
      <c r="CS38" s="164"/>
      <c r="CT38" s="157"/>
      <c r="CU38" s="157"/>
      <c r="CV38" s="157"/>
      <c r="CW38" s="300"/>
      <c r="CX38" s="300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8"/>
      <c r="CN39" s="187"/>
      <c r="CO39" s="362"/>
      <c r="CP39" s="362"/>
      <c r="CQ39" s="414"/>
      <c r="CR39" s="325"/>
      <c r="CS39" s="164"/>
      <c r="CT39" s="157"/>
      <c r="CU39" s="157"/>
      <c r="CV39" s="157"/>
      <c r="CW39" s="300"/>
      <c r="CX39" s="300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8"/>
      <c r="CN40" s="187"/>
      <c r="CO40" s="362"/>
      <c r="CP40" s="362"/>
      <c r="CQ40" s="414"/>
      <c r="CR40" s="325"/>
      <c r="CS40" s="164"/>
      <c r="CT40" s="157"/>
      <c r="CU40" s="157"/>
      <c r="CV40" s="157"/>
      <c r="CW40" s="300"/>
      <c r="CX40" s="300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8"/>
      <c r="CN41" s="187"/>
      <c r="CO41" s="362"/>
      <c r="CP41" s="362"/>
      <c r="CQ41" s="414"/>
      <c r="CR41" s="325"/>
      <c r="CS41" s="164"/>
      <c r="CT41" s="157"/>
      <c r="CU41" s="157"/>
      <c r="CV41" s="157"/>
      <c r="CW41" s="300"/>
      <c r="CX41" s="300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8"/>
      <c r="CN42" s="187"/>
      <c r="CO42" s="362"/>
      <c r="CP42" s="362"/>
      <c r="CQ42" s="414"/>
      <c r="CR42" s="325"/>
      <c r="CS42" s="164"/>
      <c r="CT42" s="157"/>
      <c r="CU42" s="157"/>
      <c r="CV42" s="157"/>
      <c r="CW42" s="300"/>
      <c r="CX42" s="300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8"/>
      <c r="CN43" s="187"/>
      <c r="CO43" s="362"/>
      <c r="CP43" s="362"/>
      <c r="CQ43" s="414"/>
      <c r="CR43" s="325"/>
      <c r="CS43" s="164"/>
      <c r="CT43" s="157"/>
      <c r="CU43" s="157"/>
      <c r="CV43" s="157"/>
      <c r="CW43" s="300"/>
      <c r="CX43" s="300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8"/>
      <c r="CN44" s="187"/>
      <c r="CO44" s="362"/>
      <c r="CP44" s="362"/>
      <c r="CQ44" s="414"/>
      <c r="CR44" s="325"/>
      <c r="CS44" s="164"/>
      <c r="CT44" s="157"/>
      <c r="CU44" s="157"/>
      <c r="CV44" s="157"/>
      <c r="CW44" s="300"/>
      <c r="CX44" s="300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8"/>
      <c r="CN45" s="187"/>
      <c r="CO45" s="362"/>
      <c r="CP45" s="362"/>
      <c r="CQ45" s="414"/>
      <c r="CR45" s="325"/>
      <c r="CS45" s="164"/>
      <c r="CT45" s="157"/>
      <c r="CU45" s="157"/>
      <c r="CV45" s="157"/>
      <c r="CW45" s="300"/>
      <c r="CX45" s="300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4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8"/>
      <c r="CN46" s="187"/>
      <c r="CO46" s="362"/>
      <c r="CP46" s="362"/>
      <c r="CQ46" s="414"/>
      <c r="CR46" s="325"/>
      <c r="CS46" s="164"/>
      <c r="CT46" s="157"/>
      <c r="CU46" s="157"/>
      <c r="CV46" s="157"/>
      <c r="CW46" s="300"/>
      <c r="CX46" s="300"/>
      <c r="CY46" s="164"/>
      <c r="CZ46" s="157"/>
      <c r="DA46" s="157"/>
      <c r="DB46" s="165"/>
      <c r="DC46" s="21"/>
      <c r="DD46" s="9"/>
      <c r="DE46" s="22"/>
    </row>
    <row r="47" spans="1:109" ht="16.5" thickBot="1">
      <c r="A47" s="136"/>
      <c r="B47" s="137"/>
      <c r="C47" s="138"/>
      <c r="D47" s="397"/>
      <c r="E47" s="445"/>
      <c r="F47" s="208"/>
      <c r="G47" s="146"/>
      <c r="H47" s="146"/>
      <c r="I47" s="209"/>
      <c r="J47" s="209"/>
      <c r="K47" s="209"/>
      <c r="L47" s="210"/>
      <c r="M47" s="210"/>
      <c r="N47" s="209"/>
      <c r="O47" s="209"/>
      <c r="P47" s="209"/>
      <c r="Q47" s="209"/>
      <c r="R47" s="209"/>
      <c r="S47" s="209"/>
      <c r="T47" s="209"/>
      <c r="U47" s="208"/>
      <c r="V47" s="146"/>
      <c r="W47" s="146"/>
      <c r="X47" s="209"/>
      <c r="Y47" s="209"/>
      <c r="Z47" s="209"/>
      <c r="AA47" s="209"/>
      <c r="AB47" s="209"/>
      <c r="AC47" s="209"/>
      <c r="AD47" s="209"/>
      <c r="AE47" s="209"/>
      <c r="AF47" s="209"/>
      <c r="AG47" s="208"/>
      <c r="AH47" s="146"/>
      <c r="AI47" s="146"/>
      <c r="AJ47" s="146"/>
      <c r="AK47" s="209"/>
      <c r="AL47" s="209"/>
      <c r="AM47" s="209"/>
      <c r="AN47" s="209"/>
      <c r="AO47" s="209"/>
      <c r="AP47" s="209"/>
      <c r="AQ47" s="209"/>
      <c r="AR47" s="209"/>
      <c r="AS47" s="209"/>
      <c r="AT47" s="208"/>
      <c r="AU47" s="146"/>
      <c r="AV47" s="146"/>
      <c r="AW47" s="146"/>
      <c r="AX47" s="209"/>
      <c r="AY47" s="209"/>
      <c r="AZ47" s="209"/>
      <c r="BA47" s="209"/>
      <c r="BB47" s="209"/>
      <c r="BC47" s="209"/>
      <c r="BD47" s="209"/>
      <c r="BE47" s="209"/>
      <c r="BF47" s="209"/>
      <c r="BG47" s="208"/>
      <c r="BH47" s="146"/>
      <c r="BI47" s="146"/>
      <c r="BJ47" s="146"/>
      <c r="BK47" s="147"/>
      <c r="BL47" s="208"/>
      <c r="BM47" s="146"/>
      <c r="BN47" s="146"/>
      <c r="BO47" s="146"/>
      <c r="BP47" s="146"/>
      <c r="BQ47" s="146"/>
      <c r="BR47" s="208"/>
      <c r="BS47" s="146"/>
      <c r="BT47" s="146"/>
      <c r="BU47" s="146"/>
      <c r="BV47" s="146"/>
      <c r="BW47" s="147"/>
      <c r="BX47" s="208"/>
      <c r="BY47" s="146"/>
      <c r="BZ47" s="146"/>
      <c r="CA47" s="146"/>
      <c r="CB47" s="146"/>
      <c r="CC47" s="146"/>
      <c r="CD47" s="146"/>
      <c r="CE47" s="146"/>
      <c r="CF47" s="146"/>
      <c r="CG47" s="146"/>
      <c r="CH47" s="212"/>
      <c r="CI47" s="398"/>
      <c r="CJ47" s="482"/>
      <c r="CK47" s="447"/>
      <c r="CL47" s="447"/>
      <c r="CM47" s="501"/>
      <c r="CN47" s="145"/>
      <c r="CO47" s="146"/>
      <c r="CP47" s="146"/>
      <c r="CQ47" s="437"/>
      <c r="CR47" s="438"/>
      <c r="CS47" s="148"/>
      <c r="CT47" s="149"/>
      <c r="CU47" s="149"/>
      <c r="CV47" s="149"/>
      <c r="CW47" s="301"/>
      <c r="CX47" s="301"/>
      <c r="CY47" s="148"/>
      <c r="CZ47" s="149"/>
      <c r="DA47" s="149"/>
      <c r="DB47" s="150"/>
      <c r="DC47" s="139"/>
      <c r="DD47" s="140"/>
      <c r="DE47" s="143"/>
    </row>
    <row r="48" spans="1:109" ht="15" customHeight="1">
      <c r="A48" s="159"/>
      <c r="B48" s="167"/>
      <c r="C48" s="166"/>
      <c r="D48" s="39"/>
      <c r="E48" s="427"/>
      <c r="F48" s="170"/>
      <c r="G48" s="363"/>
      <c r="H48" s="363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3"/>
      <c r="W48" s="363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3"/>
      <c r="AI48" s="363"/>
      <c r="AJ48" s="363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3"/>
      <c r="AV48" s="363"/>
      <c r="AW48" s="363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3"/>
      <c r="BI48" s="363"/>
      <c r="BJ48" s="363"/>
      <c r="BK48" s="173"/>
      <c r="BL48" s="170"/>
      <c r="BM48" s="363"/>
      <c r="BN48" s="363"/>
      <c r="BO48" s="363"/>
      <c r="BP48" s="363"/>
      <c r="BQ48" s="363"/>
      <c r="BR48" s="170"/>
      <c r="BS48" s="363"/>
      <c r="BT48" s="363"/>
      <c r="BU48" s="363"/>
      <c r="BV48" s="363"/>
      <c r="BW48" s="173"/>
      <c r="BX48" s="170"/>
      <c r="BY48" s="363"/>
      <c r="BZ48" s="363"/>
      <c r="CA48" s="363"/>
      <c r="CB48" s="363"/>
      <c r="CC48" s="363"/>
      <c r="CD48" s="363"/>
      <c r="CE48" s="363"/>
      <c r="CF48" s="363"/>
      <c r="CG48" s="363"/>
      <c r="CH48" s="203"/>
      <c r="CI48" s="174"/>
      <c r="CJ48" s="479"/>
      <c r="CK48" s="429"/>
      <c r="CL48" s="429"/>
      <c r="CM48" s="500"/>
      <c r="CN48" s="176"/>
      <c r="CO48" s="363"/>
      <c r="CP48" s="363"/>
      <c r="CQ48" s="431"/>
      <c r="CR48" s="333"/>
      <c r="CS48" s="161"/>
      <c r="CT48" s="162"/>
      <c r="CU48" s="162"/>
      <c r="CV48" s="162"/>
      <c r="CW48" s="298"/>
      <c r="CX48" s="298"/>
      <c r="CY48" s="161"/>
      <c r="CZ48" s="162"/>
      <c r="DA48" s="162"/>
      <c r="DB48" s="163"/>
      <c r="DC48" s="18"/>
      <c r="DD48" s="19"/>
      <c r="DE48" s="20"/>
    </row>
    <row r="49" spans="1:109" ht="15" customHeight="1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8"/>
      <c r="CN49" s="187"/>
      <c r="CO49" s="362"/>
      <c r="CP49" s="362"/>
      <c r="CQ49" s="414"/>
      <c r="CR49" s="325"/>
      <c r="CS49" s="164"/>
      <c r="CT49" s="157"/>
      <c r="CU49" s="157"/>
      <c r="CV49" s="157"/>
      <c r="CW49" s="300"/>
      <c r="CX49" s="300"/>
      <c r="CY49" s="164"/>
      <c r="CZ49" s="157"/>
      <c r="DA49" s="157"/>
      <c r="DB49" s="165"/>
      <c r="DC49" s="21"/>
      <c r="DD49" s="9"/>
      <c r="DE49" s="22"/>
    </row>
    <row r="50" spans="1:109" ht="15.75">
      <c r="A50" s="160"/>
      <c r="B50" s="177"/>
      <c r="C50" s="158"/>
      <c r="D50" s="40"/>
      <c r="E50" s="44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8"/>
      <c r="CN50" s="187"/>
      <c r="CO50" s="362"/>
      <c r="CP50" s="362"/>
      <c r="CQ50" s="414"/>
      <c r="CR50" s="325"/>
      <c r="CS50" s="164"/>
      <c r="CT50" s="157"/>
      <c r="CU50" s="157"/>
      <c r="CV50" s="157"/>
      <c r="CW50" s="300"/>
      <c r="CX50" s="300"/>
      <c r="CY50" s="164"/>
      <c r="CZ50" s="157"/>
      <c r="DA50" s="157"/>
      <c r="DB50" s="165"/>
      <c r="DC50" s="21"/>
      <c r="DD50" s="9"/>
      <c r="DE50" s="22"/>
    </row>
    <row r="51" spans="1:109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8"/>
      <c r="CN51" s="187"/>
      <c r="CO51" s="362"/>
      <c r="CP51" s="362"/>
      <c r="CQ51" s="414"/>
      <c r="CR51" s="325"/>
      <c r="CS51" s="164"/>
      <c r="CT51" s="157"/>
      <c r="CU51" s="157"/>
      <c r="CV51" s="157"/>
      <c r="CW51" s="300"/>
      <c r="CX51" s="300"/>
      <c r="CY51" s="164"/>
      <c r="CZ51" s="157"/>
      <c r="DA51" s="157"/>
      <c r="DB51" s="165"/>
      <c r="DC51" s="21"/>
      <c r="DD51" s="9"/>
      <c r="DE51" s="22"/>
    </row>
    <row r="52" spans="1:109" ht="15.75">
      <c r="A52" s="160"/>
      <c r="B52" s="177"/>
      <c r="C52" s="158"/>
      <c r="D52" s="40"/>
      <c r="E52" s="41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8"/>
      <c r="CN52" s="187"/>
      <c r="CO52" s="362"/>
      <c r="CP52" s="362"/>
      <c r="CQ52" s="414"/>
      <c r="CR52" s="325"/>
      <c r="CS52" s="164"/>
      <c r="CT52" s="157"/>
      <c r="CU52" s="157"/>
      <c r="CV52" s="157"/>
      <c r="CW52" s="300"/>
      <c r="CX52" s="300"/>
      <c r="CY52" s="164"/>
      <c r="CZ52" s="157"/>
      <c r="DA52" s="157"/>
      <c r="DB52" s="165"/>
      <c r="DC52" s="21"/>
      <c r="DD52" s="9"/>
      <c r="DE52" s="22"/>
    </row>
    <row r="53" spans="1:109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8"/>
      <c r="CN53" s="187"/>
      <c r="CO53" s="362"/>
      <c r="CP53" s="362"/>
      <c r="CQ53" s="414"/>
      <c r="CR53" s="325"/>
      <c r="CS53" s="164"/>
      <c r="CT53" s="157"/>
      <c r="CU53" s="157"/>
      <c r="CV53" s="157"/>
      <c r="CW53" s="300"/>
      <c r="CX53" s="300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4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8"/>
      <c r="CN54" s="187"/>
      <c r="CO54" s="362"/>
      <c r="CP54" s="362"/>
      <c r="CQ54" s="414"/>
      <c r="CR54" s="325"/>
      <c r="CS54" s="164"/>
      <c r="CT54" s="157"/>
      <c r="CU54" s="157"/>
      <c r="CV54" s="157"/>
      <c r="CW54" s="300"/>
      <c r="CX54" s="300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8"/>
      <c r="CN55" s="187"/>
      <c r="CO55" s="362"/>
      <c r="CP55" s="362"/>
      <c r="CQ55" s="414"/>
      <c r="CR55" s="325"/>
      <c r="CS55" s="164"/>
      <c r="CT55" s="157"/>
      <c r="CU55" s="157"/>
      <c r="CV55" s="157"/>
      <c r="CW55" s="300"/>
      <c r="CX55" s="300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1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8"/>
      <c r="CN56" s="187"/>
      <c r="CO56" s="362"/>
      <c r="CP56" s="362"/>
      <c r="CQ56" s="414"/>
      <c r="CR56" s="325"/>
      <c r="CS56" s="164"/>
      <c r="CT56" s="157"/>
      <c r="CU56" s="157"/>
      <c r="CV56" s="157"/>
      <c r="CW56" s="300"/>
      <c r="CX56" s="300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1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8"/>
      <c r="CN57" s="187"/>
      <c r="CO57" s="362"/>
      <c r="CP57" s="362"/>
      <c r="CQ57" s="414"/>
      <c r="CR57" s="325"/>
      <c r="CS57" s="164"/>
      <c r="CT57" s="157"/>
      <c r="CU57" s="157"/>
      <c r="CV57" s="157"/>
      <c r="CW57" s="300"/>
      <c r="CX57" s="300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4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8"/>
      <c r="CN58" s="187"/>
      <c r="CO58" s="362"/>
      <c r="CP58" s="362"/>
      <c r="CQ58" s="414"/>
      <c r="CR58" s="325"/>
      <c r="CS58" s="164"/>
      <c r="CT58" s="157"/>
      <c r="CU58" s="157"/>
      <c r="CV58" s="157"/>
      <c r="CW58" s="300"/>
      <c r="CX58" s="300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8"/>
      <c r="CN59" s="187"/>
      <c r="CO59" s="362"/>
      <c r="CP59" s="362"/>
      <c r="CQ59" s="414"/>
      <c r="CR59" s="325"/>
      <c r="CS59" s="164"/>
      <c r="CT59" s="157"/>
      <c r="CU59" s="157"/>
      <c r="CV59" s="157"/>
      <c r="CW59" s="300"/>
      <c r="CX59" s="300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1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8"/>
      <c r="CN60" s="187"/>
      <c r="CO60" s="362"/>
      <c r="CP60" s="362"/>
      <c r="CQ60" s="414"/>
      <c r="CR60" s="325"/>
      <c r="CS60" s="164"/>
      <c r="CT60" s="157"/>
      <c r="CU60" s="157"/>
      <c r="CV60" s="157"/>
      <c r="CW60" s="300"/>
      <c r="CX60" s="300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8"/>
      <c r="CN61" s="187"/>
      <c r="CO61" s="362"/>
      <c r="CP61" s="362"/>
      <c r="CQ61" s="414"/>
      <c r="CR61" s="325"/>
      <c r="CS61" s="164"/>
      <c r="CT61" s="157"/>
      <c r="CU61" s="157"/>
      <c r="CV61" s="157"/>
      <c r="CW61" s="300"/>
      <c r="CX61" s="300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4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8"/>
      <c r="CN62" s="187"/>
      <c r="CO62" s="362"/>
      <c r="CP62" s="362"/>
      <c r="CQ62" s="414"/>
      <c r="CR62" s="325"/>
      <c r="CS62" s="164"/>
      <c r="CT62" s="157"/>
      <c r="CU62" s="157"/>
      <c r="CV62" s="157"/>
      <c r="CW62" s="300"/>
      <c r="CX62" s="300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8"/>
      <c r="CN63" s="187"/>
      <c r="CO63" s="362"/>
      <c r="CP63" s="362"/>
      <c r="CQ63" s="414"/>
      <c r="CR63" s="325"/>
      <c r="CS63" s="164"/>
      <c r="CT63" s="157"/>
      <c r="CU63" s="157"/>
      <c r="CV63" s="157"/>
      <c r="CW63" s="300"/>
      <c r="CX63" s="300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8"/>
      <c r="CN64" s="187"/>
      <c r="CO64" s="362"/>
      <c r="CP64" s="362"/>
      <c r="CQ64" s="414"/>
      <c r="CR64" s="325"/>
      <c r="CS64" s="164"/>
      <c r="CT64" s="157"/>
      <c r="CU64" s="157"/>
      <c r="CV64" s="157"/>
      <c r="CW64" s="300"/>
      <c r="CX64" s="300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8"/>
      <c r="CN65" s="187"/>
      <c r="CO65" s="362"/>
      <c r="CP65" s="362"/>
      <c r="CQ65" s="414"/>
      <c r="CR65" s="325"/>
      <c r="CS65" s="164"/>
      <c r="CT65" s="157"/>
      <c r="CU65" s="157"/>
      <c r="CV65" s="157"/>
      <c r="CW65" s="300"/>
      <c r="CX65" s="300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4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8"/>
      <c r="CN66" s="187"/>
      <c r="CO66" s="362"/>
      <c r="CP66" s="362"/>
      <c r="CQ66" s="414"/>
      <c r="CR66" s="325"/>
      <c r="CS66" s="164"/>
      <c r="CT66" s="157"/>
      <c r="CU66" s="157"/>
      <c r="CV66" s="157"/>
      <c r="CW66" s="300"/>
      <c r="CX66" s="300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8"/>
      <c r="CN67" s="187"/>
      <c r="CO67" s="362"/>
      <c r="CP67" s="362"/>
      <c r="CQ67" s="414"/>
      <c r="CR67" s="325"/>
      <c r="CS67" s="164"/>
      <c r="CT67" s="157"/>
      <c r="CU67" s="157"/>
      <c r="CV67" s="157"/>
      <c r="CW67" s="300"/>
      <c r="CX67" s="300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8"/>
      <c r="CN68" s="187"/>
      <c r="CO68" s="362"/>
      <c r="CP68" s="362"/>
      <c r="CQ68" s="414"/>
      <c r="CR68" s="325"/>
      <c r="CS68" s="164"/>
      <c r="CT68" s="157"/>
      <c r="CU68" s="157"/>
      <c r="CV68" s="157"/>
      <c r="CW68" s="300"/>
      <c r="CX68" s="300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8"/>
      <c r="CN69" s="187"/>
      <c r="CO69" s="362"/>
      <c r="CP69" s="362"/>
      <c r="CQ69" s="414"/>
      <c r="CR69" s="325"/>
      <c r="CS69" s="164"/>
      <c r="CT69" s="157"/>
      <c r="CU69" s="157"/>
      <c r="CV69" s="157"/>
      <c r="CW69" s="300"/>
      <c r="CX69" s="300"/>
      <c r="CY69" s="164"/>
      <c r="CZ69" s="157"/>
      <c r="DA69" s="157"/>
      <c r="DB69" s="165"/>
      <c r="DC69" s="21"/>
      <c r="DD69" s="9"/>
      <c r="DE69" s="22"/>
    </row>
    <row r="70" spans="1:109" ht="16.5" thickBot="1">
      <c r="A70" s="136"/>
      <c r="B70" s="137"/>
      <c r="C70" s="138"/>
      <c r="D70" s="397"/>
      <c r="E70" s="445"/>
      <c r="F70" s="208"/>
      <c r="G70" s="146"/>
      <c r="H70" s="146"/>
      <c r="I70" s="209"/>
      <c r="J70" s="209"/>
      <c r="K70" s="209"/>
      <c r="L70" s="210"/>
      <c r="M70" s="210"/>
      <c r="N70" s="209"/>
      <c r="O70" s="209"/>
      <c r="P70" s="209"/>
      <c r="Q70" s="209"/>
      <c r="R70" s="209"/>
      <c r="S70" s="209"/>
      <c r="T70" s="209"/>
      <c r="U70" s="208"/>
      <c r="V70" s="146"/>
      <c r="W70" s="146"/>
      <c r="X70" s="209"/>
      <c r="Y70" s="209"/>
      <c r="Z70" s="209"/>
      <c r="AA70" s="209"/>
      <c r="AB70" s="209"/>
      <c r="AC70" s="209"/>
      <c r="AD70" s="209"/>
      <c r="AE70" s="209"/>
      <c r="AF70" s="209"/>
      <c r="AG70" s="208"/>
      <c r="AH70" s="146"/>
      <c r="AI70" s="146"/>
      <c r="AJ70" s="146"/>
      <c r="AK70" s="209"/>
      <c r="AL70" s="209"/>
      <c r="AM70" s="209"/>
      <c r="AN70" s="209"/>
      <c r="AO70" s="209"/>
      <c r="AP70" s="209"/>
      <c r="AQ70" s="209"/>
      <c r="AR70" s="209"/>
      <c r="AS70" s="209"/>
      <c r="AT70" s="208"/>
      <c r="AU70" s="146"/>
      <c r="AV70" s="146"/>
      <c r="AW70" s="146"/>
      <c r="AX70" s="209"/>
      <c r="AY70" s="209"/>
      <c r="AZ70" s="209"/>
      <c r="BA70" s="209"/>
      <c r="BB70" s="209"/>
      <c r="BC70" s="209"/>
      <c r="BD70" s="209"/>
      <c r="BE70" s="209"/>
      <c r="BF70" s="209"/>
      <c r="BG70" s="208"/>
      <c r="BH70" s="146"/>
      <c r="BI70" s="146"/>
      <c r="BJ70" s="146"/>
      <c r="BK70" s="147"/>
      <c r="BL70" s="208"/>
      <c r="BM70" s="146"/>
      <c r="BN70" s="146"/>
      <c r="BO70" s="146"/>
      <c r="BP70" s="146"/>
      <c r="BQ70" s="146"/>
      <c r="BR70" s="208"/>
      <c r="BS70" s="146"/>
      <c r="BT70" s="146"/>
      <c r="BU70" s="146"/>
      <c r="BV70" s="146"/>
      <c r="BW70" s="147"/>
      <c r="BX70" s="208"/>
      <c r="BY70" s="146"/>
      <c r="BZ70" s="146"/>
      <c r="CA70" s="146"/>
      <c r="CB70" s="146"/>
      <c r="CC70" s="146"/>
      <c r="CD70" s="146"/>
      <c r="CE70" s="146"/>
      <c r="CF70" s="146"/>
      <c r="CG70" s="146"/>
      <c r="CH70" s="212"/>
      <c r="CI70" s="398"/>
      <c r="CJ70" s="482"/>
      <c r="CK70" s="447"/>
      <c r="CL70" s="447"/>
      <c r="CM70" s="501"/>
      <c r="CN70" s="145"/>
      <c r="CO70" s="146"/>
      <c r="CP70" s="146"/>
      <c r="CQ70" s="437"/>
      <c r="CR70" s="438"/>
      <c r="CS70" s="148"/>
      <c r="CT70" s="149"/>
      <c r="CU70" s="149"/>
      <c r="CV70" s="149"/>
      <c r="CW70" s="301"/>
      <c r="CX70" s="301"/>
      <c r="CY70" s="148"/>
      <c r="CZ70" s="149"/>
      <c r="DA70" s="149"/>
      <c r="DB70" s="150"/>
      <c r="DC70" s="139"/>
      <c r="DD70" s="140"/>
      <c r="DE70" s="143"/>
    </row>
    <row r="71" spans="1:109" ht="15" customHeight="1">
      <c r="A71" s="159"/>
      <c r="B71" s="167"/>
      <c r="C71" s="166"/>
      <c r="D71" s="39"/>
      <c r="E71" s="427"/>
      <c r="F71" s="170"/>
      <c r="G71" s="363"/>
      <c r="H71" s="363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3"/>
      <c r="W71" s="363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3"/>
      <c r="AI71" s="363"/>
      <c r="AJ71" s="363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3"/>
      <c r="AV71" s="363"/>
      <c r="AW71" s="363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3"/>
      <c r="BI71" s="363"/>
      <c r="BJ71" s="363"/>
      <c r="BK71" s="173"/>
      <c r="BL71" s="170"/>
      <c r="BM71" s="363"/>
      <c r="BN71" s="363"/>
      <c r="BO71" s="363"/>
      <c r="BP71" s="363"/>
      <c r="BQ71" s="363"/>
      <c r="BR71" s="170"/>
      <c r="BS71" s="363"/>
      <c r="BT71" s="363"/>
      <c r="BU71" s="363"/>
      <c r="BV71" s="363"/>
      <c r="BW71" s="173"/>
      <c r="BX71" s="170"/>
      <c r="BY71" s="363"/>
      <c r="BZ71" s="363"/>
      <c r="CA71" s="363"/>
      <c r="CB71" s="363"/>
      <c r="CC71" s="363"/>
      <c r="CD71" s="363"/>
      <c r="CE71" s="363"/>
      <c r="CF71" s="363"/>
      <c r="CG71" s="363"/>
      <c r="CH71" s="203"/>
      <c r="CI71" s="174"/>
      <c r="CJ71" s="479"/>
      <c r="CK71" s="429"/>
      <c r="CL71" s="429"/>
      <c r="CM71" s="500"/>
      <c r="CN71" s="176"/>
      <c r="CO71" s="363"/>
      <c r="CP71" s="363"/>
      <c r="CQ71" s="431"/>
      <c r="CR71" s="333"/>
      <c r="CS71" s="161"/>
      <c r="CT71" s="162"/>
      <c r="CU71" s="162"/>
      <c r="CV71" s="162"/>
      <c r="CW71" s="298"/>
      <c r="CX71" s="298"/>
      <c r="CY71" s="161"/>
      <c r="CZ71" s="162"/>
      <c r="DA71" s="162"/>
      <c r="DB71" s="163"/>
      <c r="DC71" s="18"/>
      <c r="DD71" s="19"/>
      <c r="DE71" s="20"/>
    </row>
    <row r="72" spans="1:109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8"/>
      <c r="CN72" s="187"/>
      <c r="CO72" s="362"/>
      <c r="CP72" s="362"/>
      <c r="CQ72" s="414"/>
      <c r="CR72" s="325"/>
      <c r="CS72" s="164"/>
      <c r="CT72" s="157"/>
      <c r="CU72" s="157"/>
      <c r="CV72" s="157"/>
      <c r="CW72" s="300"/>
      <c r="CX72" s="300"/>
      <c r="CY72" s="164"/>
      <c r="CZ72" s="157"/>
      <c r="DA72" s="157"/>
      <c r="DB72" s="165"/>
      <c r="DC72" s="21"/>
      <c r="DD72" s="9"/>
      <c r="DE72" s="22"/>
    </row>
    <row r="73" spans="1:109" ht="15" customHeight="1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8"/>
      <c r="CN73" s="187"/>
      <c r="CO73" s="362"/>
      <c r="CP73" s="362"/>
      <c r="CQ73" s="414"/>
      <c r="CR73" s="325"/>
      <c r="CS73" s="164"/>
      <c r="CT73" s="157"/>
      <c r="CU73" s="157"/>
      <c r="CV73" s="157"/>
      <c r="CW73" s="300"/>
      <c r="CX73" s="300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4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8"/>
      <c r="CN74" s="187"/>
      <c r="CO74" s="362"/>
      <c r="CP74" s="362"/>
      <c r="CQ74" s="414"/>
      <c r="CR74" s="325"/>
      <c r="CS74" s="164"/>
      <c r="CT74" s="157"/>
      <c r="CU74" s="157"/>
      <c r="CV74" s="157"/>
      <c r="CW74" s="300"/>
      <c r="CX74" s="300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8"/>
      <c r="CN75" s="187"/>
      <c r="CO75" s="362"/>
      <c r="CP75" s="362"/>
      <c r="CQ75" s="414"/>
      <c r="CR75" s="325"/>
      <c r="CS75" s="164"/>
      <c r="CT75" s="157"/>
      <c r="CU75" s="157"/>
      <c r="CV75" s="157"/>
      <c r="CW75" s="300"/>
      <c r="CX75" s="300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8"/>
      <c r="CN76" s="187"/>
      <c r="CO76" s="362"/>
      <c r="CP76" s="362"/>
      <c r="CQ76" s="414"/>
      <c r="CR76" s="325"/>
      <c r="CS76" s="164"/>
      <c r="CT76" s="157"/>
      <c r="CU76" s="157"/>
      <c r="CV76" s="157"/>
      <c r="CW76" s="300"/>
      <c r="CX76" s="300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8"/>
      <c r="CN77" s="187"/>
      <c r="CO77" s="362"/>
      <c r="CP77" s="362"/>
      <c r="CQ77" s="414"/>
      <c r="CR77" s="325"/>
      <c r="CS77" s="164"/>
      <c r="CT77" s="157"/>
      <c r="CU77" s="157"/>
      <c r="CV77" s="157"/>
      <c r="CW77" s="300"/>
      <c r="CX77" s="300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4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8"/>
      <c r="CN78" s="187"/>
      <c r="CO78" s="362"/>
      <c r="CP78" s="362"/>
      <c r="CQ78" s="414"/>
      <c r="CR78" s="325"/>
      <c r="CS78" s="164"/>
      <c r="CT78" s="157"/>
      <c r="CU78" s="157"/>
      <c r="CV78" s="157"/>
      <c r="CW78" s="300"/>
      <c r="CX78" s="300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8"/>
      <c r="CN79" s="187"/>
      <c r="CO79" s="362"/>
      <c r="CP79" s="362"/>
      <c r="CQ79" s="414"/>
      <c r="CR79" s="325"/>
      <c r="CS79" s="164"/>
      <c r="CT79" s="157"/>
      <c r="CU79" s="157"/>
      <c r="CV79" s="157"/>
      <c r="CW79" s="300"/>
      <c r="CX79" s="300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1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8"/>
      <c r="CN80" s="187"/>
      <c r="CO80" s="362"/>
      <c r="CP80" s="362"/>
      <c r="CQ80" s="414"/>
      <c r="CR80" s="325"/>
      <c r="CS80" s="164"/>
      <c r="CT80" s="157"/>
      <c r="CU80" s="157"/>
      <c r="CV80" s="157"/>
      <c r="CW80" s="300"/>
      <c r="CX80" s="300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8"/>
      <c r="CN81" s="187"/>
      <c r="CO81" s="362"/>
      <c r="CP81" s="362"/>
      <c r="CQ81" s="414"/>
      <c r="CR81" s="325"/>
      <c r="CS81" s="164"/>
      <c r="CT81" s="157"/>
      <c r="CU81" s="157"/>
      <c r="CV81" s="157"/>
      <c r="CW81" s="300"/>
      <c r="CX81" s="300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4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8"/>
      <c r="CN82" s="187"/>
      <c r="CO82" s="362"/>
      <c r="CP82" s="362"/>
      <c r="CQ82" s="414"/>
      <c r="CR82" s="325"/>
      <c r="CS82" s="164"/>
      <c r="CT82" s="157"/>
      <c r="CU82" s="157"/>
      <c r="CV82" s="157"/>
      <c r="CW82" s="300"/>
      <c r="CX82" s="300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8"/>
      <c r="CN83" s="187"/>
      <c r="CO83" s="362"/>
      <c r="CP83" s="362"/>
      <c r="CQ83" s="414"/>
      <c r="CR83" s="325"/>
      <c r="CS83" s="164"/>
      <c r="CT83" s="157"/>
      <c r="CU83" s="157"/>
      <c r="CV83" s="157"/>
      <c r="CW83" s="300"/>
      <c r="CX83" s="300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1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8"/>
      <c r="CN84" s="187"/>
      <c r="CO84" s="362"/>
      <c r="CP84" s="362"/>
      <c r="CQ84" s="414"/>
      <c r="CR84" s="325"/>
      <c r="CS84" s="164"/>
      <c r="CT84" s="157"/>
      <c r="CU84" s="157"/>
      <c r="CV84" s="157"/>
      <c r="CW84" s="300"/>
      <c r="CX84" s="300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8"/>
      <c r="CN85" s="187"/>
      <c r="CO85" s="362"/>
      <c r="CP85" s="362"/>
      <c r="CQ85" s="414"/>
      <c r="CR85" s="325"/>
      <c r="CS85" s="164"/>
      <c r="CT85" s="157"/>
      <c r="CU85" s="157"/>
      <c r="CV85" s="157"/>
      <c r="CW85" s="300"/>
      <c r="CX85" s="300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4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8"/>
      <c r="CN86" s="187"/>
      <c r="CO86" s="362"/>
      <c r="CP86" s="362"/>
      <c r="CQ86" s="414"/>
      <c r="CR86" s="325"/>
      <c r="CS86" s="164"/>
      <c r="CT86" s="157"/>
      <c r="CU86" s="157"/>
      <c r="CV86" s="157"/>
      <c r="CW86" s="300"/>
      <c r="CX86" s="300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8"/>
      <c r="CN87" s="187"/>
      <c r="CO87" s="362"/>
      <c r="CP87" s="362"/>
      <c r="CQ87" s="414"/>
      <c r="CR87" s="325"/>
      <c r="CS87" s="164"/>
      <c r="CT87" s="157"/>
      <c r="CU87" s="157"/>
      <c r="CV87" s="157"/>
      <c r="CW87" s="300"/>
      <c r="CX87" s="300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8"/>
      <c r="CN88" s="187"/>
      <c r="CO88" s="362"/>
      <c r="CP88" s="362"/>
      <c r="CQ88" s="414"/>
      <c r="CR88" s="325"/>
      <c r="CS88" s="164"/>
      <c r="CT88" s="157"/>
      <c r="CU88" s="157"/>
      <c r="CV88" s="157"/>
      <c r="CW88" s="300"/>
      <c r="CX88" s="300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8"/>
      <c r="CN89" s="187"/>
      <c r="CO89" s="362"/>
      <c r="CP89" s="362"/>
      <c r="CQ89" s="414"/>
      <c r="CR89" s="325"/>
      <c r="CS89" s="164"/>
      <c r="CT89" s="157"/>
      <c r="CU89" s="157"/>
      <c r="CV89" s="157"/>
      <c r="CW89" s="300"/>
      <c r="CX89" s="300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4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8"/>
      <c r="CN90" s="187"/>
      <c r="CO90" s="362"/>
      <c r="CP90" s="362"/>
      <c r="CQ90" s="414"/>
      <c r="CR90" s="325"/>
      <c r="CS90" s="164"/>
      <c r="CT90" s="157"/>
      <c r="CU90" s="157"/>
      <c r="CV90" s="157"/>
      <c r="CW90" s="300"/>
      <c r="CX90" s="300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8"/>
      <c r="CN91" s="187"/>
      <c r="CO91" s="362"/>
      <c r="CP91" s="362"/>
      <c r="CQ91" s="414"/>
      <c r="CR91" s="325"/>
      <c r="CS91" s="164"/>
      <c r="CT91" s="157"/>
      <c r="CU91" s="157"/>
      <c r="CV91" s="157"/>
      <c r="CW91" s="300"/>
      <c r="CX91" s="300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8"/>
      <c r="CN92" s="187"/>
      <c r="CO92" s="362"/>
      <c r="CP92" s="362"/>
      <c r="CQ92" s="414"/>
      <c r="CR92" s="325"/>
      <c r="CS92" s="164"/>
      <c r="CT92" s="157"/>
      <c r="CU92" s="157"/>
      <c r="CV92" s="157"/>
      <c r="CW92" s="300"/>
      <c r="CX92" s="300"/>
      <c r="CY92" s="164"/>
      <c r="CZ92" s="157"/>
      <c r="DA92" s="157"/>
      <c r="DB92" s="165"/>
      <c r="DC92" s="21"/>
      <c r="DD92" s="9"/>
      <c r="DE92" s="22"/>
    </row>
    <row r="93" spans="1:109" ht="16.5" thickBot="1">
      <c r="A93" s="136"/>
      <c r="B93" s="137"/>
      <c r="C93" s="138"/>
      <c r="D93" s="397"/>
      <c r="E93" s="445"/>
      <c r="F93" s="208"/>
      <c r="G93" s="146"/>
      <c r="H93" s="146"/>
      <c r="I93" s="209"/>
      <c r="J93" s="209"/>
      <c r="K93" s="209"/>
      <c r="L93" s="210"/>
      <c r="M93" s="210"/>
      <c r="N93" s="209"/>
      <c r="O93" s="209"/>
      <c r="P93" s="209"/>
      <c r="Q93" s="209"/>
      <c r="R93" s="209"/>
      <c r="S93" s="209"/>
      <c r="T93" s="209"/>
      <c r="U93" s="208"/>
      <c r="V93" s="146"/>
      <c r="W93" s="146"/>
      <c r="X93" s="209"/>
      <c r="Y93" s="209"/>
      <c r="Z93" s="209"/>
      <c r="AA93" s="209"/>
      <c r="AB93" s="209"/>
      <c r="AC93" s="209"/>
      <c r="AD93" s="209"/>
      <c r="AE93" s="209"/>
      <c r="AF93" s="209"/>
      <c r="AG93" s="208"/>
      <c r="AH93" s="146"/>
      <c r="AI93" s="146"/>
      <c r="AJ93" s="146"/>
      <c r="AK93" s="209"/>
      <c r="AL93" s="209"/>
      <c r="AM93" s="209"/>
      <c r="AN93" s="209"/>
      <c r="AO93" s="209"/>
      <c r="AP93" s="209"/>
      <c r="AQ93" s="209"/>
      <c r="AR93" s="209"/>
      <c r="AS93" s="209"/>
      <c r="AT93" s="208"/>
      <c r="AU93" s="146"/>
      <c r="AV93" s="146"/>
      <c r="AW93" s="146"/>
      <c r="AX93" s="209"/>
      <c r="AY93" s="209"/>
      <c r="AZ93" s="209"/>
      <c r="BA93" s="209"/>
      <c r="BB93" s="209"/>
      <c r="BC93" s="209"/>
      <c r="BD93" s="209"/>
      <c r="BE93" s="209"/>
      <c r="BF93" s="209"/>
      <c r="BG93" s="208"/>
      <c r="BH93" s="146"/>
      <c r="BI93" s="146"/>
      <c r="BJ93" s="146"/>
      <c r="BK93" s="147"/>
      <c r="BL93" s="208"/>
      <c r="BM93" s="146"/>
      <c r="BN93" s="146"/>
      <c r="BO93" s="146"/>
      <c r="BP93" s="146"/>
      <c r="BQ93" s="146"/>
      <c r="BR93" s="208"/>
      <c r="BS93" s="146"/>
      <c r="BT93" s="146"/>
      <c r="BU93" s="146"/>
      <c r="BV93" s="146"/>
      <c r="BW93" s="147"/>
      <c r="BX93" s="208"/>
      <c r="BY93" s="146"/>
      <c r="BZ93" s="146"/>
      <c r="CA93" s="146"/>
      <c r="CB93" s="146"/>
      <c r="CC93" s="146"/>
      <c r="CD93" s="146"/>
      <c r="CE93" s="146"/>
      <c r="CF93" s="146"/>
      <c r="CG93" s="146"/>
      <c r="CH93" s="212"/>
      <c r="CI93" s="398"/>
      <c r="CJ93" s="482"/>
      <c r="CK93" s="447"/>
      <c r="CL93" s="447"/>
      <c r="CM93" s="501"/>
      <c r="CN93" s="145"/>
      <c r="CO93" s="146"/>
      <c r="CP93" s="146"/>
      <c r="CQ93" s="437"/>
      <c r="CR93" s="438"/>
      <c r="CS93" s="148"/>
      <c r="CT93" s="149"/>
      <c r="CU93" s="149"/>
      <c r="CV93" s="149"/>
      <c r="CW93" s="301"/>
      <c r="CX93" s="301"/>
      <c r="CY93" s="148"/>
      <c r="CZ93" s="149"/>
      <c r="DA93" s="149"/>
      <c r="DB93" s="150"/>
      <c r="DC93" s="139"/>
      <c r="DD93" s="140"/>
      <c r="DE93" s="143"/>
    </row>
    <row r="94" spans="1:109">
      <c r="CY94" s="396"/>
      <c r="CZ94" s="35"/>
      <c r="DA94" s="396"/>
      <c r="DB94" s="396"/>
    </row>
    <row r="95" spans="1:109">
      <c r="CY95" s="396"/>
      <c r="CZ95" s="35"/>
      <c r="DA95" s="396"/>
      <c r="DB95" s="396"/>
    </row>
    <row r="96" spans="1:109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  <row r="101" spans="103:106">
      <c r="CY101" s="396"/>
      <c r="CZ101" s="35"/>
      <c r="DA101" s="396"/>
      <c r="DB101" s="396"/>
    </row>
    <row r="102" spans="103:106">
      <c r="CY102" s="396"/>
      <c r="CZ102" s="35"/>
      <c r="DA102" s="396"/>
      <c r="DB102" s="396"/>
    </row>
    <row r="103" spans="103:106">
      <c r="CY103" s="396"/>
      <c r="CZ103" s="35"/>
      <c r="DA103" s="396"/>
      <c r="DB103" s="396"/>
    </row>
    <row r="104" spans="103:106">
      <c r="CY104" s="396"/>
      <c r="CZ104" s="35"/>
      <c r="DA104" s="396"/>
      <c r="DB104" s="396"/>
    </row>
    <row r="105" spans="103:106">
      <c r="CY105" s="396"/>
      <c r="CZ105" s="35"/>
      <c r="DA105" s="396"/>
      <c r="DB105" s="396"/>
    </row>
    <row r="106" spans="103:106">
      <c r="CY106" s="396"/>
      <c r="CZ106" s="35"/>
      <c r="DA106" s="396"/>
      <c r="DB106" s="396"/>
    </row>
    <row r="107" spans="103:106">
      <c r="CY107" s="396"/>
      <c r="CZ107" s="35"/>
      <c r="DA107" s="396"/>
      <c r="DB107" s="396"/>
    </row>
    <row r="108" spans="103:106">
      <c r="CY108" s="396"/>
      <c r="CZ108" s="35"/>
      <c r="DA108" s="396"/>
      <c r="DB108" s="396"/>
    </row>
    <row r="109" spans="103:106">
      <c r="CY109" s="396"/>
      <c r="CZ109" s="35"/>
      <c r="DA109" s="396"/>
      <c r="DB109" s="396"/>
    </row>
    <row r="110" spans="103:106">
      <c r="CY110" s="396"/>
      <c r="CZ110" s="35"/>
      <c r="DA110" s="396"/>
      <c r="DB110" s="396"/>
    </row>
    <row r="111" spans="103:106">
      <c r="CY111" s="396"/>
      <c r="CZ111" s="35"/>
      <c r="DA111" s="396"/>
      <c r="DB111" s="396"/>
    </row>
    <row r="112" spans="103:10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E197"/>
  <sheetViews>
    <sheetView showGridLines="0" zoomScale="70" zoomScaleNormal="70" workbookViewId="0">
      <selection activeCell="N1" sqref="N1"/>
    </sheetView>
  </sheetViews>
  <sheetFormatPr baseColWidth="10" defaultColWidth="9.140625" defaultRowHeight="15"/>
  <cols>
    <col min="1" max="1" width="20.85546875" style="1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2.42578125" style="1" bestFit="1" customWidth="1"/>
    <col min="16" max="16" width="11.5703125" style="1" bestFit="1" customWidth="1"/>
    <col min="17" max="17" width="5.42578125" style="1" bestFit="1" customWidth="1"/>
    <col min="18" max="18" width="12.42578125" style="1" bestFit="1" customWidth="1"/>
    <col min="19" max="19" width="12.8554687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9.28515625" style="218" bestFit="1" customWidth="1"/>
    <col min="80" max="80" width="6.28515625" bestFit="1" customWidth="1"/>
    <col min="81" max="86" width="5.7109375" style="1" customWidth="1"/>
    <col min="87" max="87" width="9.285156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s="156" customFormat="1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s="156" customFormat="1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s="156" customFormat="1" ht="16.5" thickBot="1">
      <c r="A50" s="136"/>
      <c r="B50" s="137"/>
      <c r="C50" s="138"/>
      <c r="D50" s="397"/>
      <c r="E50" s="457"/>
      <c r="F50" s="208"/>
      <c r="G50" s="146"/>
      <c r="H50" s="146"/>
      <c r="I50" s="458"/>
      <c r="J50" s="458"/>
      <c r="K50" s="458"/>
      <c r="L50" s="459"/>
      <c r="M50" s="459"/>
      <c r="N50" s="458"/>
      <c r="O50" s="458"/>
      <c r="P50" s="458"/>
      <c r="Q50" s="458"/>
      <c r="R50" s="458"/>
      <c r="S50" s="458"/>
      <c r="T50" s="458"/>
      <c r="U50" s="208"/>
      <c r="V50" s="146"/>
      <c r="W50" s="146"/>
      <c r="X50" s="458"/>
      <c r="Y50" s="458"/>
      <c r="Z50" s="458"/>
      <c r="AA50" s="458"/>
      <c r="AB50" s="458"/>
      <c r="AC50" s="458"/>
      <c r="AD50" s="458"/>
      <c r="AE50" s="458"/>
      <c r="AF50" s="458"/>
      <c r="AG50" s="208"/>
      <c r="AH50" s="146"/>
      <c r="AI50" s="146"/>
      <c r="AJ50" s="146"/>
      <c r="AK50" s="458"/>
      <c r="AL50" s="458"/>
      <c r="AM50" s="458"/>
      <c r="AN50" s="458"/>
      <c r="AO50" s="458"/>
      <c r="AP50" s="458"/>
      <c r="AQ50" s="458"/>
      <c r="AR50" s="458"/>
      <c r="AS50" s="458"/>
      <c r="AT50" s="208"/>
      <c r="AU50" s="146"/>
      <c r="AV50" s="146"/>
      <c r="AW50" s="146"/>
      <c r="AX50" s="458"/>
      <c r="AY50" s="458"/>
      <c r="AZ50" s="458"/>
      <c r="BA50" s="458"/>
      <c r="BB50" s="458"/>
      <c r="BC50" s="458"/>
      <c r="BD50" s="458"/>
      <c r="BE50" s="458"/>
      <c r="BF50" s="458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60"/>
      <c r="CK50" s="447"/>
      <c r="CL50" s="447"/>
      <c r="CM50" s="372"/>
      <c r="CN50" s="145"/>
      <c r="CO50" s="436"/>
      <c r="CP50" s="146"/>
      <c r="CQ50" s="437"/>
      <c r="CR50" s="438"/>
      <c r="CS50" s="148"/>
      <c r="CT50" s="461"/>
      <c r="CU50" s="461"/>
      <c r="CV50" s="150"/>
      <c r="CW50" s="150"/>
      <c r="CX50" s="149"/>
      <c r="CY50" s="148"/>
      <c r="CZ50" s="149"/>
      <c r="DA50" s="149"/>
      <c r="DB50" s="150"/>
      <c r="DC50" s="139"/>
      <c r="DD50" s="140"/>
      <c r="DE50" s="143"/>
    </row>
    <row r="51" spans="1:109" s="156" customFormat="1" ht="15" customHeight="1">
      <c r="A51" s="159"/>
      <c r="B51" s="167"/>
      <c r="C51" s="166"/>
      <c r="D51" s="39"/>
      <c r="E51" s="452"/>
      <c r="F51" s="170"/>
      <c r="G51" s="363"/>
      <c r="H51" s="363"/>
      <c r="I51" s="453"/>
      <c r="J51" s="453"/>
      <c r="K51" s="453"/>
      <c r="L51" s="454"/>
      <c r="M51" s="454"/>
      <c r="N51" s="453"/>
      <c r="O51" s="453"/>
      <c r="P51" s="453"/>
      <c r="Q51" s="453"/>
      <c r="R51" s="453"/>
      <c r="S51" s="453"/>
      <c r="T51" s="453"/>
      <c r="U51" s="170"/>
      <c r="V51" s="363"/>
      <c r="W51" s="363"/>
      <c r="X51" s="453"/>
      <c r="Y51" s="453"/>
      <c r="Z51" s="453"/>
      <c r="AA51" s="453"/>
      <c r="AB51" s="453"/>
      <c r="AC51" s="453"/>
      <c r="AD51" s="453"/>
      <c r="AE51" s="453"/>
      <c r="AF51" s="453"/>
      <c r="AG51" s="170"/>
      <c r="AH51" s="363"/>
      <c r="AI51" s="363"/>
      <c r="AJ51" s="363"/>
      <c r="AK51" s="453"/>
      <c r="AL51" s="453"/>
      <c r="AM51" s="453"/>
      <c r="AN51" s="453"/>
      <c r="AO51" s="453"/>
      <c r="AP51" s="453"/>
      <c r="AQ51" s="453"/>
      <c r="AR51" s="453"/>
      <c r="AS51" s="453"/>
      <c r="AT51" s="170"/>
      <c r="AU51" s="363"/>
      <c r="AV51" s="363"/>
      <c r="AW51" s="363"/>
      <c r="AX51" s="453"/>
      <c r="AY51" s="453"/>
      <c r="AZ51" s="453"/>
      <c r="BA51" s="453"/>
      <c r="BB51" s="453"/>
      <c r="BC51" s="453"/>
      <c r="BD51" s="453"/>
      <c r="BE51" s="453"/>
      <c r="BF51" s="453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5"/>
      <c r="CK51" s="429"/>
      <c r="CL51" s="429"/>
      <c r="CM51" s="175"/>
      <c r="CN51" s="176"/>
      <c r="CO51" s="430"/>
      <c r="CP51" s="363"/>
      <c r="CQ51" s="431"/>
      <c r="CR51" s="333"/>
      <c r="CS51" s="161"/>
      <c r="CT51" s="456"/>
      <c r="CU51" s="456"/>
      <c r="CV51" s="163"/>
      <c r="CW51" s="163"/>
      <c r="CX51" s="162"/>
      <c r="CY51" s="161"/>
      <c r="CZ51" s="162"/>
      <c r="DA51" s="162"/>
      <c r="DB51" s="163"/>
      <c r="DC51" s="18"/>
      <c r="DD51" s="19"/>
      <c r="DE51" s="20"/>
    </row>
    <row r="52" spans="1:109" s="156" customFormat="1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s="156" customFormat="1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s="156" customFormat="1" ht="16.5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s="156" customFormat="1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s="156" customFormat="1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s="156" customFormat="1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s="156" customFormat="1" ht="16.5" thickBot="1">
      <c r="A148" s="136"/>
      <c r="B148" s="137"/>
      <c r="C148" s="138"/>
      <c r="D148" s="397"/>
      <c r="E148" s="457"/>
      <c r="F148" s="208"/>
      <c r="G148" s="146"/>
      <c r="H148" s="146"/>
      <c r="I148" s="458"/>
      <c r="J148" s="458"/>
      <c r="K148" s="458"/>
      <c r="L148" s="459"/>
      <c r="M148" s="459"/>
      <c r="N148" s="458"/>
      <c r="O148" s="458"/>
      <c r="P148" s="458"/>
      <c r="Q148" s="458"/>
      <c r="R148" s="458"/>
      <c r="S148" s="458"/>
      <c r="T148" s="458"/>
      <c r="U148" s="208"/>
      <c r="V148" s="146"/>
      <c r="W148" s="146"/>
      <c r="X148" s="458"/>
      <c r="Y148" s="458"/>
      <c r="Z148" s="458"/>
      <c r="AA148" s="458"/>
      <c r="AB148" s="458"/>
      <c r="AC148" s="458"/>
      <c r="AD148" s="458"/>
      <c r="AE148" s="458"/>
      <c r="AF148" s="458"/>
      <c r="AG148" s="208"/>
      <c r="AH148" s="146"/>
      <c r="AI148" s="146"/>
      <c r="AJ148" s="146"/>
      <c r="AK148" s="458"/>
      <c r="AL148" s="458"/>
      <c r="AM148" s="458"/>
      <c r="AN148" s="458"/>
      <c r="AO148" s="458"/>
      <c r="AP148" s="458"/>
      <c r="AQ148" s="458"/>
      <c r="AR148" s="458"/>
      <c r="AS148" s="458"/>
      <c r="AT148" s="208"/>
      <c r="AU148" s="146"/>
      <c r="AV148" s="146"/>
      <c r="AW148" s="146"/>
      <c r="AX148" s="458"/>
      <c r="AY148" s="458"/>
      <c r="AZ148" s="458"/>
      <c r="BA148" s="458"/>
      <c r="BB148" s="458"/>
      <c r="BC148" s="458"/>
      <c r="BD148" s="458"/>
      <c r="BE148" s="458"/>
      <c r="BF148" s="458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60"/>
      <c r="CK148" s="447"/>
      <c r="CL148" s="447"/>
      <c r="CM148" s="372"/>
      <c r="CN148" s="145"/>
      <c r="CO148" s="436"/>
      <c r="CP148" s="146"/>
      <c r="CQ148" s="437"/>
      <c r="CR148" s="438"/>
      <c r="CS148" s="148"/>
      <c r="CT148" s="461"/>
      <c r="CU148" s="461"/>
      <c r="CV148" s="150"/>
      <c r="CW148" s="150"/>
      <c r="CX148" s="149"/>
      <c r="CY148" s="148"/>
      <c r="CZ148" s="149"/>
      <c r="DA148" s="149"/>
      <c r="DB148" s="150"/>
      <c r="DC148" s="139"/>
      <c r="DD148" s="140"/>
      <c r="DE148" s="143"/>
    </row>
    <row r="149" spans="1:109" s="156" customFormat="1" ht="15" customHeight="1">
      <c r="A149" s="159"/>
      <c r="B149" s="167"/>
      <c r="C149" s="166"/>
      <c r="D149" s="39"/>
      <c r="E149" s="452"/>
      <c r="F149" s="170"/>
      <c r="G149" s="363"/>
      <c r="H149" s="363"/>
      <c r="I149" s="453"/>
      <c r="J149" s="453"/>
      <c r="K149" s="453"/>
      <c r="L149" s="454"/>
      <c r="M149" s="454"/>
      <c r="N149" s="453"/>
      <c r="O149" s="453"/>
      <c r="P149" s="453"/>
      <c r="Q149" s="453"/>
      <c r="R149" s="453"/>
      <c r="S149" s="453"/>
      <c r="T149" s="453"/>
      <c r="U149" s="170"/>
      <c r="V149" s="363"/>
      <c r="W149" s="363"/>
      <c r="X149" s="453"/>
      <c r="Y149" s="453"/>
      <c r="Z149" s="453"/>
      <c r="AA149" s="453"/>
      <c r="AB149" s="453"/>
      <c r="AC149" s="453"/>
      <c r="AD149" s="453"/>
      <c r="AE149" s="453"/>
      <c r="AF149" s="453"/>
      <c r="AG149" s="170"/>
      <c r="AH149" s="363"/>
      <c r="AI149" s="363"/>
      <c r="AJ149" s="363"/>
      <c r="AK149" s="453"/>
      <c r="AL149" s="453"/>
      <c r="AM149" s="453"/>
      <c r="AN149" s="453"/>
      <c r="AO149" s="453"/>
      <c r="AP149" s="453"/>
      <c r="AQ149" s="453"/>
      <c r="AR149" s="453"/>
      <c r="AS149" s="453"/>
      <c r="AT149" s="170"/>
      <c r="AU149" s="363"/>
      <c r="AV149" s="363"/>
      <c r="AW149" s="363"/>
      <c r="AX149" s="453"/>
      <c r="AY149" s="453"/>
      <c r="AZ149" s="453"/>
      <c r="BA149" s="453"/>
      <c r="BB149" s="453"/>
      <c r="BC149" s="453"/>
      <c r="BD149" s="453"/>
      <c r="BE149" s="453"/>
      <c r="BF149" s="453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5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6"/>
      <c r="CU149" s="456"/>
      <c r="CV149" s="163"/>
      <c r="CW149" s="163"/>
      <c r="CX149" s="162"/>
      <c r="CY149" s="161"/>
      <c r="CZ149" s="162"/>
      <c r="DA149" s="162"/>
      <c r="DB149" s="163"/>
      <c r="DC149" s="18"/>
      <c r="DD149" s="19"/>
      <c r="DE149" s="20"/>
    </row>
    <row r="150" spans="1:109" s="156" customFormat="1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DE197"/>
  <sheetViews>
    <sheetView showGridLines="0" zoomScale="70" zoomScaleNormal="70" workbookViewId="0">
      <selection activeCell="O1" sqref="O1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6.5" thickBot="1">
      <c r="A50" s="136"/>
      <c r="B50" s="137"/>
      <c r="C50" s="138"/>
      <c r="D50" s="397"/>
      <c r="E50" s="457"/>
      <c r="F50" s="208"/>
      <c r="G50" s="146"/>
      <c r="H50" s="146"/>
      <c r="I50" s="458"/>
      <c r="J50" s="458"/>
      <c r="K50" s="458"/>
      <c r="L50" s="459"/>
      <c r="M50" s="459"/>
      <c r="N50" s="458"/>
      <c r="O50" s="458"/>
      <c r="P50" s="458"/>
      <c r="Q50" s="458"/>
      <c r="R50" s="458"/>
      <c r="S50" s="458"/>
      <c r="T50" s="458"/>
      <c r="U50" s="208"/>
      <c r="V50" s="146"/>
      <c r="W50" s="146"/>
      <c r="X50" s="458"/>
      <c r="Y50" s="458"/>
      <c r="Z50" s="458"/>
      <c r="AA50" s="458"/>
      <c r="AB50" s="458"/>
      <c r="AC50" s="458"/>
      <c r="AD50" s="458"/>
      <c r="AE50" s="458"/>
      <c r="AF50" s="458"/>
      <c r="AG50" s="208"/>
      <c r="AH50" s="146"/>
      <c r="AI50" s="146"/>
      <c r="AJ50" s="146"/>
      <c r="AK50" s="458"/>
      <c r="AL50" s="458"/>
      <c r="AM50" s="458"/>
      <c r="AN50" s="458"/>
      <c r="AO50" s="458"/>
      <c r="AP50" s="458"/>
      <c r="AQ50" s="458"/>
      <c r="AR50" s="458"/>
      <c r="AS50" s="458"/>
      <c r="AT50" s="208"/>
      <c r="AU50" s="146"/>
      <c r="AV50" s="146"/>
      <c r="AW50" s="146"/>
      <c r="AX50" s="458"/>
      <c r="AY50" s="458"/>
      <c r="AZ50" s="458"/>
      <c r="BA50" s="458"/>
      <c r="BB50" s="458"/>
      <c r="BC50" s="458"/>
      <c r="BD50" s="458"/>
      <c r="BE50" s="458"/>
      <c r="BF50" s="458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60"/>
      <c r="CK50" s="447"/>
      <c r="CL50" s="447"/>
      <c r="CM50" s="372"/>
      <c r="CN50" s="145"/>
      <c r="CO50" s="436"/>
      <c r="CP50" s="146"/>
      <c r="CQ50" s="437"/>
      <c r="CR50" s="438"/>
      <c r="CS50" s="148"/>
      <c r="CT50" s="461"/>
      <c r="CU50" s="461"/>
      <c r="CV50" s="150"/>
      <c r="CW50" s="150"/>
      <c r="CX50" s="149"/>
      <c r="CY50" s="148"/>
      <c r="CZ50" s="149"/>
      <c r="DA50" s="149"/>
      <c r="DB50" s="150"/>
      <c r="DC50" s="139"/>
      <c r="DD50" s="140"/>
      <c r="DE50" s="143"/>
    </row>
    <row r="51" spans="1:109" ht="15" customHeight="1">
      <c r="A51" s="159"/>
      <c r="B51" s="167"/>
      <c r="C51" s="166"/>
      <c r="D51" s="39"/>
      <c r="E51" s="452"/>
      <c r="F51" s="170"/>
      <c r="G51" s="363"/>
      <c r="H51" s="363"/>
      <c r="I51" s="453"/>
      <c r="J51" s="453"/>
      <c r="K51" s="453"/>
      <c r="L51" s="454"/>
      <c r="M51" s="454"/>
      <c r="N51" s="453"/>
      <c r="O51" s="453"/>
      <c r="P51" s="453"/>
      <c r="Q51" s="453"/>
      <c r="R51" s="453"/>
      <c r="S51" s="453"/>
      <c r="T51" s="453"/>
      <c r="U51" s="170"/>
      <c r="V51" s="363"/>
      <c r="W51" s="363"/>
      <c r="X51" s="453"/>
      <c r="Y51" s="453"/>
      <c r="Z51" s="453"/>
      <c r="AA51" s="453"/>
      <c r="AB51" s="453"/>
      <c r="AC51" s="453"/>
      <c r="AD51" s="453"/>
      <c r="AE51" s="453"/>
      <c r="AF51" s="453"/>
      <c r="AG51" s="170"/>
      <c r="AH51" s="363"/>
      <c r="AI51" s="363"/>
      <c r="AJ51" s="363"/>
      <c r="AK51" s="453"/>
      <c r="AL51" s="453"/>
      <c r="AM51" s="453"/>
      <c r="AN51" s="453"/>
      <c r="AO51" s="453"/>
      <c r="AP51" s="453"/>
      <c r="AQ51" s="453"/>
      <c r="AR51" s="453"/>
      <c r="AS51" s="453"/>
      <c r="AT51" s="170"/>
      <c r="AU51" s="363"/>
      <c r="AV51" s="363"/>
      <c r="AW51" s="363"/>
      <c r="AX51" s="453"/>
      <c r="AY51" s="453"/>
      <c r="AZ51" s="453"/>
      <c r="BA51" s="453"/>
      <c r="BB51" s="453"/>
      <c r="BC51" s="453"/>
      <c r="BD51" s="453"/>
      <c r="BE51" s="453"/>
      <c r="BF51" s="453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5"/>
      <c r="CK51" s="429"/>
      <c r="CL51" s="429"/>
      <c r="CM51" s="175"/>
      <c r="CN51" s="176"/>
      <c r="CO51" s="430"/>
      <c r="CP51" s="363"/>
      <c r="CQ51" s="431"/>
      <c r="CR51" s="333"/>
      <c r="CS51" s="161"/>
      <c r="CT51" s="456"/>
      <c r="CU51" s="456"/>
      <c r="CV51" s="163"/>
      <c r="CW51" s="163"/>
      <c r="CX51" s="162"/>
      <c r="CY51" s="161"/>
      <c r="CZ51" s="162"/>
      <c r="DA51" s="162"/>
      <c r="DB51" s="163"/>
      <c r="DC51" s="18"/>
      <c r="DD51" s="19"/>
      <c r="DE51" s="20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6.5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6.5" thickBot="1">
      <c r="A148" s="136"/>
      <c r="B148" s="137"/>
      <c r="C148" s="138"/>
      <c r="D148" s="397"/>
      <c r="E148" s="457"/>
      <c r="F148" s="208"/>
      <c r="G148" s="146"/>
      <c r="H148" s="146"/>
      <c r="I148" s="458"/>
      <c r="J148" s="458"/>
      <c r="K148" s="458"/>
      <c r="L148" s="459"/>
      <c r="M148" s="459"/>
      <c r="N148" s="458"/>
      <c r="O148" s="458"/>
      <c r="P148" s="458"/>
      <c r="Q148" s="458"/>
      <c r="R148" s="458"/>
      <c r="S148" s="458"/>
      <c r="T148" s="458"/>
      <c r="U148" s="208"/>
      <c r="V148" s="146"/>
      <c r="W148" s="146"/>
      <c r="X148" s="458"/>
      <c r="Y148" s="458"/>
      <c r="Z148" s="458"/>
      <c r="AA148" s="458"/>
      <c r="AB148" s="458"/>
      <c r="AC148" s="458"/>
      <c r="AD148" s="458"/>
      <c r="AE148" s="458"/>
      <c r="AF148" s="458"/>
      <c r="AG148" s="208"/>
      <c r="AH148" s="146"/>
      <c r="AI148" s="146"/>
      <c r="AJ148" s="146"/>
      <c r="AK148" s="458"/>
      <c r="AL148" s="458"/>
      <c r="AM148" s="458"/>
      <c r="AN148" s="458"/>
      <c r="AO148" s="458"/>
      <c r="AP148" s="458"/>
      <c r="AQ148" s="458"/>
      <c r="AR148" s="458"/>
      <c r="AS148" s="458"/>
      <c r="AT148" s="208"/>
      <c r="AU148" s="146"/>
      <c r="AV148" s="146"/>
      <c r="AW148" s="146"/>
      <c r="AX148" s="458"/>
      <c r="AY148" s="458"/>
      <c r="AZ148" s="458"/>
      <c r="BA148" s="458"/>
      <c r="BB148" s="458"/>
      <c r="BC148" s="458"/>
      <c r="BD148" s="458"/>
      <c r="BE148" s="458"/>
      <c r="BF148" s="458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60"/>
      <c r="CK148" s="447"/>
      <c r="CL148" s="447"/>
      <c r="CM148" s="372"/>
      <c r="CN148" s="145"/>
      <c r="CO148" s="436"/>
      <c r="CP148" s="146"/>
      <c r="CQ148" s="437"/>
      <c r="CR148" s="438"/>
      <c r="CS148" s="148"/>
      <c r="CT148" s="461"/>
      <c r="CU148" s="461"/>
      <c r="CV148" s="150"/>
      <c r="CW148" s="150"/>
      <c r="CX148" s="149"/>
      <c r="CY148" s="148"/>
      <c r="CZ148" s="149"/>
      <c r="DA148" s="149"/>
      <c r="DB148" s="150"/>
      <c r="DC148" s="139"/>
      <c r="DD148" s="140"/>
      <c r="DE148" s="143"/>
    </row>
    <row r="149" spans="1:109" ht="15" customHeight="1">
      <c r="A149" s="159"/>
      <c r="B149" s="167"/>
      <c r="C149" s="166"/>
      <c r="D149" s="39"/>
      <c r="E149" s="452"/>
      <c r="F149" s="170"/>
      <c r="G149" s="363"/>
      <c r="H149" s="363"/>
      <c r="I149" s="453"/>
      <c r="J149" s="453"/>
      <c r="K149" s="453"/>
      <c r="L149" s="454"/>
      <c r="M149" s="454"/>
      <c r="N149" s="453"/>
      <c r="O149" s="453"/>
      <c r="P149" s="453"/>
      <c r="Q149" s="453"/>
      <c r="R149" s="453"/>
      <c r="S149" s="453"/>
      <c r="T149" s="453"/>
      <c r="U149" s="170"/>
      <c r="V149" s="363"/>
      <c r="W149" s="363"/>
      <c r="X149" s="453"/>
      <c r="Y149" s="453"/>
      <c r="Z149" s="453"/>
      <c r="AA149" s="453"/>
      <c r="AB149" s="453"/>
      <c r="AC149" s="453"/>
      <c r="AD149" s="453"/>
      <c r="AE149" s="453"/>
      <c r="AF149" s="453"/>
      <c r="AG149" s="170"/>
      <c r="AH149" s="363"/>
      <c r="AI149" s="363"/>
      <c r="AJ149" s="363"/>
      <c r="AK149" s="453"/>
      <c r="AL149" s="453"/>
      <c r="AM149" s="453"/>
      <c r="AN149" s="453"/>
      <c r="AO149" s="453"/>
      <c r="AP149" s="453"/>
      <c r="AQ149" s="453"/>
      <c r="AR149" s="453"/>
      <c r="AS149" s="453"/>
      <c r="AT149" s="170"/>
      <c r="AU149" s="363"/>
      <c r="AV149" s="363"/>
      <c r="AW149" s="363"/>
      <c r="AX149" s="453"/>
      <c r="AY149" s="453"/>
      <c r="AZ149" s="453"/>
      <c r="BA149" s="453"/>
      <c r="BB149" s="453"/>
      <c r="BC149" s="453"/>
      <c r="BD149" s="453"/>
      <c r="BE149" s="453"/>
      <c r="BF149" s="453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5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6"/>
      <c r="CU149" s="456"/>
      <c r="CV149" s="163"/>
      <c r="CW149" s="163"/>
      <c r="CX149" s="162"/>
      <c r="CY149" s="161"/>
      <c r="CZ149" s="162"/>
      <c r="DA149" s="162"/>
      <c r="DB149" s="163"/>
      <c r="DC149" s="18"/>
      <c r="DD149" s="19"/>
      <c r="DE149" s="20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DE197"/>
  <sheetViews>
    <sheetView showGridLines="0" zoomScale="70" zoomScaleNormal="70" workbookViewId="0">
      <selection activeCell="S1" sqref="S1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6.5" thickBot="1">
      <c r="A50" s="136"/>
      <c r="B50" s="137"/>
      <c r="C50" s="138"/>
      <c r="D50" s="397"/>
      <c r="E50" s="457"/>
      <c r="F50" s="208"/>
      <c r="G50" s="146"/>
      <c r="H50" s="146"/>
      <c r="I50" s="458"/>
      <c r="J50" s="458"/>
      <c r="K50" s="458"/>
      <c r="L50" s="459"/>
      <c r="M50" s="459"/>
      <c r="N50" s="458"/>
      <c r="O50" s="458"/>
      <c r="P50" s="458"/>
      <c r="Q50" s="458"/>
      <c r="R50" s="458"/>
      <c r="S50" s="458"/>
      <c r="T50" s="458"/>
      <c r="U50" s="208"/>
      <c r="V50" s="146"/>
      <c r="W50" s="146"/>
      <c r="X50" s="458"/>
      <c r="Y50" s="458"/>
      <c r="Z50" s="458"/>
      <c r="AA50" s="458"/>
      <c r="AB50" s="458"/>
      <c r="AC50" s="458"/>
      <c r="AD50" s="458"/>
      <c r="AE50" s="458"/>
      <c r="AF50" s="458"/>
      <c r="AG50" s="208"/>
      <c r="AH50" s="146"/>
      <c r="AI50" s="146"/>
      <c r="AJ50" s="146"/>
      <c r="AK50" s="458"/>
      <c r="AL50" s="458"/>
      <c r="AM50" s="458"/>
      <c r="AN50" s="458"/>
      <c r="AO50" s="458"/>
      <c r="AP50" s="458"/>
      <c r="AQ50" s="458"/>
      <c r="AR50" s="458"/>
      <c r="AS50" s="458"/>
      <c r="AT50" s="208"/>
      <c r="AU50" s="146"/>
      <c r="AV50" s="146"/>
      <c r="AW50" s="146"/>
      <c r="AX50" s="458"/>
      <c r="AY50" s="458"/>
      <c r="AZ50" s="458"/>
      <c r="BA50" s="458"/>
      <c r="BB50" s="458"/>
      <c r="BC50" s="458"/>
      <c r="BD50" s="458"/>
      <c r="BE50" s="458"/>
      <c r="BF50" s="458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60"/>
      <c r="CK50" s="447"/>
      <c r="CL50" s="447"/>
      <c r="CM50" s="372"/>
      <c r="CN50" s="145"/>
      <c r="CO50" s="436"/>
      <c r="CP50" s="146"/>
      <c r="CQ50" s="437"/>
      <c r="CR50" s="438"/>
      <c r="CS50" s="148"/>
      <c r="CT50" s="461"/>
      <c r="CU50" s="461"/>
      <c r="CV50" s="150"/>
      <c r="CW50" s="150"/>
      <c r="CX50" s="149"/>
      <c r="CY50" s="148"/>
      <c r="CZ50" s="149"/>
      <c r="DA50" s="149"/>
      <c r="DB50" s="150"/>
      <c r="DC50" s="139"/>
      <c r="DD50" s="140"/>
      <c r="DE50" s="143"/>
    </row>
    <row r="51" spans="1:109" ht="15" customHeight="1">
      <c r="A51" s="159"/>
      <c r="B51" s="167"/>
      <c r="C51" s="166"/>
      <c r="D51" s="39"/>
      <c r="E51" s="452"/>
      <c r="F51" s="170"/>
      <c r="G51" s="363"/>
      <c r="H51" s="363"/>
      <c r="I51" s="453"/>
      <c r="J51" s="453"/>
      <c r="K51" s="453"/>
      <c r="L51" s="454"/>
      <c r="M51" s="454"/>
      <c r="N51" s="453"/>
      <c r="O51" s="453"/>
      <c r="P51" s="453"/>
      <c r="Q51" s="453"/>
      <c r="R51" s="453"/>
      <c r="S51" s="453"/>
      <c r="T51" s="453"/>
      <c r="U51" s="170"/>
      <c r="V51" s="363"/>
      <c r="W51" s="363"/>
      <c r="X51" s="453"/>
      <c r="Y51" s="453"/>
      <c r="Z51" s="453"/>
      <c r="AA51" s="453"/>
      <c r="AB51" s="453"/>
      <c r="AC51" s="453"/>
      <c r="AD51" s="453"/>
      <c r="AE51" s="453"/>
      <c r="AF51" s="453"/>
      <c r="AG51" s="170"/>
      <c r="AH51" s="363"/>
      <c r="AI51" s="363"/>
      <c r="AJ51" s="363"/>
      <c r="AK51" s="453"/>
      <c r="AL51" s="453"/>
      <c r="AM51" s="453"/>
      <c r="AN51" s="453"/>
      <c r="AO51" s="453"/>
      <c r="AP51" s="453"/>
      <c r="AQ51" s="453"/>
      <c r="AR51" s="453"/>
      <c r="AS51" s="453"/>
      <c r="AT51" s="170"/>
      <c r="AU51" s="363"/>
      <c r="AV51" s="363"/>
      <c r="AW51" s="363"/>
      <c r="AX51" s="453"/>
      <c r="AY51" s="453"/>
      <c r="AZ51" s="453"/>
      <c r="BA51" s="453"/>
      <c r="BB51" s="453"/>
      <c r="BC51" s="453"/>
      <c r="BD51" s="453"/>
      <c r="BE51" s="453"/>
      <c r="BF51" s="453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5"/>
      <c r="CK51" s="429"/>
      <c r="CL51" s="429"/>
      <c r="CM51" s="175"/>
      <c r="CN51" s="176"/>
      <c r="CO51" s="430"/>
      <c r="CP51" s="363"/>
      <c r="CQ51" s="431"/>
      <c r="CR51" s="333"/>
      <c r="CS51" s="161"/>
      <c r="CT51" s="456"/>
      <c r="CU51" s="456"/>
      <c r="CV51" s="163"/>
      <c r="CW51" s="163"/>
      <c r="CX51" s="162"/>
      <c r="CY51" s="161"/>
      <c r="CZ51" s="162"/>
      <c r="DA51" s="162"/>
      <c r="DB51" s="163"/>
      <c r="DC51" s="18"/>
      <c r="DD51" s="19"/>
      <c r="DE51" s="20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6.5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6.5" thickBot="1">
      <c r="A148" s="136"/>
      <c r="B148" s="137"/>
      <c r="C148" s="138"/>
      <c r="D148" s="397"/>
      <c r="E148" s="457"/>
      <c r="F148" s="208"/>
      <c r="G148" s="146"/>
      <c r="H148" s="146"/>
      <c r="I148" s="458"/>
      <c r="J148" s="458"/>
      <c r="K148" s="458"/>
      <c r="L148" s="459"/>
      <c r="M148" s="459"/>
      <c r="N148" s="458"/>
      <c r="O148" s="458"/>
      <c r="P148" s="458"/>
      <c r="Q148" s="458"/>
      <c r="R148" s="458"/>
      <c r="S148" s="458"/>
      <c r="T148" s="458"/>
      <c r="U148" s="208"/>
      <c r="V148" s="146"/>
      <c r="W148" s="146"/>
      <c r="X148" s="458"/>
      <c r="Y148" s="458"/>
      <c r="Z148" s="458"/>
      <c r="AA148" s="458"/>
      <c r="AB148" s="458"/>
      <c r="AC148" s="458"/>
      <c r="AD148" s="458"/>
      <c r="AE148" s="458"/>
      <c r="AF148" s="458"/>
      <c r="AG148" s="208"/>
      <c r="AH148" s="146"/>
      <c r="AI148" s="146"/>
      <c r="AJ148" s="146"/>
      <c r="AK148" s="458"/>
      <c r="AL148" s="458"/>
      <c r="AM148" s="458"/>
      <c r="AN148" s="458"/>
      <c r="AO148" s="458"/>
      <c r="AP148" s="458"/>
      <c r="AQ148" s="458"/>
      <c r="AR148" s="458"/>
      <c r="AS148" s="458"/>
      <c r="AT148" s="208"/>
      <c r="AU148" s="146"/>
      <c r="AV148" s="146"/>
      <c r="AW148" s="146"/>
      <c r="AX148" s="458"/>
      <c r="AY148" s="458"/>
      <c r="AZ148" s="458"/>
      <c r="BA148" s="458"/>
      <c r="BB148" s="458"/>
      <c r="BC148" s="458"/>
      <c r="BD148" s="458"/>
      <c r="BE148" s="458"/>
      <c r="BF148" s="458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60"/>
      <c r="CK148" s="447"/>
      <c r="CL148" s="447"/>
      <c r="CM148" s="372"/>
      <c r="CN148" s="145"/>
      <c r="CO148" s="436"/>
      <c r="CP148" s="146"/>
      <c r="CQ148" s="437"/>
      <c r="CR148" s="438"/>
      <c r="CS148" s="148"/>
      <c r="CT148" s="461"/>
      <c r="CU148" s="461"/>
      <c r="CV148" s="150"/>
      <c r="CW148" s="150"/>
      <c r="CX148" s="149"/>
      <c r="CY148" s="148"/>
      <c r="CZ148" s="149"/>
      <c r="DA148" s="149"/>
      <c r="DB148" s="150"/>
      <c r="DC148" s="139"/>
      <c r="DD148" s="140"/>
      <c r="DE148" s="143"/>
    </row>
    <row r="149" spans="1:109" ht="15" customHeight="1">
      <c r="A149" s="159"/>
      <c r="B149" s="167"/>
      <c r="C149" s="166"/>
      <c r="D149" s="39"/>
      <c r="E149" s="452"/>
      <c r="F149" s="170"/>
      <c r="G149" s="363"/>
      <c r="H149" s="363"/>
      <c r="I149" s="453"/>
      <c r="J149" s="453"/>
      <c r="K149" s="453"/>
      <c r="L149" s="454"/>
      <c r="M149" s="454"/>
      <c r="N149" s="453"/>
      <c r="O149" s="453"/>
      <c r="P149" s="453"/>
      <c r="Q149" s="453"/>
      <c r="R149" s="453"/>
      <c r="S149" s="453"/>
      <c r="T149" s="453"/>
      <c r="U149" s="170"/>
      <c r="V149" s="363"/>
      <c r="W149" s="363"/>
      <c r="X149" s="453"/>
      <c r="Y149" s="453"/>
      <c r="Z149" s="453"/>
      <c r="AA149" s="453"/>
      <c r="AB149" s="453"/>
      <c r="AC149" s="453"/>
      <c r="AD149" s="453"/>
      <c r="AE149" s="453"/>
      <c r="AF149" s="453"/>
      <c r="AG149" s="170"/>
      <c r="AH149" s="363"/>
      <c r="AI149" s="363"/>
      <c r="AJ149" s="363"/>
      <c r="AK149" s="453"/>
      <c r="AL149" s="453"/>
      <c r="AM149" s="453"/>
      <c r="AN149" s="453"/>
      <c r="AO149" s="453"/>
      <c r="AP149" s="453"/>
      <c r="AQ149" s="453"/>
      <c r="AR149" s="453"/>
      <c r="AS149" s="453"/>
      <c r="AT149" s="170"/>
      <c r="AU149" s="363"/>
      <c r="AV149" s="363"/>
      <c r="AW149" s="363"/>
      <c r="AX149" s="453"/>
      <c r="AY149" s="453"/>
      <c r="AZ149" s="453"/>
      <c r="BA149" s="453"/>
      <c r="BB149" s="453"/>
      <c r="BC149" s="453"/>
      <c r="BD149" s="453"/>
      <c r="BE149" s="453"/>
      <c r="BF149" s="453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5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6"/>
      <c r="CU149" s="456"/>
      <c r="CV149" s="163"/>
      <c r="CW149" s="163"/>
      <c r="CX149" s="162"/>
      <c r="CY149" s="161"/>
      <c r="CZ149" s="162"/>
      <c r="DA149" s="162"/>
      <c r="DB149" s="163"/>
      <c r="DC149" s="18"/>
      <c r="DD149" s="19"/>
      <c r="DE149" s="20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 activeCell="V1" sqref="V1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46" bestFit="1" customWidth="1"/>
    <col min="6" max="6" width="8.5703125" style="46" bestFit="1" customWidth="1"/>
    <col min="7" max="7" width="9.28515625" style="46" bestFit="1" customWidth="1"/>
    <col min="8" max="8" width="6.7109375" bestFit="1" customWidth="1"/>
    <col min="9" max="9" width="7.42578125" bestFit="1" customWidth="1"/>
    <col min="10" max="10" width="8.140625" style="46" bestFit="1" customWidth="1"/>
    <col min="11" max="11" width="8.140625" bestFit="1" customWidth="1"/>
    <col min="12" max="16" width="8.5703125" bestFit="1" customWidth="1"/>
    <col min="17" max="22" width="8.5703125" style="361" customWidth="1"/>
    <col min="23" max="23" width="9.28515625" bestFit="1" customWidth="1"/>
    <col min="24" max="25" width="9.7109375" bestFit="1" customWidth="1"/>
    <col min="26" max="26" width="9.7109375" style="361" customWidth="1"/>
    <col min="27" max="27" width="9.28515625" style="46" bestFit="1" customWidth="1"/>
    <col min="28" max="28" width="8.5703125" style="46" bestFit="1" customWidth="1"/>
    <col min="29" max="29" width="9.28515625" style="46" bestFit="1" customWidth="1"/>
    <col min="30" max="31" width="6.7109375" bestFit="1" customWidth="1"/>
    <col min="32" max="32" width="8.140625" style="46" bestFit="1" customWidth="1"/>
    <col min="33" max="33" width="8.140625" bestFit="1" customWidth="1"/>
    <col min="34" max="38" width="8.5703125" bestFit="1" customWidth="1"/>
    <col min="39" max="44" width="8.5703125" style="361" customWidth="1"/>
    <col min="45" max="47" width="8.5703125" bestFit="1" customWidth="1"/>
    <col min="48" max="48" width="9.28515625" style="46" bestFit="1" customWidth="1"/>
    <col min="49" max="49" width="8.5703125" style="46" bestFit="1" customWidth="1"/>
    <col min="50" max="50" width="9.28515625" style="46" bestFit="1" customWidth="1"/>
    <col min="51" max="51" width="6.7109375" bestFit="1" customWidth="1"/>
    <col min="52" max="52" width="7.42578125" bestFit="1" customWidth="1"/>
    <col min="53" max="53" width="8.140625" style="46" bestFit="1" customWidth="1"/>
    <col min="54" max="54" width="8.140625" bestFit="1" customWidth="1"/>
    <col min="55" max="59" width="8.5703125" bestFit="1" customWidth="1"/>
    <col min="60" max="65" width="8.5703125" style="361" customWidth="1"/>
    <col min="66" max="66" width="9.28515625" bestFit="1" customWidth="1"/>
    <col min="67" max="68" width="9.7109375" bestFit="1" customWidth="1"/>
    <col min="69" max="69" width="9.7109375" style="361" customWidth="1"/>
    <col min="70" max="70" width="9.28515625" style="46" bestFit="1" customWidth="1"/>
    <col min="71" max="71" width="8.5703125" style="46" bestFit="1" customWidth="1"/>
    <col min="72" max="72" width="9.28515625" style="46" bestFit="1" customWidth="1"/>
    <col min="73" max="73" width="6.28515625" bestFit="1" customWidth="1"/>
    <col min="74" max="74" width="6.7109375" bestFit="1" customWidth="1"/>
    <col min="75" max="75" width="8.140625" style="46" bestFit="1" customWidth="1"/>
    <col min="76" max="76" width="8.140625" bestFit="1" customWidth="1"/>
    <col min="77" max="81" width="8.5703125" bestFit="1" customWidth="1"/>
    <col min="82" max="87" width="8.5703125" style="361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35" bestFit="1" customWidth="1"/>
    <col min="103" max="104" width="11.5703125" bestFit="1" customWidth="1"/>
    <col min="105" max="105" width="9.28515625" bestFit="1" customWidth="1"/>
    <col min="106" max="106" width="9.28515625" style="262" bestFit="1" customWidth="1"/>
    <col min="107" max="107" width="8.140625" style="202" bestFit="1" customWidth="1"/>
    <col min="108" max="108" width="7.7109375" style="261" bestFit="1" customWidth="1"/>
    <col min="109" max="109" width="9.28515625" style="262" bestFit="1" customWidth="1"/>
    <col min="110" max="110" width="8.140625" style="202" bestFit="1" customWidth="1"/>
    <col min="111" max="111" width="7.7109375" style="261" bestFit="1" customWidth="1"/>
    <col min="112" max="112" width="9.28515625" style="262" bestFit="1" customWidth="1"/>
    <col min="113" max="113" width="8.140625" style="202" bestFit="1" customWidth="1"/>
    <col min="114" max="114" width="7.7109375" style="261" bestFit="1" customWidth="1"/>
    <col min="115" max="115" width="9.28515625" style="262" bestFit="1" customWidth="1"/>
    <col min="116" max="116" width="8.140625" style="202" bestFit="1" customWidth="1"/>
    <col min="117" max="117" width="7.7109375" style="261" bestFit="1" customWidth="1"/>
    <col min="118" max="118" width="9.28515625" style="361" bestFit="1" customWidth="1"/>
  </cols>
  <sheetData>
    <row r="1" spans="1:120" s="8" customFormat="1" ht="209.2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5" t="s">
        <v>13</v>
      </c>
      <c r="CS1" s="6" t="s">
        <v>14</v>
      </c>
      <c r="CT1" s="6" t="s">
        <v>34</v>
      </c>
      <c r="CU1" s="6" t="s">
        <v>35</v>
      </c>
      <c r="CV1" s="7" t="s">
        <v>15</v>
      </c>
      <c r="CW1" s="5" t="s">
        <v>4</v>
      </c>
      <c r="CX1" s="6" t="s">
        <v>5</v>
      </c>
      <c r="CY1" s="6" t="s">
        <v>6</v>
      </c>
      <c r="CZ1" s="6" t="s">
        <v>7</v>
      </c>
      <c r="DA1" s="7" t="s">
        <v>39</v>
      </c>
      <c r="DB1" s="227" t="s">
        <v>189</v>
      </c>
      <c r="DC1" s="228" t="s">
        <v>190</v>
      </c>
      <c r="DD1" s="229" t="s">
        <v>191</v>
      </c>
      <c r="DE1" s="230" t="s">
        <v>189</v>
      </c>
      <c r="DF1" s="228" t="s">
        <v>190</v>
      </c>
      <c r="DG1" s="229" t="s">
        <v>191</v>
      </c>
      <c r="DH1" s="230" t="s">
        <v>192</v>
      </c>
      <c r="DI1" s="228" t="s">
        <v>193</v>
      </c>
      <c r="DJ1" s="229" t="s">
        <v>194</v>
      </c>
      <c r="DK1" s="230" t="s">
        <v>192</v>
      </c>
      <c r="DL1" s="228" t="s">
        <v>193</v>
      </c>
      <c r="DM1" s="231" t="s">
        <v>194</v>
      </c>
      <c r="DN1" s="7" t="s">
        <v>39</v>
      </c>
    </row>
    <row r="2" spans="1:120" s="156" customFormat="1" ht="15.75">
      <c r="A2" s="232"/>
      <c r="B2" s="233"/>
      <c r="C2" s="234"/>
      <c r="D2" s="169"/>
      <c r="E2" s="235"/>
      <c r="F2" s="235"/>
      <c r="G2" s="235"/>
      <c r="H2" s="172"/>
      <c r="I2" s="172"/>
      <c r="J2" s="171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190"/>
      <c r="Z2" s="373"/>
      <c r="AA2" s="235"/>
      <c r="AB2" s="235"/>
      <c r="AC2" s="235"/>
      <c r="AD2" s="172"/>
      <c r="AE2" s="172"/>
      <c r="AF2" s="171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190"/>
      <c r="AV2" s="235"/>
      <c r="AW2" s="235"/>
      <c r="AX2" s="235"/>
      <c r="AY2" s="172"/>
      <c r="AZ2" s="172"/>
      <c r="BA2" s="171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190"/>
      <c r="BQ2" s="366"/>
      <c r="BR2" s="235"/>
      <c r="BS2" s="235"/>
      <c r="BT2" s="235"/>
      <c r="BU2" s="172"/>
      <c r="BV2" s="172"/>
      <c r="BW2" s="171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190"/>
      <c r="CM2" s="236"/>
      <c r="CN2" s="30"/>
      <c r="CO2" s="30"/>
      <c r="CP2" s="30"/>
      <c r="CQ2" s="237"/>
      <c r="CR2" s="176"/>
      <c r="CS2" s="363"/>
      <c r="CT2" s="363"/>
      <c r="CU2" s="363"/>
      <c r="CV2" s="173"/>
      <c r="CW2" s="161"/>
      <c r="CX2" s="162"/>
      <c r="CY2" s="162"/>
      <c r="CZ2" s="162"/>
      <c r="DA2" s="163"/>
      <c r="DB2" s="238"/>
      <c r="DC2" s="43"/>
      <c r="DD2" s="239"/>
      <c r="DE2" s="240"/>
      <c r="DF2" s="43"/>
      <c r="DG2" s="239"/>
      <c r="DH2" s="240"/>
      <c r="DI2" s="43"/>
      <c r="DJ2" s="239"/>
      <c r="DK2" s="240"/>
      <c r="DL2" s="43"/>
      <c r="DM2" s="25"/>
      <c r="DN2" s="163"/>
      <c r="DO2" s="356"/>
      <c r="DP2" s="356"/>
    </row>
    <row r="3" spans="1:120" s="156" customFormat="1" ht="15.75">
      <c r="A3" s="241"/>
      <c r="B3" s="242"/>
      <c r="C3" s="243"/>
      <c r="D3" s="16"/>
      <c r="E3" s="244"/>
      <c r="F3" s="244"/>
      <c r="G3" s="244"/>
      <c r="H3" s="183"/>
      <c r="I3" s="183"/>
      <c r="J3" s="18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188"/>
      <c r="Z3" s="374"/>
      <c r="AA3" s="244"/>
      <c r="AB3" s="244"/>
      <c r="AC3" s="244"/>
      <c r="AD3" s="183"/>
      <c r="AE3" s="183"/>
      <c r="AF3" s="182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188"/>
      <c r="AV3" s="244"/>
      <c r="AW3" s="244"/>
      <c r="AX3" s="244"/>
      <c r="AY3" s="183"/>
      <c r="AZ3" s="183"/>
      <c r="BA3" s="182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188"/>
      <c r="BQ3" s="364"/>
      <c r="BR3" s="244"/>
      <c r="BS3" s="244"/>
      <c r="BT3" s="244"/>
      <c r="BU3" s="183"/>
      <c r="BV3" s="183"/>
      <c r="BW3" s="182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188"/>
      <c r="CM3" s="245"/>
      <c r="CN3" s="135"/>
      <c r="CO3" s="135"/>
      <c r="CP3" s="135"/>
      <c r="CQ3" s="246"/>
      <c r="CR3" s="187"/>
      <c r="CS3" s="362"/>
      <c r="CT3" s="362"/>
      <c r="CU3" s="362"/>
      <c r="CV3" s="184"/>
      <c r="CW3" s="164"/>
      <c r="CX3" s="157"/>
      <c r="CY3" s="157"/>
      <c r="CZ3" s="157"/>
      <c r="DA3" s="165"/>
      <c r="DB3" s="247"/>
      <c r="DC3" s="45"/>
      <c r="DD3" s="248"/>
      <c r="DE3" s="249"/>
      <c r="DF3" s="45"/>
      <c r="DG3" s="248"/>
      <c r="DH3" s="249"/>
      <c r="DI3" s="45"/>
      <c r="DJ3" s="248"/>
      <c r="DK3" s="249"/>
      <c r="DL3" s="45"/>
      <c r="DM3" s="26"/>
      <c r="DN3" s="165"/>
      <c r="DO3" s="356"/>
      <c r="DP3" s="356"/>
    </row>
    <row r="4" spans="1:120" s="156" customFormat="1" ht="15.75">
      <c r="A4" s="241"/>
      <c r="B4" s="242"/>
      <c r="C4" s="243"/>
      <c r="D4" s="16"/>
      <c r="E4" s="244"/>
      <c r="F4" s="244"/>
      <c r="G4" s="244"/>
      <c r="H4" s="183"/>
      <c r="I4" s="183"/>
      <c r="J4" s="182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188"/>
      <c r="Z4" s="374"/>
      <c r="AA4" s="244"/>
      <c r="AB4" s="244"/>
      <c r="AC4" s="244"/>
      <c r="AD4" s="183"/>
      <c r="AE4" s="183"/>
      <c r="AF4" s="182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188"/>
      <c r="AV4" s="244"/>
      <c r="AW4" s="244"/>
      <c r="AX4" s="244"/>
      <c r="AY4" s="183"/>
      <c r="AZ4" s="183"/>
      <c r="BA4" s="182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188"/>
      <c r="BQ4" s="364"/>
      <c r="BR4" s="244"/>
      <c r="BS4" s="244"/>
      <c r="BT4" s="244"/>
      <c r="BU4" s="183"/>
      <c r="BV4" s="183"/>
      <c r="BW4" s="182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188"/>
      <c r="CM4" s="245"/>
      <c r="CN4" s="135"/>
      <c r="CO4" s="135"/>
      <c r="CP4" s="135"/>
      <c r="CQ4" s="246"/>
      <c r="CR4" s="187"/>
      <c r="CS4" s="362"/>
      <c r="CT4" s="362"/>
      <c r="CU4" s="362"/>
      <c r="CV4" s="184"/>
      <c r="CW4" s="164"/>
      <c r="CX4" s="157"/>
      <c r="CY4" s="157"/>
      <c r="CZ4" s="157"/>
      <c r="DA4" s="165"/>
      <c r="DB4" s="247"/>
      <c r="DC4" s="45"/>
      <c r="DD4" s="248"/>
      <c r="DE4" s="249"/>
      <c r="DF4" s="45"/>
      <c r="DG4" s="248"/>
      <c r="DH4" s="249"/>
      <c r="DI4" s="45"/>
      <c r="DJ4" s="248"/>
      <c r="DK4" s="249"/>
      <c r="DL4" s="45"/>
      <c r="DM4" s="26"/>
      <c r="DN4" s="165"/>
      <c r="DO4" s="356"/>
      <c r="DP4" s="356"/>
    </row>
    <row r="5" spans="1:120" s="156" customFormat="1" ht="15.75">
      <c r="A5" s="241"/>
      <c r="B5" s="242"/>
      <c r="C5" s="243"/>
      <c r="D5" s="16"/>
      <c r="E5" s="244"/>
      <c r="F5" s="244"/>
      <c r="G5" s="244"/>
      <c r="H5" s="183"/>
      <c r="I5" s="183"/>
      <c r="J5" s="182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188"/>
      <c r="Z5" s="374"/>
      <c r="AA5" s="244"/>
      <c r="AB5" s="244"/>
      <c r="AC5" s="244"/>
      <c r="AD5" s="183"/>
      <c r="AE5" s="183"/>
      <c r="AF5" s="182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188"/>
      <c r="AV5" s="244"/>
      <c r="AW5" s="244"/>
      <c r="AX5" s="244"/>
      <c r="AY5" s="183"/>
      <c r="AZ5" s="183"/>
      <c r="BA5" s="182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188"/>
      <c r="BQ5" s="364"/>
      <c r="BR5" s="244"/>
      <c r="BS5" s="244"/>
      <c r="BT5" s="244"/>
      <c r="BU5" s="183"/>
      <c r="BV5" s="183"/>
      <c r="BW5" s="182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188"/>
      <c r="CM5" s="245"/>
      <c r="CN5" s="135"/>
      <c r="CO5" s="135"/>
      <c r="CP5" s="135"/>
      <c r="CQ5" s="246"/>
      <c r="CR5" s="187"/>
      <c r="CS5" s="362"/>
      <c r="CT5" s="362"/>
      <c r="CU5" s="362"/>
      <c r="CV5" s="184"/>
      <c r="CW5" s="164"/>
      <c r="CX5" s="157"/>
      <c r="CY5" s="157"/>
      <c r="CZ5" s="157"/>
      <c r="DA5" s="165"/>
      <c r="DB5" s="247"/>
      <c r="DC5" s="45"/>
      <c r="DD5" s="248"/>
      <c r="DE5" s="249"/>
      <c r="DF5" s="45"/>
      <c r="DG5" s="248"/>
      <c r="DH5" s="249"/>
      <c r="DI5" s="45"/>
      <c r="DJ5" s="248"/>
      <c r="DK5" s="249"/>
      <c r="DL5" s="45"/>
      <c r="DM5" s="26"/>
      <c r="DN5" s="165"/>
      <c r="DO5" s="356"/>
      <c r="DP5" s="356"/>
    </row>
    <row r="6" spans="1:120" s="156" customFormat="1" ht="15.75">
      <c r="A6" s="241"/>
      <c r="B6" s="242"/>
      <c r="C6" s="243"/>
      <c r="D6" s="16"/>
      <c r="E6" s="244"/>
      <c r="F6" s="244"/>
      <c r="G6" s="244"/>
      <c r="H6" s="183"/>
      <c r="I6" s="183"/>
      <c r="J6" s="182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188"/>
      <c r="Z6" s="374"/>
      <c r="AA6" s="244"/>
      <c r="AB6" s="244"/>
      <c r="AC6" s="244"/>
      <c r="AD6" s="183"/>
      <c r="AE6" s="183"/>
      <c r="AF6" s="182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188"/>
      <c r="AV6" s="244"/>
      <c r="AW6" s="244"/>
      <c r="AX6" s="244"/>
      <c r="AY6" s="183"/>
      <c r="AZ6" s="183"/>
      <c r="BA6" s="182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188"/>
      <c r="BQ6" s="364"/>
      <c r="BR6" s="244"/>
      <c r="BS6" s="244"/>
      <c r="BT6" s="244"/>
      <c r="BU6" s="183"/>
      <c r="BV6" s="183"/>
      <c r="BW6" s="182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188"/>
      <c r="CM6" s="245"/>
      <c r="CN6" s="9"/>
      <c r="CO6" s="135"/>
      <c r="CP6" s="135"/>
      <c r="CQ6" s="246"/>
      <c r="CR6" s="187"/>
      <c r="CS6" s="362"/>
      <c r="CT6" s="362"/>
      <c r="CU6" s="362"/>
      <c r="CV6" s="184"/>
      <c r="CW6" s="164"/>
      <c r="CX6" s="157"/>
      <c r="CY6" s="157"/>
      <c r="CZ6" s="157"/>
      <c r="DA6" s="165"/>
      <c r="DB6" s="247"/>
      <c r="DC6" s="45"/>
      <c r="DD6" s="248"/>
      <c r="DE6" s="249"/>
      <c r="DF6" s="45"/>
      <c r="DG6" s="248"/>
      <c r="DH6" s="249"/>
      <c r="DI6" s="45"/>
      <c r="DJ6" s="248"/>
      <c r="DK6" s="249"/>
      <c r="DL6" s="45"/>
      <c r="DM6" s="26"/>
      <c r="DN6" s="165"/>
      <c r="DO6" s="356"/>
      <c r="DP6" s="356"/>
    </row>
    <row r="7" spans="1:120" s="156" customFormat="1" ht="15.75">
      <c r="A7" s="241"/>
      <c r="B7" s="242"/>
      <c r="C7" s="243"/>
      <c r="D7" s="179"/>
      <c r="E7" s="250"/>
      <c r="F7" s="250"/>
      <c r="G7" s="250"/>
      <c r="H7" s="183"/>
      <c r="I7" s="183"/>
      <c r="J7" s="182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188"/>
      <c r="Z7" s="374"/>
      <c r="AA7" s="250"/>
      <c r="AB7" s="250"/>
      <c r="AC7" s="250"/>
      <c r="AD7" s="183"/>
      <c r="AE7" s="183"/>
      <c r="AF7" s="182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188"/>
      <c r="AV7" s="250"/>
      <c r="AW7" s="250"/>
      <c r="AX7" s="250"/>
      <c r="AY7" s="183"/>
      <c r="AZ7" s="183"/>
      <c r="BA7" s="182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188"/>
      <c r="BQ7" s="364"/>
      <c r="BR7" s="250"/>
      <c r="BS7" s="250"/>
      <c r="BT7" s="250"/>
      <c r="BU7" s="183"/>
      <c r="BV7" s="183"/>
      <c r="BW7" s="182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188"/>
      <c r="CM7" s="245"/>
      <c r="CN7" s="9"/>
      <c r="CO7" s="135"/>
      <c r="CP7" s="135"/>
      <c r="CQ7" s="246"/>
      <c r="CR7" s="187"/>
      <c r="CS7" s="181"/>
      <c r="CT7" s="181"/>
      <c r="CU7" s="181"/>
      <c r="CV7" s="184"/>
      <c r="CW7" s="164"/>
      <c r="CX7" s="157"/>
      <c r="CY7" s="157"/>
      <c r="CZ7" s="157"/>
      <c r="DA7" s="165"/>
      <c r="DB7" s="247"/>
      <c r="DC7" s="45"/>
      <c r="DD7" s="248"/>
      <c r="DE7" s="249"/>
      <c r="DF7" s="45"/>
      <c r="DG7" s="248"/>
      <c r="DH7" s="249"/>
      <c r="DI7" s="45"/>
      <c r="DJ7" s="248"/>
      <c r="DK7" s="249"/>
      <c r="DL7" s="45"/>
      <c r="DM7" s="26"/>
      <c r="DN7" s="165"/>
      <c r="DO7" s="356"/>
      <c r="DP7" s="356"/>
    </row>
    <row r="8" spans="1:120" s="156" customFormat="1" ht="15.75">
      <c r="A8" s="241"/>
      <c r="B8" s="242"/>
      <c r="C8" s="243"/>
      <c r="D8" s="16"/>
      <c r="E8" s="244"/>
      <c r="F8" s="244"/>
      <c r="G8" s="244"/>
      <c r="H8" s="183"/>
      <c r="I8" s="183"/>
      <c r="J8" s="18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188"/>
      <c r="Z8" s="364"/>
      <c r="AA8" s="244"/>
      <c r="AB8" s="244"/>
      <c r="AC8" s="244"/>
      <c r="AD8" s="183"/>
      <c r="AE8" s="183"/>
      <c r="AF8" s="182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188"/>
      <c r="AV8" s="244"/>
      <c r="AW8" s="244"/>
      <c r="AX8" s="244"/>
      <c r="AY8" s="183"/>
      <c r="AZ8" s="183"/>
      <c r="BA8" s="182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188"/>
      <c r="BQ8" s="364"/>
      <c r="BR8" s="244"/>
      <c r="BS8" s="244"/>
      <c r="BT8" s="244"/>
      <c r="BU8" s="183"/>
      <c r="BV8" s="183"/>
      <c r="BW8" s="182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188"/>
      <c r="CM8" s="245"/>
      <c r="CN8" s="135"/>
      <c r="CO8" s="135"/>
      <c r="CP8" s="135"/>
      <c r="CQ8" s="246"/>
      <c r="CR8" s="187"/>
      <c r="CS8" s="362"/>
      <c r="CT8" s="362"/>
      <c r="CU8" s="362"/>
      <c r="CV8" s="184"/>
      <c r="CW8" s="164"/>
      <c r="CX8" s="157"/>
      <c r="CY8" s="157"/>
      <c r="CZ8" s="157"/>
      <c r="DA8" s="165"/>
      <c r="DB8" s="247"/>
      <c r="DC8" s="45"/>
      <c r="DD8" s="248"/>
      <c r="DE8" s="249"/>
      <c r="DF8" s="45"/>
      <c r="DG8" s="248"/>
      <c r="DH8" s="249"/>
      <c r="DI8" s="45"/>
      <c r="DJ8" s="248"/>
      <c r="DK8" s="249"/>
      <c r="DL8" s="45"/>
      <c r="DM8" s="26"/>
      <c r="DN8" s="165"/>
      <c r="DO8" s="356"/>
      <c r="DP8" s="356"/>
    </row>
    <row r="9" spans="1:120" s="156" customFormat="1" ht="16.5" thickBot="1">
      <c r="A9" s="251"/>
      <c r="B9" s="252"/>
      <c r="C9" s="253"/>
      <c r="D9" s="207"/>
      <c r="E9" s="254"/>
      <c r="F9" s="254"/>
      <c r="G9" s="254"/>
      <c r="H9" s="210"/>
      <c r="I9" s="210"/>
      <c r="J9" s="209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55"/>
      <c r="Z9" s="365"/>
      <c r="AA9" s="254"/>
      <c r="AB9" s="254"/>
      <c r="AC9" s="254"/>
      <c r="AD9" s="210"/>
      <c r="AE9" s="210"/>
      <c r="AF9" s="209"/>
      <c r="AG9" s="222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2"/>
      <c r="AT9" s="222"/>
      <c r="AU9" s="255"/>
      <c r="AV9" s="254"/>
      <c r="AW9" s="254"/>
      <c r="AX9" s="254"/>
      <c r="AY9" s="210"/>
      <c r="AZ9" s="210"/>
      <c r="BA9" s="209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22"/>
      <c r="BP9" s="255"/>
      <c r="BQ9" s="365"/>
      <c r="BR9" s="254"/>
      <c r="BS9" s="254"/>
      <c r="BT9" s="254"/>
      <c r="BU9" s="210"/>
      <c r="BV9" s="210"/>
      <c r="BW9" s="209"/>
      <c r="BX9" s="222"/>
      <c r="BY9" s="222"/>
      <c r="BZ9" s="222"/>
      <c r="CA9" s="222"/>
      <c r="CB9" s="222"/>
      <c r="CC9" s="222"/>
      <c r="CD9" s="222"/>
      <c r="CE9" s="222"/>
      <c r="CF9" s="222"/>
      <c r="CG9" s="222"/>
      <c r="CH9" s="222"/>
      <c r="CI9" s="222"/>
      <c r="CJ9" s="222"/>
      <c r="CK9" s="222"/>
      <c r="CL9" s="255"/>
      <c r="CM9" s="256"/>
      <c r="CN9" s="214"/>
      <c r="CO9" s="214"/>
      <c r="CP9" s="214"/>
      <c r="CQ9" s="257"/>
      <c r="CR9" s="145"/>
      <c r="CS9" s="146"/>
      <c r="CT9" s="146"/>
      <c r="CU9" s="146"/>
      <c r="CV9" s="184"/>
      <c r="CW9" s="148"/>
      <c r="CX9" s="153"/>
      <c r="CY9" s="153"/>
      <c r="CZ9" s="149"/>
      <c r="DA9" s="150"/>
      <c r="DB9" s="258"/>
      <c r="DC9" s="151"/>
      <c r="DD9" s="259"/>
      <c r="DE9" s="260"/>
      <c r="DF9" s="151"/>
      <c r="DG9" s="259"/>
      <c r="DH9" s="260"/>
      <c r="DI9" s="151"/>
      <c r="DJ9" s="259"/>
      <c r="DK9" s="260"/>
      <c r="DL9" s="151"/>
      <c r="DM9" s="142"/>
      <c r="DN9" s="32"/>
      <c r="DO9" s="356"/>
      <c r="DP9" s="356"/>
    </row>
    <row r="10" spans="1:120" s="156" customFormat="1" ht="15.75">
      <c r="A10" s="232"/>
      <c r="B10" s="233"/>
      <c r="C10" s="234"/>
      <c r="D10" s="169"/>
      <c r="E10" s="235"/>
      <c r="F10" s="235"/>
      <c r="G10" s="235"/>
      <c r="H10" s="172"/>
      <c r="I10" s="172"/>
      <c r="J10" s="171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190"/>
      <c r="Z10" s="366"/>
      <c r="AA10" s="235"/>
      <c r="AB10" s="235"/>
      <c r="AC10" s="235"/>
      <c r="AD10" s="172"/>
      <c r="AE10" s="172"/>
      <c r="AF10" s="17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190"/>
      <c r="AV10" s="235"/>
      <c r="AW10" s="235"/>
      <c r="AX10" s="235"/>
      <c r="AY10" s="172"/>
      <c r="AZ10" s="172"/>
      <c r="BA10" s="171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190"/>
      <c r="BQ10" s="366"/>
      <c r="BR10" s="235"/>
      <c r="BS10" s="235"/>
      <c r="BT10" s="235"/>
      <c r="BU10" s="172"/>
      <c r="BV10" s="172"/>
      <c r="BW10" s="171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190"/>
      <c r="CM10" s="236"/>
      <c r="CN10" s="30"/>
      <c r="CO10" s="30"/>
      <c r="CP10" s="30"/>
      <c r="CQ10" s="237"/>
      <c r="CR10" s="176"/>
      <c r="CS10" s="363"/>
      <c r="CT10" s="363"/>
      <c r="CU10" s="363"/>
      <c r="CV10" s="173"/>
      <c r="CW10" s="161"/>
      <c r="CX10" s="33"/>
      <c r="CY10" s="33"/>
      <c r="CZ10" s="162"/>
      <c r="DA10" s="163"/>
      <c r="DB10" s="238"/>
      <c r="DC10" s="43"/>
      <c r="DD10" s="239"/>
      <c r="DE10" s="240"/>
      <c r="DF10" s="43"/>
      <c r="DG10" s="239"/>
      <c r="DH10" s="240"/>
      <c r="DI10" s="43"/>
      <c r="DJ10" s="239"/>
      <c r="DK10" s="240"/>
      <c r="DL10" s="43"/>
      <c r="DM10" s="25"/>
      <c r="DN10" s="163"/>
      <c r="DO10" s="356"/>
      <c r="DP10" s="356"/>
    </row>
    <row r="11" spans="1:120" s="156" customFormat="1" ht="15.75">
      <c r="A11" s="241"/>
      <c r="B11" s="242"/>
      <c r="C11" s="243"/>
      <c r="D11" s="16"/>
      <c r="E11" s="244"/>
      <c r="F11" s="244"/>
      <c r="G11" s="244"/>
      <c r="H11" s="183"/>
      <c r="I11" s="183"/>
      <c r="J11" s="18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188"/>
      <c r="Z11" s="364"/>
      <c r="AA11" s="244"/>
      <c r="AB11" s="244"/>
      <c r="AC11" s="244"/>
      <c r="AD11" s="183"/>
      <c r="AE11" s="183"/>
      <c r="AF11" s="182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188"/>
      <c r="AV11" s="244"/>
      <c r="AW11" s="244"/>
      <c r="AX11" s="244"/>
      <c r="AY11" s="183"/>
      <c r="AZ11" s="183"/>
      <c r="BA11" s="182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188"/>
      <c r="BQ11" s="364"/>
      <c r="BR11" s="244"/>
      <c r="BS11" s="244"/>
      <c r="BT11" s="244"/>
      <c r="BU11" s="183"/>
      <c r="BV11" s="183"/>
      <c r="BW11" s="182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188"/>
      <c r="CM11" s="245"/>
      <c r="CN11" s="135"/>
      <c r="CO11" s="135"/>
      <c r="CP11" s="135"/>
      <c r="CQ11" s="246"/>
      <c r="CR11" s="187"/>
      <c r="CS11" s="362"/>
      <c r="CT11" s="362"/>
      <c r="CU11" s="362"/>
      <c r="CV11" s="184"/>
      <c r="CW11" s="164"/>
      <c r="CX11" s="34"/>
      <c r="CY11" s="34"/>
      <c r="CZ11" s="157"/>
      <c r="DA11" s="165"/>
      <c r="DB11" s="247"/>
      <c r="DC11" s="45"/>
      <c r="DD11" s="248"/>
      <c r="DE11" s="249"/>
      <c r="DF11" s="45"/>
      <c r="DG11" s="248"/>
      <c r="DH11" s="249"/>
      <c r="DI11" s="45"/>
      <c r="DJ11" s="248"/>
      <c r="DK11" s="249"/>
      <c r="DL11" s="45"/>
      <c r="DM11" s="26"/>
      <c r="DN11" s="165"/>
      <c r="DO11" s="356"/>
      <c r="DP11" s="356"/>
    </row>
    <row r="12" spans="1:120" s="156" customFormat="1" ht="15.75">
      <c r="A12" s="241"/>
      <c r="B12" s="242"/>
      <c r="C12" s="243"/>
      <c r="D12" s="16"/>
      <c r="E12" s="244"/>
      <c r="F12" s="244"/>
      <c r="G12" s="244"/>
      <c r="H12" s="183"/>
      <c r="I12" s="183"/>
      <c r="J12" s="182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188"/>
      <c r="Z12" s="364"/>
      <c r="AA12" s="244"/>
      <c r="AB12" s="244"/>
      <c r="AC12" s="244"/>
      <c r="AD12" s="183"/>
      <c r="AE12" s="183"/>
      <c r="AF12" s="182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188"/>
      <c r="AV12" s="244"/>
      <c r="AW12" s="244"/>
      <c r="AX12" s="244"/>
      <c r="AY12" s="183"/>
      <c r="AZ12" s="183"/>
      <c r="BA12" s="182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188"/>
      <c r="BQ12" s="364"/>
      <c r="BR12" s="244"/>
      <c r="BS12" s="244"/>
      <c r="BT12" s="244"/>
      <c r="BU12" s="183"/>
      <c r="BV12" s="183"/>
      <c r="BW12" s="182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188"/>
      <c r="CM12" s="245"/>
      <c r="CN12" s="135"/>
      <c r="CO12" s="135"/>
      <c r="CP12" s="135"/>
      <c r="CQ12" s="246"/>
      <c r="CR12" s="187"/>
      <c r="CS12" s="362"/>
      <c r="CT12" s="362"/>
      <c r="CU12" s="362"/>
      <c r="CV12" s="184"/>
      <c r="CW12" s="164"/>
      <c r="CX12" s="34"/>
      <c r="CY12" s="34"/>
      <c r="CZ12" s="157"/>
      <c r="DA12" s="165"/>
      <c r="DB12" s="247"/>
      <c r="DC12" s="45"/>
      <c r="DD12" s="248"/>
      <c r="DE12" s="249"/>
      <c r="DF12" s="45"/>
      <c r="DG12" s="248"/>
      <c r="DH12" s="249"/>
      <c r="DI12" s="45"/>
      <c r="DJ12" s="248"/>
      <c r="DK12" s="249"/>
      <c r="DL12" s="45"/>
      <c r="DM12" s="26"/>
      <c r="DN12" s="165"/>
      <c r="DO12" s="356"/>
      <c r="DP12" s="356"/>
    </row>
    <row r="13" spans="1:120" s="156" customFormat="1" ht="15.75">
      <c r="A13" s="241"/>
      <c r="B13" s="242"/>
      <c r="C13" s="243"/>
      <c r="D13" s="16"/>
      <c r="E13" s="244"/>
      <c r="F13" s="244"/>
      <c r="G13" s="244"/>
      <c r="H13" s="183"/>
      <c r="I13" s="183"/>
      <c r="J13" s="18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188"/>
      <c r="Z13" s="364"/>
      <c r="AA13" s="244"/>
      <c r="AB13" s="244"/>
      <c r="AC13" s="244"/>
      <c r="AD13" s="183"/>
      <c r="AE13" s="183"/>
      <c r="AF13" s="182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188"/>
      <c r="AV13" s="244"/>
      <c r="AW13" s="244"/>
      <c r="AX13" s="244"/>
      <c r="AY13" s="183"/>
      <c r="AZ13" s="183"/>
      <c r="BA13" s="182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188"/>
      <c r="BQ13" s="364"/>
      <c r="BR13" s="244"/>
      <c r="BS13" s="244"/>
      <c r="BT13" s="244"/>
      <c r="BU13" s="183"/>
      <c r="BV13" s="183"/>
      <c r="BW13" s="182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188"/>
      <c r="CM13" s="245"/>
      <c r="CN13" s="135"/>
      <c r="CO13" s="135"/>
      <c r="CP13" s="135"/>
      <c r="CQ13" s="246"/>
      <c r="CR13" s="187"/>
      <c r="CS13" s="362"/>
      <c r="CT13" s="362"/>
      <c r="CU13" s="362"/>
      <c r="CV13" s="184"/>
      <c r="CW13" s="164"/>
      <c r="CX13" s="34"/>
      <c r="CY13" s="34"/>
      <c r="CZ13" s="157"/>
      <c r="DA13" s="165"/>
      <c r="DB13" s="247"/>
      <c r="DC13" s="45"/>
      <c r="DD13" s="248"/>
      <c r="DE13" s="249"/>
      <c r="DF13" s="45"/>
      <c r="DG13" s="248"/>
      <c r="DH13" s="249"/>
      <c r="DI13" s="45"/>
      <c r="DJ13" s="248"/>
      <c r="DK13" s="249"/>
      <c r="DL13" s="45"/>
      <c r="DM13" s="26"/>
      <c r="DN13" s="165"/>
      <c r="DO13" s="356"/>
      <c r="DP13" s="356"/>
    </row>
    <row r="14" spans="1:120" s="156" customFormat="1" ht="15.75">
      <c r="A14" s="241"/>
      <c r="B14" s="242"/>
      <c r="C14" s="243"/>
      <c r="D14" s="16"/>
      <c r="E14" s="244"/>
      <c r="F14" s="244"/>
      <c r="G14" s="244"/>
      <c r="H14" s="183"/>
      <c r="I14" s="183"/>
      <c r="J14" s="182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188"/>
      <c r="Z14" s="364"/>
      <c r="AA14" s="244"/>
      <c r="AB14" s="244"/>
      <c r="AC14" s="244"/>
      <c r="AD14" s="183"/>
      <c r="AE14" s="183"/>
      <c r="AF14" s="182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188"/>
      <c r="AV14" s="244"/>
      <c r="AW14" s="244"/>
      <c r="AX14" s="244"/>
      <c r="AY14" s="183"/>
      <c r="AZ14" s="183"/>
      <c r="BA14" s="182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188"/>
      <c r="BQ14" s="364"/>
      <c r="BR14" s="244"/>
      <c r="BS14" s="244"/>
      <c r="BT14" s="244"/>
      <c r="BU14" s="183"/>
      <c r="BV14" s="183"/>
      <c r="BW14" s="182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188"/>
      <c r="CM14" s="245"/>
      <c r="CN14" s="9"/>
      <c r="CO14" s="135"/>
      <c r="CP14" s="135"/>
      <c r="CQ14" s="246"/>
      <c r="CR14" s="187"/>
      <c r="CS14" s="362"/>
      <c r="CT14" s="362"/>
      <c r="CU14" s="362"/>
      <c r="CV14" s="184"/>
      <c r="CW14" s="164"/>
      <c r="CX14" s="34"/>
      <c r="CY14" s="34"/>
      <c r="CZ14" s="157"/>
      <c r="DA14" s="165"/>
      <c r="DB14" s="247"/>
      <c r="DC14" s="45"/>
      <c r="DD14" s="248"/>
      <c r="DE14" s="249"/>
      <c r="DF14" s="45"/>
      <c r="DG14" s="248"/>
      <c r="DH14" s="249"/>
      <c r="DI14" s="45"/>
      <c r="DJ14" s="248"/>
      <c r="DK14" s="249"/>
      <c r="DL14" s="45"/>
      <c r="DM14" s="26"/>
      <c r="DN14" s="165"/>
      <c r="DO14" s="356"/>
      <c r="DP14" s="356"/>
    </row>
    <row r="15" spans="1:120" s="156" customFormat="1" ht="15.75">
      <c r="A15" s="241"/>
      <c r="B15" s="242"/>
      <c r="C15" s="243"/>
      <c r="D15" s="179"/>
      <c r="E15" s="250"/>
      <c r="F15" s="250"/>
      <c r="G15" s="250"/>
      <c r="H15" s="183"/>
      <c r="I15" s="183"/>
      <c r="J15" s="18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188"/>
      <c r="Z15" s="364"/>
      <c r="AA15" s="250"/>
      <c r="AB15" s="250"/>
      <c r="AC15" s="250"/>
      <c r="AD15" s="183"/>
      <c r="AE15" s="183"/>
      <c r="AF15" s="182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188"/>
      <c r="AV15" s="250"/>
      <c r="AW15" s="250"/>
      <c r="AX15" s="250"/>
      <c r="AY15" s="183"/>
      <c r="AZ15" s="183"/>
      <c r="BA15" s="182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188"/>
      <c r="BQ15" s="364"/>
      <c r="BR15" s="250"/>
      <c r="BS15" s="250"/>
      <c r="BT15" s="250"/>
      <c r="BU15" s="183"/>
      <c r="BV15" s="183"/>
      <c r="BW15" s="182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188"/>
      <c r="CM15" s="245"/>
      <c r="CN15" s="9"/>
      <c r="CO15" s="135"/>
      <c r="CP15" s="135"/>
      <c r="CQ15" s="246"/>
      <c r="CR15" s="187"/>
      <c r="CS15" s="362"/>
      <c r="CT15" s="362"/>
      <c r="CU15" s="362"/>
      <c r="CV15" s="184"/>
      <c r="CW15" s="164"/>
      <c r="CX15" s="34"/>
      <c r="CY15" s="34"/>
      <c r="CZ15" s="157"/>
      <c r="DA15" s="165"/>
      <c r="DB15" s="247"/>
      <c r="DC15" s="45"/>
      <c r="DD15" s="248"/>
      <c r="DE15" s="249"/>
      <c r="DF15" s="45"/>
      <c r="DG15" s="248"/>
      <c r="DH15" s="249"/>
      <c r="DI15" s="45"/>
      <c r="DJ15" s="248"/>
      <c r="DK15" s="249"/>
      <c r="DL15" s="45"/>
      <c r="DM15" s="26"/>
      <c r="DN15" s="165"/>
      <c r="DO15" s="356"/>
      <c r="DP15" s="356"/>
    </row>
    <row r="16" spans="1:120" s="156" customFormat="1" ht="15.75">
      <c r="A16" s="241"/>
      <c r="B16" s="242"/>
      <c r="C16" s="243"/>
      <c r="D16" s="16"/>
      <c r="E16" s="244"/>
      <c r="F16" s="244"/>
      <c r="G16" s="244"/>
      <c r="H16" s="183"/>
      <c r="I16" s="183"/>
      <c r="J16" s="18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188"/>
      <c r="Z16" s="364"/>
      <c r="AA16" s="244"/>
      <c r="AB16" s="244"/>
      <c r="AC16" s="244"/>
      <c r="AD16" s="183"/>
      <c r="AE16" s="183"/>
      <c r="AF16" s="182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188"/>
      <c r="AV16" s="244"/>
      <c r="AW16" s="244"/>
      <c r="AX16" s="244"/>
      <c r="AY16" s="183"/>
      <c r="AZ16" s="183"/>
      <c r="BA16" s="182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188"/>
      <c r="BQ16" s="364"/>
      <c r="BR16" s="244"/>
      <c r="BS16" s="244"/>
      <c r="BT16" s="244"/>
      <c r="BU16" s="183"/>
      <c r="BV16" s="183"/>
      <c r="BW16" s="182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188"/>
      <c r="CM16" s="245"/>
      <c r="CN16" s="135"/>
      <c r="CO16" s="135"/>
      <c r="CP16" s="135"/>
      <c r="CQ16" s="246"/>
      <c r="CR16" s="187"/>
      <c r="CS16" s="362"/>
      <c r="CT16" s="362"/>
      <c r="CU16" s="362"/>
      <c r="CV16" s="184"/>
      <c r="CW16" s="164"/>
      <c r="CX16" s="34"/>
      <c r="CY16" s="34"/>
      <c r="CZ16" s="157"/>
      <c r="DA16" s="165"/>
      <c r="DB16" s="247"/>
      <c r="DC16" s="45"/>
      <c r="DD16" s="248"/>
      <c r="DE16" s="249"/>
      <c r="DF16" s="45"/>
      <c r="DG16" s="248"/>
      <c r="DH16" s="249"/>
      <c r="DI16" s="45"/>
      <c r="DJ16" s="248"/>
      <c r="DK16" s="249"/>
      <c r="DL16" s="45"/>
      <c r="DM16" s="26"/>
      <c r="DN16" s="165"/>
      <c r="DO16" s="356"/>
      <c r="DP16" s="356"/>
    </row>
    <row r="17" spans="1:120" s="156" customFormat="1" ht="16.5" thickBot="1">
      <c r="A17" s="251"/>
      <c r="B17" s="252"/>
      <c r="C17" s="253"/>
      <c r="D17" s="207"/>
      <c r="E17" s="254"/>
      <c r="F17" s="254"/>
      <c r="G17" s="254"/>
      <c r="H17" s="210"/>
      <c r="I17" s="210"/>
      <c r="J17" s="209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55"/>
      <c r="Z17" s="365"/>
      <c r="AA17" s="254"/>
      <c r="AB17" s="254"/>
      <c r="AC17" s="254"/>
      <c r="AD17" s="210"/>
      <c r="AE17" s="210"/>
      <c r="AF17" s="209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55"/>
      <c r="AV17" s="254"/>
      <c r="AW17" s="254"/>
      <c r="AX17" s="254"/>
      <c r="AY17" s="210"/>
      <c r="AZ17" s="210"/>
      <c r="BA17" s="209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55"/>
      <c r="BQ17" s="365"/>
      <c r="BR17" s="254"/>
      <c r="BS17" s="254"/>
      <c r="BT17" s="254"/>
      <c r="BU17" s="210"/>
      <c r="BV17" s="210"/>
      <c r="BW17" s="209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55"/>
      <c r="CM17" s="256"/>
      <c r="CN17" s="214"/>
      <c r="CO17" s="214"/>
      <c r="CP17" s="214"/>
      <c r="CQ17" s="257"/>
      <c r="CR17" s="145"/>
      <c r="CS17" s="146"/>
      <c r="CT17" s="146"/>
      <c r="CU17" s="146"/>
      <c r="CV17" s="184"/>
      <c r="CW17" s="148"/>
      <c r="CX17" s="153"/>
      <c r="CY17" s="153"/>
      <c r="CZ17" s="149"/>
      <c r="DA17" s="150"/>
      <c r="DB17" s="258"/>
      <c r="DC17" s="151"/>
      <c r="DD17" s="259"/>
      <c r="DE17" s="260"/>
      <c r="DF17" s="151"/>
      <c r="DG17" s="259"/>
      <c r="DH17" s="260"/>
      <c r="DI17" s="151"/>
      <c r="DJ17" s="259"/>
      <c r="DK17" s="260"/>
      <c r="DL17" s="151"/>
      <c r="DM17" s="142"/>
      <c r="DN17" s="32"/>
      <c r="DO17" s="356"/>
      <c r="DP17" s="356"/>
    </row>
    <row r="18" spans="1:120" s="156" customFormat="1" ht="15.75">
      <c r="A18" s="232"/>
      <c r="B18" s="233"/>
      <c r="C18" s="234"/>
      <c r="D18" s="169"/>
      <c r="E18" s="235"/>
      <c r="F18" s="235"/>
      <c r="G18" s="235"/>
      <c r="H18" s="25"/>
      <c r="I18" s="25"/>
      <c r="J18" s="2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376"/>
      <c r="Z18" s="367"/>
      <c r="AA18" s="235"/>
      <c r="AB18" s="235"/>
      <c r="AC18" s="235"/>
      <c r="AD18" s="25"/>
      <c r="AE18" s="25"/>
      <c r="AF18" s="2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376"/>
      <c r="AV18" s="235"/>
      <c r="AW18" s="235"/>
      <c r="AX18" s="235"/>
      <c r="AY18" s="25"/>
      <c r="AZ18" s="25"/>
      <c r="BA18" s="2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376"/>
      <c r="BQ18" s="367"/>
      <c r="BR18" s="235"/>
      <c r="BS18" s="235"/>
      <c r="BT18" s="235"/>
      <c r="BU18" s="25"/>
      <c r="BV18" s="25"/>
      <c r="BW18" s="2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376"/>
      <c r="CM18" s="18"/>
      <c r="CN18" s="19"/>
      <c r="CO18" s="19"/>
      <c r="CP18" s="19"/>
      <c r="CQ18" s="20"/>
      <c r="CR18" s="176"/>
      <c r="CS18" s="363"/>
      <c r="CT18" s="363"/>
      <c r="CU18" s="363"/>
      <c r="CV18" s="173"/>
      <c r="CW18" s="161"/>
      <c r="CX18" s="33"/>
      <c r="CY18" s="33"/>
      <c r="CZ18" s="162"/>
      <c r="DA18" s="163"/>
      <c r="DB18" s="238"/>
      <c r="DC18" s="43"/>
      <c r="DD18" s="239"/>
      <c r="DE18" s="240"/>
      <c r="DF18" s="43"/>
      <c r="DG18" s="239"/>
      <c r="DH18" s="240"/>
      <c r="DI18" s="43"/>
      <c r="DJ18" s="239"/>
      <c r="DK18" s="240"/>
      <c r="DL18" s="43"/>
      <c r="DM18" s="25"/>
      <c r="DN18" s="163"/>
      <c r="DO18" s="356"/>
      <c r="DP18" s="356"/>
    </row>
    <row r="19" spans="1:120" s="156" customFormat="1" ht="15.75">
      <c r="A19" s="241"/>
      <c r="B19" s="242"/>
      <c r="C19" s="243"/>
      <c r="D19" s="16"/>
      <c r="E19" s="244"/>
      <c r="F19" s="244"/>
      <c r="G19" s="244"/>
      <c r="H19" s="26"/>
      <c r="I19" s="26"/>
      <c r="J19" s="2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191"/>
      <c r="Z19" s="368"/>
      <c r="AA19" s="244"/>
      <c r="AB19" s="244"/>
      <c r="AC19" s="244"/>
      <c r="AD19" s="26"/>
      <c r="AE19" s="26"/>
      <c r="AF19" s="24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191"/>
      <c r="AV19" s="244"/>
      <c r="AW19" s="244"/>
      <c r="AX19" s="244"/>
      <c r="AY19" s="26"/>
      <c r="AZ19" s="26"/>
      <c r="BA19" s="24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191"/>
      <c r="BQ19" s="368"/>
      <c r="BR19" s="244"/>
      <c r="BS19" s="244"/>
      <c r="BT19" s="244"/>
      <c r="BU19" s="26"/>
      <c r="BV19" s="26"/>
      <c r="BW19" s="24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191"/>
      <c r="CM19" s="21"/>
      <c r="CN19" s="135"/>
      <c r="CO19" s="9"/>
      <c r="CP19" s="9"/>
      <c r="CQ19" s="22"/>
      <c r="CR19" s="187"/>
      <c r="CS19" s="181"/>
      <c r="CT19" s="181"/>
      <c r="CU19" s="181"/>
      <c r="CV19" s="184"/>
      <c r="CW19" s="164"/>
      <c r="CX19" s="34"/>
      <c r="CY19" s="34"/>
      <c r="CZ19" s="157"/>
      <c r="DA19" s="165"/>
      <c r="DB19" s="247"/>
      <c r="DC19" s="45"/>
      <c r="DD19" s="248"/>
      <c r="DE19" s="249"/>
      <c r="DF19" s="45"/>
      <c r="DG19" s="248"/>
      <c r="DH19" s="249"/>
      <c r="DI19" s="45"/>
      <c r="DJ19" s="248"/>
      <c r="DK19" s="249"/>
      <c r="DL19" s="45"/>
      <c r="DM19" s="26"/>
      <c r="DN19" s="165"/>
      <c r="DO19" s="356"/>
      <c r="DP19" s="356"/>
    </row>
    <row r="20" spans="1:120" s="156" customFormat="1" ht="15.75">
      <c r="A20" s="241"/>
      <c r="B20" s="242"/>
      <c r="C20" s="243"/>
      <c r="D20" s="16"/>
      <c r="E20" s="244"/>
      <c r="F20" s="244"/>
      <c r="G20" s="244"/>
      <c r="H20" s="26"/>
      <c r="I20" s="26"/>
      <c r="J20" s="24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191"/>
      <c r="Z20" s="368"/>
      <c r="AA20" s="244"/>
      <c r="AB20" s="244"/>
      <c r="AC20" s="244"/>
      <c r="AD20" s="26"/>
      <c r="AE20" s="26"/>
      <c r="AF20" s="24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191"/>
      <c r="AV20" s="244"/>
      <c r="AW20" s="244"/>
      <c r="AX20" s="244"/>
      <c r="AY20" s="26"/>
      <c r="AZ20" s="26"/>
      <c r="BA20" s="24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191"/>
      <c r="BQ20" s="368"/>
      <c r="BR20" s="244"/>
      <c r="BS20" s="244"/>
      <c r="BT20" s="244"/>
      <c r="BU20" s="26"/>
      <c r="BV20" s="26"/>
      <c r="BW20" s="24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191"/>
      <c r="CM20" s="21"/>
      <c r="CN20" s="135"/>
      <c r="CO20" s="9"/>
      <c r="CP20" s="9"/>
      <c r="CQ20" s="22"/>
      <c r="CR20" s="187"/>
      <c r="CS20" s="181"/>
      <c r="CT20" s="181"/>
      <c r="CU20" s="181"/>
      <c r="CV20" s="184"/>
      <c r="CW20" s="164"/>
      <c r="CX20" s="34"/>
      <c r="CY20" s="34"/>
      <c r="CZ20" s="157"/>
      <c r="DA20" s="165"/>
      <c r="DB20" s="247"/>
      <c r="DC20" s="45"/>
      <c r="DD20" s="248"/>
      <c r="DE20" s="249"/>
      <c r="DF20" s="45"/>
      <c r="DG20" s="248"/>
      <c r="DH20" s="249"/>
      <c r="DI20" s="45"/>
      <c r="DJ20" s="248"/>
      <c r="DK20" s="249"/>
      <c r="DL20" s="45"/>
      <c r="DM20" s="26"/>
      <c r="DN20" s="165"/>
      <c r="DO20" s="356"/>
      <c r="DP20" s="356"/>
    </row>
    <row r="21" spans="1:120" s="156" customFormat="1" ht="15.75">
      <c r="A21" s="241"/>
      <c r="B21" s="242"/>
      <c r="C21" s="243"/>
      <c r="D21" s="16"/>
      <c r="E21" s="244"/>
      <c r="F21" s="244"/>
      <c r="G21" s="244"/>
      <c r="H21" s="26"/>
      <c r="I21" s="26"/>
      <c r="J21" s="24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191"/>
      <c r="Z21" s="368"/>
      <c r="AA21" s="244"/>
      <c r="AB21" s="244"/>
      <c r="AC21" s="244"/>
      <c r="AD21" s="26"/>
      <c r="AE21" s="26"/>
      <c r="AF21" s="24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191"/>
      <c r="AV21" s="244"/>
      <c r="AW21" s="244"/>
      <c r="AX21" s="244"/>
      <c r="AY21" s="26"/>
      <c r="AZ21" s="26"/>
      <c r="BA21" s="24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188"/>
      <c r="BQ21" s="364"/>
      <c r="BR21" s="244"/>
      <c r="BS21" s="244"/>
      <c r="BT21" s="244"/>
      <c r="BU21" s="26"/>
      <c r="BV21" s="26"/>
      <c r="BW21" s="24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191"/>
      <c r="CM21" s="21"/>
      <c r="CN21" s="135"/>
      <c r="CO21" s="9"/>
      <c r="CP21" s="9"/>
      <c r="CQ21" s="22"/>
      <c r="CR21" s="187"/>
      <c r="CS21" s="181"/>
      <c r="CT21" s="181"/>
      <c r="CU21" s="181"/>
      <c r="CV21" s="184"/>
      <c r="CW21" s="164"/>
      <c r="CX21" s="34"/>
      <c r="CY21" s="34"/>
      <c r="CZ21" s="157"/>
      <c r="DA21" s="165"/>
      <c r="DB21" s="247"/>
      <c r="DC21" s="45"/>
      <c r="DD21" s="248"/>
      <c r="DE21" s="249"/>
      <c r="DF21" s="45"/>
      <c r="DG21" s="248"/>
      <c r="DH21" s="249"/>
      <c r="DI21" s="45"/>
      <c r="DJ21" s="248"/>
      <c r="DK21" s="249"/>
      <c r="DL21" s="45"/>
      <c r="DM21" s="26"/>
      <c r="DN21" s="165"/>
      <c r="DO21" s="356"/>
      <c r="DP21" s="356"/>
    </row>
    <row r="22" spans="1:120" s="156" customFormat="1" ht="15.75">
      <c r="A22" s="241"/>
      <c r="B22" s="242"/>
      <c r="C22" s="243"/>
      <c r="D22" s="16"/>
      <c r="E22" s="244"/>
      <c r="F22" s="244"/>
      <c r="G22" s="244"/>
      <c r="H22" s="26"/>
      <c r="I22" s="26"/>
      <c r="J22" s="24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191"/>
      <c r="Z22" s="368"/>
      <c r="AA22" s="244"/>
      <c r="AB22" s="244"/>
      <c r="AC22" s="244"/>
      <c r="AD22" s="26"/>
      <c r="AE22" s="26"/>
      <c r="AF22" s="24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191"/>
      <c r="AV22" s="244"/>
      <c r="AW22" s="244"/>
      <c r="AX22" s="244"/>
      <c r="AY22" s="26"/>
      <c r="AZ22" s="26"/>
      <c r="BA22" s="24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191"/>
      <c r="BQ22" s="368"/>
      <c r="BR22" s="244"/>
      <c r="BS22" s="244"/>
      <c r="BT22" s="244"/>
      <c r="BU22" s="26"/>
      <c r="BV22" s="26"/>
      <c r="BW22" s="2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191"/>
      <c r="CM22" s="21"/>
      <c r="CN22" s="9"/>
      <c r="CO22" s="9"/>
      <c r="CP22" s="9"/>
      <c r="CQ22" s="22"/>
      <c r="CR22" s="187"/>
      <c r="CS22" s="181"/>
      <c r="CT22" s="181"/>
      <c r="CU22" s="181"/>
      <c r="CV22" s="184"/>
      <c r="CW22" s="164"/>
      <c r="CX22" s="34"/>
      <c r="CY22" s="34"/>
      <c r="CZ22" s="157"/>
      <c r="DA22" s="165"/>
      <c r="DB22" s="247"/>
      <c r="DC22" s="45"/>
      <c r="DD22" s="248"/>
      <c r="DE22" s="249"/>
      <c r="DF22" s="45"/>
      <c r="DG22" s="248"/>
      <c r="DH22" s="249"/>
      <c r="DI22" s="45"/>
      <c r="DJ22" s="248"/>
      <c r="DK22" s="249"/>
      <c r="DL22" s="45"/>
      <c r="DM22" s="26"/>
      <c r="DN22" s="165"/>
      <c r="DO22" s="356"/>
      <c r="DP22" s="356"/>
    </row>
    <row r="23" spans="1:120" s="156" customFormat="1" ht="15.75">
      <c r="A23" s="241"/>
      <c r="B23" s="242"/>
      <c r="C23" s="243"/>
      <c r="D23" s="179"/>
      <c r="E23" s="250"/>
      <c r="F23" s="250"/>
      <c r="G23" s="250"/>
      <c r="H23" s="26"/>
      <c r="I23" s="26"/>
      <c r="J23" s="2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191"/>
      <c r="Z23" s="368"/>
      <c r="AA23" s="250"/>
      <c r="AB23" s="250"/>
      <c r="AC23" s="250"/>
      <c r="AD23" s="26"/>
      <c r="AE23" s="26"/>
      <c r="AF23" s="24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191"/>
      <c r="AV23" s="250"/>
      <c r="AW23" s="250"/>
      <c r="AX23" s="250"/>
      <c r="AY23" s="26"/>
      <c r="AZ23" s="26"/>
      <c r="BA23" s="24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191"/>
      <c r="BQ23" s="368"/>
      <c r="BR23" s="250"/>
      <c r="BS23" s="250"/>
      <c r="BT23" s="250"/>
      <c r="BU23" s="26"/>
      <c r="BV23" s="26"/>
      <c r="BW23" s="24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191"/>
      <c r="CM23" s="21"/>
      <c r="CN23" s="9"/>
      <c r="CO23" s="9"/>
      <c r="CP23" s="9"/>
      <c r="CQ23" s="22"/>
      <c r="CR23" s="187"/>
      <c r="CS23" s="181"/>
      <c r="CT23" s="181"/>
      <c r="CU23" s="181"/>
      <c r="CV23" s="184"/>
      <c r="CW23" s="164"/>
      <c r="CX23" s="34"/>
      <c r="CY23" s="34"/>
      <c r="CZ23" s="157"/>
      <c r="DA23" s="165"/>
      <c r="DB23" s="247"/>
      <c r="DC23" s="45"/>
      <c r="DD23" s="248"/>
      <c r="DE23" s="249"/>
      <c r="DF23" s="45"/>
      <c r="DG23" s="248"/>
      <c r="DH23" s="249"/>
      <c r="DI23" s="45"/>
      <c r="DJ23" s="248"/>
      <c r="DK23" s="249"/>
      <c r="DL23" s="45"/>
      <c r="DM23" s="26"/>
      <c r="DN23" s="165"/>
      <c r="DO23" s="356"/>
      <c r="DP23" s="356"/>
    </row>
    <row r="24" spans="1:120" s="156" customFormat="1" ht="15.75">
      <c r="A24" s="241"/>
      <c r="B24" s="242"/>
      <c r="C24" s="243"/>
      <c r="D24" s="16"/>
      <c r="E24" s="244"/>
      <c r="F24" s="244"/>
      <c r="G24" s="244"/>
      <c r="H24" s="26"/>
      <c r="I24" s="26"/>
      <c r="J24" s="2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191"/>
      <c r="Z24" s="368"/>
      <c r="AA24" s="244"/>
      <c r="AB24" s="244"/>
      <c r="AC24" s="244"/>
      <c r="AD24" s="26"/>
      <c r="AE24" s="26"/>
      <c r="AF24" s="24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191"/>
      <c r="AV24" s="244"/>
      <c r="AW24" s="244"/>
      <c r="AX24" s="244"/>
      <c r="AY24" s="26"/>
      <c r="AZ24" s="26"/>
      <c r="BA24" s="24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191"/>
      <c r="BQ24" s="368"/>
      <c r="BR24" s="244"/>
      <c r="BS24" s="244"/>
      <c r="BT24" s="244"/>
      <c r="BU24" s="26"/>
      <c r="BV24" s="26"/>
      <c r="BW24" s="24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191"/>
      <c r="CM24" s="21"/>
      <c r="CN24" s="135"/>
      <c r="CO24" s="9"/>
      <c r="CP24" s="9"/>
      <c r="CQ24" s="22"/>
      <c r="CR24" s="187"/>
      <c r="CS24" s="181"/>
      <c r="CT24" s="181"/>
      <c r="CU24" s="181"/>
      <c r="CV24" s="184"/>
      <c r="CW24" s="164"/>
      <c r="CX24" s="34"/>
      <c r="CY24" s="34"/>
      <c r="CZ24" s="157"/>
      <c r="DA24" s="165"/>
      <c r="DB24" s="247"/>
      <c r="DC24" s="45"/>
      <c r="DD24" s="248"/>
      <c r="DE24" s="249"/>
      <c r="DF24" s="45"/>
      <c r="DG24" s="248"/>
      <c r="DH24" s="249"/>
      <c r="DI24" s="45"/>
      <c r="DJ24" s="248"/>
      <c r="DK24" s="249"/>
      <c r="DL24" s="45"/>
      <c r="DM24" s="26"/>
      <c r="DN24" s="165"/>
      <c r="DO24" s="356"/>
      <c r="DP24" s="356"/>
    </row>
    <row r="25" spans="1:120" s="156" customFormat="1" ht="16.5" thickBot="1">
      <c r="A25" s="251"/>
      <c r="B25" s="252"/>
      <c r="C25" s="253"/>
      <c r="D25" s="207"/>
      <c r="E25" s="254"/>
      <c r="F25" s="254"/>
      <c r="G25" s="254"/>
      <c r="H25" s="142"/>
      <c r="I25" s="142"/>
      <c r="J25" s="14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358"/>
      <c r="Z25" s="369"/>
      <c r="AA25" s="254"/>
      <c r="AB25" s="254"/>
      <c r="AC25" s="254"/>
      <c r="AD25" s="142"/>
      <c r="AE25" s="142"/>
      <c r="AF25" s="14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358"/>
      <c r="AV25" s="254"/>
      <c r="AW25" s="254"/>
      <c r="AX25" s="254"/>
      <c r="AY25" s="142"/>
      <c r="AZ25" s="142"/>
      <c r="BA25" s="14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358"/>
      <c r="BQ25" s="369"/>
      <c r="BR25" s="254"/>
      <c r="BS25" s="254"/>
      <c r="BT25" s="254"/>
      <c r="BU25" s="142"/>
      <c r="BV25" s="142"/>
      <c r="BW25" s="14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358"/>
      <c r="CM25" s="139"/>
      <c r="CN25" s="140"/>
      <c r="CO25" s="140"/>
      <c r="CP25" s="140"/>
      <c r="CQ25" s="143"/>
      <c r="CR25" s="152"/>
      <c r="CS25" s="146"/>
      <c r="CT25" s="146"/>
      <c r="CU25" s="146"/>
      <c r="CV25" s="147"/>
      <c r="CW25" s="148"/>
      <c r="CX25" s="153"/>
      <c r="CY25" s="153"/>
      <c r="CZ25" s="149"/>
      <c r="DA25" s="150"/>
      <c r="DB25" s="258"/>
      <c r="DC25" s="151"/>
      <c r="DD25" s="259"/>
      <c r="DE25" s="260"/>
      <c r="DF25" s="151"/>
      <c r="DG25" s="259"/>
      <c r="DH25" s="260"/>
      <c r="DI25" s="151"/>
      <c r="DJ25" s="259"/>
      <c r="DK25" s="260"/>
      <c r="DL25" s="151"/>
      <c r="DM25" s="142"/>
      <c r="DN25" s="32"/>
      <c r="DO25" s="356"/>
      <c r="DP25" s="356"/>
    </row>
    <row r="26" spans="1:120" s="156" customFormat="1" ht="15" customHeight="1">
      <c r="A26" s="232"/>
      <c r="B26" s="233"/>
      <c r="C26" s="234"/>
      <c r="D26" s="169"/>
      <c r="E26" s="235"/>
      <c r="F26" s="235"/>
      <c r="G26" s="235"/>
      <c r="H26" s="172"/>
      <c r="I26" s="172"/>
      <c r="J26" s="171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90"/>
      <c r="Z26" s="366"/>
      <c r="AA26" s="235"/>
      <c r="AB26" s="235"/>
      <c r="AC26" s="235"/>
      <c r="AD26" s="172"/>
      <c r="AE26" s="172"/>
      <c r="AF26" s="171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190"/>
      <c r="AV26" s="235"/>
      <c r="AW26" s="235"/>
      <c r="AX26" s="235"/>
      <c r="AY26" s="172"/>
      <c r="AZ26" s="172"/>
      <c r="BA26" s="171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190"/>
      <c r="BQ26" s="366"/>
      <c r="BR26" s="235"/>
      <c r="BS26" s="235"/>
      <c r="BT26" s="235"/>
      <c r="BU26" s="172"/>
      <c r="BV26" s="172"/>
      <c r="BW26" s="171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190"/>
      <c r="CM26" s="236"/>
      <c r="CN26" s="30"/>
      <c r="CO26" s="30"/>
      <c r="CP26" s="30"/>
      <c r="CQ26" s="237"/>
      <c r="CR26" s="176"/>
      <c r="CS26" s="363"/>
      <c r="CT26" s="363"/>
      <c r="CU26" s="363"/>
      <c r="CV26" s="173"/>
      <c r="CW26" s="161"/>
      <c r="CX26" s="162"/>
      <c r="CY26" s="162"/>
      <c r="CZ26" s="162"/>
      <c r="DA26" s="163"/>
      <c r="DB26" s="238"/>
      <c r="DC26" s="43"/>
      <c r="DD26" s="239"/>
      <c r="DE26" s="240"/>
      <c r="DF26" s="43"/>
      <c r="DG26" s="239"/>
      <c r="DH26" s="240"/>
      <c r="DI26" s="43"/>
      <c r="DJ26" s="239"/>
      <c r="DK26" s="240"/>
      <c r="DL26" s="43"/>
      <c r="DM26" s="25"/>
      <c r="DN26" s="163"/>
      <c r="DO26" s="356"/>
      <c r="DP26" s="356"/>
    </row>
    <row r="27" spans="1:120" s="156" customFormat="1" ht="15" customHeight="1">
      <c r="A27" s="241"/>
      <c r="B27" s="242"/>
      <c r="C27" s="243"/>
      <c r="D27" s="16"/>
      <c r="E27" s="244"/>
      <c r="F27" s="244"/>
      <c r="G27" s="244"/>
      <c r="H27" s="183"/>
      <c r="I27" s="183"/>
      <c r="J27" s="182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188"/>
      <c r="Z27" s="364"/>
      <c r="AA27" s="244"/>
      <c r="AB27" s="244"/>
      <c r="AC27" s="244"/>
      <c r="AD27" s="183"/>
      <c r="AE27" s="183"/>
      <c r="AF27" s="182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188"/>
      <c r="AV27" s="244"/>
      <c r="AW27" s="244"/>
      <c r="AX27" s="244"/>
      <c r="AY27" s="183"/>
      <c r="AZ27" s="183"/>
      <c r="BA27" s="182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188"/>
      <c r="BQ27" s="364"/>
      <c r="BR27" s="244"/>
      <c r="BS27" s="244"/>
      <c r="BT27" s="244"/>
      <c r="BU27" s="183"/>
      <c r="BV27" s="183"/>
      <c r="BW27" s="182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188"/>
      <c r="CM27" s="245"/>
      <c r="CN27" s="135"/>
      <c r="CO27" s="135"/>
      <c r="CP27" s="135"/>
      <c r="CQ27" s="246"/>
      <c r="CR27" s="187"/>
      <c r="CS27" s="362"/>
      <c r="CT27" s="362"/>
      <c r="CU27" s="362"/>
      <c r="CV27" s="184"/>
      <c r="CW27" s="164"/>
      <c r="CX27" s="157"/>
      <c r="CY27" s="157"/>
      <c r="CZ27" s="157"/>
      <c r="DA27" s="165"/>
      <c r="DB27" s="247"/>
      <c r="DC27" s="45"/>
      <c r="DD27" s="248"/>
      <c r="DE27" s="249"/>
      <c r="DF27" s="45"/>
      <c r="DG27" s="248"/>
      <c r="DH27" s="249"/>
      <c r="DI27" s="45"/>
      <c r="DJ27" s="248"/>
      <c r="DK27" s="249"/>
      <c r="DL27" s="45"/>
      <c r="DM27" s="26"/>
      <c r="DN27" s="165"/>
      <c r="DO27" s="356"/>
      <c r="DP27" s="356"/>
    </row>
    <row r="28" spans="1:120" s="156" customFormat="1" ht="15" customHeight="1">
      <c r="A28" s="241"/>
      <c r="B28" s="242"/>
      <c r="C28" s="243"/>
      <c r="D28" s="16"/>
      <c r="E28" s="244"/>
      <c r="F28" s="244"/>
      <c r="G28" s="244"/>
      <c r="H28" s="183"/>
      <c r="I28" s="183"/>
      <c r="J28" s="182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188"/>
      <c r="Z28" s="364"/>
      <c r="AA28" s="244"/>
      <c r="AB28" s="244"/>
      <c r="AC28" s="244"/>
      <c r="AD28" s="183"/>
      <c r="AE28" s="183"/>
      <c r="AF28" s="182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188"/>
      <c r="AV28" s="244"/>
      <c r="AW28" s="244"/>
      <c r="AX28" s="244"/>
      <c r="AY28" s="183"/>
      <c r="AZ28" s="183"/>
      <c r="BA28" s="182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188"/>
      <c r="BQ28" s="364"/>
      <c r="BR28" s="244"/>
      <c r="BS28" s="244"/>
      <c r="BT28" s="244"/>
      <c r="BU28" s="183"/>
      <c r="BV28" s="183"/>
      <c r="BW28" s="182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188"/>
      <c r="CM28" s="245"/>
      <c r="CN28" s="135"/>
      <c r="CO28" s="135"/>
      <c r="CP28" s="135"/>
      <c r="CQ28" s="246"/>
      <c r="CR28" s="187"/>
      <c r="CS28" s="362"/>
      <c r="CT28" s="362"/>
      <c r="CU28" s="362"/>
      <c r="CV28" s="184"/>
      <c r="CW28" s="164"/>
      <c r="CX28" s="157"/>
      <c r="CY28" s="157"/>
      <c r="CZ28" s="157"/>
      <c r="DA28" s="165"/>
      <c r="DB28" s="247"/>
      <c r="DC28" s="45"/>
      <c r="DD28" s="248"/>
      <c r="DE28" s="249"/>
      <c r="DF28" s="45"/>
      <c r="DG28" s="248"/>
      <c r="DH28" s="249"/>
      <c r="DI28" s="45"/>
      <c r="DJ28" s="248"/>
      <c r="DK28" s="249"/>
      <c r="DL28" s="45"/>
      <c r="DM28" s="26"/>
      <c r="DN28" s="165"/>
      <c r="DO28" s="356"/>
      <c r="DP28" s="356"/>
    </row>
    <row r="29" spans="1:120" s="156" customFormat="1" ht="15" customHeight="1">
      <c r="A29" s="241"/>
      <c r="B29" s="242"/>
      <c r="C29" s="243"/>
      <c r="D29" s="16"/>
      <c r="E29" s="244"/>
      <c r="F29" s="244"/>
      <c r="G29" s="244"/>
      <c r="H29" s="183"/>
      <c r="I29" s="183"/>
      <c r="J29" s="182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188"/>
      <c r="Z29" s="364"/>
      <c r="AA29" s="244"/>
      <c r="AB29" s="244"/>
      <c r="AC29" s="244"/>
      <c r="AD29" s="183"/>
      <c r="AE29" s="183"/>
      <c r="AF29" s="182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188"/>
      <c r="AV29" s="244"/>
      <c r="AW29" s="244"/>
      <c r="AX29" s="244"/>
      <c r="AY29" s="183"/>
      <c r="AZ29" s="183"/>
      <c r="BA29" s="182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188"/>
      <c r="BQ29" s="364"/>
      <c r="BR29" s="244"/>
      <c r="BS29" s="244"/>
      <c r="BT29" s="244"/>
      <c r="BU29" s="183"/>
      <c r="BV29" s="183"/>
      <c r="BW29" s="182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188"/>
      <c r="CM29" s="245"/>
      <c r="CN29" s="135"/>
      <c r="CO29" s="135"/>
      <c r="CP29" s="135"/>
      <c r="CQ29" s="246"/>
      <c r="CR29" s="187"/>
      <c r="CS29" s="362"/>
      <c r="CT29" s="362"/>
      <c r="CU29" s="362"/>
      <c r="CV29" s="184"/>
      <c r="CW29" s="164"/>
      <c r="CX29" s="157"/>
      <c r="CY29" s="157"/>
      <c r="CZ29" s="157"/>
      <c r="DA29" s="165"/>
      <c r="DB29" s="247"/>
      <c r="DC29" s="45"/>
      <c r="DD29" s="248"/>
      <c r="DE29" s="249"/>
      <c r="DF29" s="45"/>
      <c r="DG29" s="248"/>
      <c r="DH29" s="249"/>
      <c r="DI29" s="45"/>
      <c r="DJ29" s="248"/>
      <c r="DK29" s="249"/>
      <c r="DL29" s="45"/>
      <c r="DM29" s="26"/>
      <c r="DN29" s="165"/>
      <c r="DO29" s="356"/>
      <c r="DP29" s="356"/>
    </row>
    <row r="30" spans="1:120" s="156" customFormat="1" ht="15" customHeight="1">
      <c r="A30" s="241"/>
      <c r="B30" s="242"/>
      <c r="C30" s="243"/>
      <c r="D30" s="16"/>
      <c r="E30" s="244"/>
      <c r="F30" s="244"/>
      <c r="G30" s="244"/>
      <c r="H30" s="183"/>
      <c r="I30" s="183"/>
      <c r="J30" s="182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188"/>
      <c r="Z30" s="364"/>
      <c r="AA30" s="244"/>
      <c r="AB30" s="244"/>
      <c r="AC30" s="244"/>
      <c r="AD30" s="183"/>
      <c r="AE30" s="183"/>
      <c r="AF30" s="182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188"/>
      <c r="AV30" s="244"/>
      <c r="AW30" s="244"/>
      <c r="AX30" s="244"/>
      <c r="AY30" s="183"/>
      <c r="AZ30" s="183"/>
      <c r="BA30" s="182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188"/>
      <c r="BQ30" s="364"/>
      <c r="BR30" s="244"/>
      <c r="BS30" s="244"/>
      <c r="BT30" s="244"/>
      <c r="BU30" s="183"/>
      <c r="BV30" s="183"/>
      <c r="BW30" s="182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188"/>
      <c r="CM30" s="245"/>
      <c r="CN30" s="9"/>
      <c r="CO30" s="135"/>
      <c r="CP30" s="135"/>
      <c r="CQ30" s="246"/>
      <c r="CR30" s="187"/>
      <c r="CS30" s="362"/>
      <c r="CT30" s="362"/>
      <c r="CU30" s="362"/>
      <c r="CV30" s="184"/>
      <c r="CW30" s="164"/>
      <c r="CX30" s="157"/>
      <c r="CY30" s="157"/>
      <c r="CZ30" s="157"/>
      <c r="DA30" s="165"/>
      <c r="DB30" s="247"/>
      <c r="DC30" s="45"/>
      <c r="DD30" s="248"/>
      <c r="DE30" s="249"/>
      <c r="DF30" s="45"/>
      <c r="DG30" s="248"/>
      <c r="DH30" s="249"/>
      <c r="DI30" s="45"/>
      <c r="DJ30" s="248"/>
      <c r="DK30" s="249"/>
      <c r="DL30" s="45"/>
      <c r="DM30" s="26"/>
      <c r="DN30" s="165"/>
      <c r="DO30" s="356"/>
      <c r="DP30" s="356"/>
    </row>
    <row r="31" spans="1:120" s="156" customFormat="1" ht="15" customHeight="1">
      <c r="A31" s="241"/>
      <c r="B31" s="242"/>
      <c r="C31" s="243"/>
      <c r="D31" s="179"/>
      <c r="E31" s="250"/>
      <c r="F31" s="250"/>
      <c r="G31" s="250"/>
      <c r="H31" s="183"/>
      <c r="I31" s="183"/>
      <c r="J31" s="182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188"/>
      <c r="Z31" s="364"/>
      <c r="AA31" s="250"/>
      <c r="AB31" s="250"/>
      <c r="AC31" s="250"/>
      <c r="AD31" s="183"/>
      <c r="AE31" s="183"/>
      <c r="AF31" s="182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188"/>
      <c r="AV31" s="250"/>
      <c r="AW31" s="250"/>
      <c r="AX31" s="250"/>
      <c r="AY31" s="183"/>
      <c r="AZ31" s="183"/>
      <c r="BA31" s="182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188"/>
      <c r="BQ31" s="364"/>
      <c r="BR31" s="250"/>
      <c r="BS31" s="250"/>
      <c r="BT31" s="250"/>
      <c r="BU31" s="183"/>
      <c r="BV31" s="183"/>
      <c r="BW31" s="182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188"/>
      <c r="CM31" s="245"/>
      <c r="CN31" s="9"/>
      <c r="CO31" s="135"/>
      <c r="CP31" s="135"/>
      <c r="CQ31" s="246"/>
      <c r="CR31" s="187"/>
      <c r="CS31" s="362"/>
      <c r="CT31" s="362"/>
      <c r="CU31" s="362"/>
      <c r="CV31" s="184"/>
      <c r="CW31" s="164"/>
      <c r="CX31" s="157"/>
      <c r="CY31" s="157"/>
      <c r="CZ31" s="157"/>
      <c r="DA31" s="165"/>
      <c r="DB31" s="247"/>
      <c r="DC31" s="45"/>
      <c r="DD31" s="248"/>
      <c r="DE31" s="249"/>
      <c r="DF31" s="45"/>
      <c r="DG31" s="248"/>
      <c r="DH31" s="249"/>
      <c r="DI31" s="45"/>
      <c r="DJ31" s="248"/>
      <c r="DK31" s="249"/>
      <c r="DL31" s="45"/>
      <c r="DM31" s="26"/>
      <c r="DN31" s="165"/>
      <c r="DO31" s="356"/>
      <c r="DP31" s="356"/>
    </row>
    <row r="32" spans="1:120" s="156" customFormat="1" ht="15" customHeight="1">
      <c r="A32" s="241"/>
      <c r="B32" s="242"/>
      <c r="C32" s="243"/>
      <c r="D32" s="16"/>
      <c r="E32" s="244"/>
      <c r="F32" s="244"/>
      <c r="G32" s="244"/>
      <c r="H32" s="183"/>
      <c r="I32" s="183"/>
      <c r="J32" s="182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188"/>
      <c r="Z32" s="364"/>
      <c r="AA32" s="244"/>
      <c r="AB32" s="244"/>
      <c r="AC32" s="244"/>
      <c r="AD32" s="183"/>
      <c r="AE32" s="183"/>
      <c r="AF32" s="182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188"/>
      <c r="AV32" s="244"/>
      <c r="AW32" s="244"/>
      <c r="AX32" s="244"/>
      <c r="AY32" s="183"/>
      <c r="AZ32" s="183"/>
      <c r="BA32" s="182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188"/>
      <c r="BQ32" s="364"/>
      <c r="BR32" s="244"/>
      <c r="BS32" s="244"/>
      <c r="BT32" s="244"/>
      <c r="BU32" s="183"/>
      <c r="BV32" s="183"/>
      <c r="BW32" s="182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188"/>
      <c r="CM32" s="245"/>
      <c r="CN32" s="135"/>
      <c r="CO32" s="135"/>
      <c r="CP32" s="135"/>
      <c r="CQ32" s="246"/>
      <c r="CR32" s="187"/>
      <c r="CS32" s="362"/>
      <c r="CT32" s="362"/>
      <c r="CU32" s="362"/>
      <c r="CV32" s="184"/>
      <c r="CW32" s="164"/>
      <c r="CX32" s="157"/>
      <c r="CY32" s="157"/>
      <c r="CZ32" s="157"/>
      <c r="DA32" s="165"/>
      <c r="DB32" s="247"/>
      <c r="DC32" s="45"/>
      <c r="DD32" s="248"/>
      <c r="DE32" s="249"/>
      <c r="DF32" s="45"/>
      <c r="DG32" s="248"/>
      <c r="DH32" s="249"/>
      <c r="DI32" s="45"/>
      <c r="DJ32" s="248"/>
      <c r="DK32" s="249"/>
      <c r="DL32" s="45"/>
      <c r="DM32" s="26"/>
      <c r="DN32" s="165"/>
      <c r="DO32" s="356"/>
      <c r="DP32" s="356"/>
    </row>
    <row r="33" spans="1:120" s="156" customFormat="1" ht="16.5" thickBot="1">
      <c r="A33" s="251"/>
      <c r="B33" s="252"/>
      <c r="C33" s="253"/>
      <c r="D33" s="207"/>
      <c r="E33" s="254"/>
      <c r="F33" s="254"/>
      <c r="G33" s="254"/>
      <c r="H33" s="142"/>
      <c r="I33" s="142"/>
      <c r="J33" s="14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358"/>
      <c r="Z33" s="369"/>
      <c r="AA33" s="254"/>
      <c r="AB33" s="254"/>
      <c r="AC33" s="254"/>
      <c r="AD33" s="142"/>
      <c r="AE33" s="142"/>
      <c r="AF33" s="14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358"/>
      <c r="AV33" s="254"/>
      <c r="AW33" s="254"/>
      <c r="AX33" s="254"/>
      <c r="AY33" s="142"/>
      <c r="AZ33" s="142"/>
      <c r="BA33" s="14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358"/>
      <c r="BQ33" s="369"/>
      <c r="BR33" s="254"/>
      <c r="BS33" s="254"/>
      <c r="BT33" s="254"/>
      <c r="BU33" s="142"/>
      <c r="BV33" s="142"/>
      <c r="BW33" s="14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358"/>
      <c r="CM33" s="139"/>
      <c r="CN33" s="140"/>
      <c r="CO33" s="140"/>
      <c r="CP33" s="140"/>
      <c r="CQ33" s="143"/>
      <c r="CR33" s="152"/>
      <c r="CS33" s="146"/>
      <c r="CT33" s="146"/>
      <c r="CU33" s="146"/>
      <c r="CV33" s="147"/>
      <c r="CW33" s="148"/>
      <c r="CX33" s="153"/>
      <c r="CY33" s="153"/>
      <c r="CZ33" s="149"/>
      <c r="DA33" s="150"/>
      <c r="DB33" s="258"/>
      <c r="DC33" s="151"/>
      <c r="DD33" s="259"/>
      <c r="DE33" s="260"/>
      <c r="DF33" s="151"/>
      <c r="DG33" s="259"/>
      <c r="DH33" s="260"/>
      <c r="DI33" s="151"/>
      <c r="DJ33" s="259"/>
      <c r="DK33" s="260"/>
      <c r="DL33" s="151"/>
      <c r="DM33" s="142"/>
      <c r="DN33" s="32"/>
      <c r="DO33" s="356"/>
      <c r="DP33" s="356"/>
    </row>
    <row r="34" spans="1:120">
      <c r="H34" s="261"/>
      <c r="I34" s="261"/>
    </row>
    <row r="35" spans="1:120">
      <c r="H35" s="261"/>
      <c r="I35" s="261"/>
    </row>
    <row r="36" spans="1:120">
      <c r="H36" s="261"/>
      <c r="I36" s="261"/>
    </row>
    <row r="49" spans="105:118">
      <c r="DA49" s="156"/>
      <c r="DN49" s="156"/>
    </row>
    <row r="50" spans="105:118">
      <c r="DA50" s="156"/>
      <c r="DN50" s="156"/>
    </row>
    <row r="51" spans="105:118">
      <c r="DA51" s="156"/>
      <c r="DN51" s="156"/>
    </row>
    <row r="52" spans="105:118">
      <c r="DA52" s="156"/>
      <c r="DN52" s="156"/>
    </row>
    <row r="53" spans="105:118">
      <c r="DA53" s="156"/>
      <c r="DN53" s="156"/>
    </row>
    <row r="54" spans="105:118">
      <c r="DA54" s="156"/>
      <c r="DN54" s="156"/>
    </row>
    <row r="55" spans="105:118">
      <c r="DA55" s="156"/>
      <c r="DN55" s="156"/>
    </row>
    <row r="56" spans="105:118">
      <c r="DA56" s="156"/>
      <c r="DN56" s="156"/>
    </row>
    <row r="57" spans="105:118">
      <c r="DA57" s="156"/>
      <c r="DN57" s="156"/>
    </row>
    <row r="58" spans="105:118">
      <c r="DA58" s="156"/>
      <c r="DN58" s="156"/>
    </row>
    <row r="59" spans="105:118">
      <c r="DA59" s="156"/>
      <c r="DN59" s="156"/>
    </row>
    <row r="60" spans="105:118">
      <c r="DA60" s="156"/>
      <c r="DN60" s="156"/>
    </row>
    <row r="61" spans="105:118">
      <c r="DA61" s="156"/>
      <c r="DN61" s="156"/>
    </row>
    <row r="62" spans="105:118">
      <c r="DA62" s="156"/>
      <c r="DN62" s="156"/>
    </row>
    <row r="63" spans="105:118">
      <c r="DA63" s="156"/>
      <c r="DN63" s="156"/>
    </row>
    <row r="64" spans="105:118">
      <c r="DA64" s="156"/>
      <c r="DN64" s="156"/>
    </row>
    <row r="65" spans="105:118">
      <c r="DA65" s="156"/>
      <c r="DN65" s="156"/>
    </row>
    <row r="66" spans="105:118">
      <c r="DA66" s="156"/>
      <c r="DN66" s="156"/>
    </row>
    <row r="67" spans="105:118">
      <c r="DA67" s="156"/>
      <c r="DN67" s="156"/>
    </row>
    <row r="68" spans="105:118">
      <c r="DA68" s="156"/>
      <c r="DN68" s="156"/>
    </row>
    <row r="69" spans="105:118">
      <c r="DA69" s="156"/>
      <c r="DN69" s="156"/>
    </row>
    <row r="70" spans="105:118">
      <c r="DA70" s="156"/>
      <c r="DN70" s="156"/>
    </row>
    <row r="71" spans="105:118">
      <c r="DA71" s="156"/>
      <c r="DN71" s="156"/>
    </row>
    <row r="72" spans="105:118">
      <c r="DA72" s="156"/>
      <c r="DN72" s="156"/>
    </row>
    <row r="73" spans="105:118">
      <c r="DA73" s="156"/>
      <c r="DN73" s="156"/>
    </row>
    <row r="74" spans="105:118">
      <c r="DA74" s="156"/>
      <c r="DN74" s="156"/>
    </row>
    <row r="75" spans="105:118">
      <c r="DA75" s="156"/>
      <c r="DN75" s="156"/>
    </row>
    <row r="76" spans="105:118">
      <c r="DA76" s="156"/>
      <c r="DN76" s="156"/>
    </row>
    <row r="77" spans="105:118">
      <c r="DA77" s="156"/>
      <c r="DN77" s="156"/>
    </row>
    <row r="78" spans="105:118">
      <c r="DA78" s="156"/>
      <c r="DN78" s="156"/>
    </row>
    <row r="79" spans="105:118">
      <c r="DA79" s="156"/>
      <c r="DN79" s="156"/>
    </row>
    <row r="80" spans="105:118">
      <c r="DA80" s="156"/>
      <c r="DN80" s="156"/>
    </row>
    <row r="81" spans="105:118">
      <c r="DA81" s="156"/>
      <c r="DN81" s="156"/>
    </row>
  </sheetData>
  <sortState ref="A1:DN1">
    <sortCondition ref="CS1" customList="VODAFONE,MOVISTAR,ORANGE,YOIGO"/>
    <sortCondition ref="E1"/>
  </sortState>
  <pageMargins left="0.7" right="0.7" top="0.75" bottom="0.75" header="0.3" footer="0.3"/>
  <pageSetup paperSize="9" scale="1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9" customWidth="1"/>
    <col min="2" max="2" width="9.28515625" style="1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8" width="6.7109375" style="26" bestFit="1" customWidth="1"/>
    <col min="9" max="9" width="6.7109375" style="9" bestFit="1" customWidth="1"/>
    <col min="10" max="10" width="8.140625" style="9" bestFit="1" customWidth="1"/>
    <col min="11" max="11" width="10.140625" style="9" customWidth="1"/>
    <col min="12" max="16" width="8.5703125" style="9" bestFit="1" customWidth="1"/>
    <col min="17" max="22" width="8.5703125" style="9" customWidth="1"/>
    <col min="23" max="25" width="8.5703125" style="9" bestFit="1" customWidth="1"/>
    <col min="26" max="26" width="8.5703125" style="9" customWidth="1"/>
    <col min="27" max="27" width="8.5703125" style="24" customWidth="1"/>
    <col min="28" max="28" width="8.5703125" style="9" customWidth="1"/>
    <col min="29" max="29" width="8.140625" style="9" bestFit="1" customWidth="1"/>
    <col min="30" max="30" width="6.7109375" style="26" bestFit="1" customWidth="1"/>
    <col min="31" max="31" width="7.42578125" style="9" bestFit="1" customWidth="1"/>
    <col min="32" max="33" width="8.140625" style="9" bestFit="1" customWidth="1"/>
    <col min="34" max="38" width="8.5703125" style="9" bestFit="1" customWidth="1"/>
    <col min="39" max="44" width="8.5703125" style="9" customWidth="1"/>
    <col min="45" max="47" width="8.5703125" style="9" bestFit="1" customWidth="1"/>
    <col min="48" max="48" width="8.5703125" style="24" customWidth="1"/>
    <col min="49" max="49" width="9.28515625" style="9" bestFit="1" customWidth="1"/>
    <col min="50" max="50" width="8.140625" style="9" bestFit="1" customWidth="1"/>
    <col min="51" max="51" width="6.7109375" style="26" bestFit="1" customWidth="1"/>
    <col min="52" max="52" width="7.42578125" style="9" bestFit="1" customWidth="1"/>
    <col min="53" max="54" width="8.140625" style="9" bestFit="1" customWidth="1"/>
    <col min="55" max="59" width="8.5703125" style="9" bestFit="1" customWidth="1"/>
    <col min="60" max="65" width="8.5703125" style="9" customWidth="1"/>
    <col min="66" max="68" width="8.5703125" style="9" bestFit="1" customWidth="1"/>
    <col min="69" max="69" width="8.5703125" style="9" customWidth="1"/>
    <col min="70" max="70" width="8.5703125" style="24" customWidth="1"/>
    <col min="71" max="71" width="8.5703125" style="9" customWidth="1"/>
    <col min="72" max="72" width="8.140625" style="9" bestFit="1" customWidth="1"/>
    <col min="73" max="73" width="6.7109375" style="26" bestFit="1" customWidth="1"/>
    <col min="74" max="74" width="7.42578125" style="9" bestFit="1" customWidth="1"/>
    <col min="75" max="76" width="8.140625" style="9" bestFit="1" customWidth="1"/>
    <col min="77" max="81" width="8.5703125" style="9" bestFit="1" customWidth="1"/>
    <col min="82" max="87" width="8.5703125" style="9" customWidth="1"/>
    <col min="88" max="90" width="8.5703125" style="9" bestFit="1" customWidth="1"/>
    <col min="91" max="91" width="5.7109375" style="9" customWidth="1"/>
    <col min="92" max="92" width="8.7109375" style="9" bestFit="1" customWidth="1"/>
    <col min="93" max="95" width="5.7109375" style="9" customWidth="1"/>
    <col min="96" max="96" width="6.7109375" style="12" bestFit="1" customWidth="1"/>
    <col min="97" max="97" width="16.7109375" style="12" bestFit="1" customWidth="1"/>
    <col min="98" max="98" width="7.7109375" style="12" bestFit="1" customWidth="1"/>
    <col min="99" max="99" width="5.42578125" style="12" bestFit="1" customWidth="1"/>
    <col min="100" max="100" width="9.5703125" style="12" bestFit="1" customWidth="1"/>
    <col min="101" max="101" width="12.85546875" style="312" bestFit="1" customWidth="1"/>
    <col min="102" max="102" width="5.7109375" style="34" customWidth="1"/>
    <col min="103" max="103" width="4.5703125" style="34" bestFit="1" customWidth="1"/>
    <col min="104" max="104" width="11.42578125" style="34"/>
    <col min="105" max="105" width="9.28515625" style="9" bestFit="1" customWidth="1"/>
    <col min="106" max="106" width="8.5703125" style="9" bestFit="1" customWidth="1"/>
    <col min="107" max="107" width="7.7109375" style="9" bestFit="1" customWidth="1"/>
    <col min="108" max="108" width="9.28515625" style="9" bestFit="1" customWidth="1"/>
    <col min="109" max="109" width="8.140625" style="9" bestFit="1" customWidth="1"/>
    <col min="110" max="110" width="7.85546875" style="9" bestFit="1" customWidth="1"/>
    <col min="111" max="111" width="9.28515625" style="9" bestFit="1" customWidth="1"/>
    <col min="112" max="112" width="8.5703125" style="9" bestFit="1" customWidth="1"/>
    <col min="113" max="113" width="7.85546875" style="9" bestFit="1" customWidth="1"/>
    <col min="114" max="114" width="9.28515625" style="9" bestFit="1" customWidth="1"/>
    <col min="115" max="115" width="8.140625" style="9" bestFit="1" customWidth="1"/>
    <col min="116" max="116" width="7.85546875" style="9" bestFit="1" customWidth="1"/>
    <col min="117" max="117" width="11.5703125" bestFit="1" customWidth="1"/>
    <col min="118" max="16384" width="11.42578125" style="9"/>
  </cols>
  <sheetData>
    <row r="1" spans="1:117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263" t="s">
        <v>13</v>
      </c>
      <c r="CS1" s="263" t="s">
        <v>14</v>
      </c>
      <c r="CT1" s="263" t="s">
        <v>34</v>
      </c>
      <c r="CU1" s="263" t="s">
        <v>35</v>
      </c>
      <c r="CV1" s="263" t="s">
        <v>15</v>
      </c>
      <c r="CW1" s="15" t="s">
        <v>4</v>
      </c>
      <c r="CX1" s="6" t="s">
        <v>5</v>
      </c>
      <c r="CY1" s="6" t="s">
        <v>6</v>
      </c>
      <c r="CZ1" s="6" t="s">
        <v>7</v>
      </c>
      <c r="DA1" s="227" t="s">
        <v>189</v>
      </c>
      <c r="DB1" s="228" t="s">
        <v>190</v>
      </c>
      <c r="DC1" s="229" t="s">
        <v>191</v>
      </c>
      <c r="DD1" s="230" t="s">
        <v>189</v>
      </c>
      <c r="DE1" s="228" t="s">
        <v>190</v>
      </c>
      <c r="DF1" s="229" t="s">
        <v>191</v>
      </c>
      <c r="DG1" s="230" t="s">
        <v>192</v>
      </c>
      <c r="DH1" s="228" t="s">
        <v>193</v>
      </c>
      <c r="DI1" s="229" t="s">
        <v>194</v>
      </c>
      <c r="DJ1" s="264" t="s">
        <v>192</v>
      </c>
      <c r="DK1" s="228" t="s">
        <v>193</v>
      </c>
      <c r="DL1" s="231" t="s">
        <v>194</v>
      </c>
      <c r="DM1" s="7" t="s">
        <v>39</v>
      </c>
    </row>
    <row r="2" spans="1:117" ht="15" customHeight="1">
      <c r="A2" s="159"/>
      <c r="B2" s="233"/>
      <c r="C2" s="266"/>
      <c r="D2" s="169"/>
      <c r="E2" s="267"/>
      <c r="F2" s="268"/>
      <c r="G2" s="267"/>
      <c r="H2" s="269"/>
      <c r="I2" s="269"/>
      <c r="J2" s="267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70"/>
      <c r="Z2" s="370"/>
      <c r="AA2" s="267"/>
      <c r="AB2" s="268"/>
      <c r="AC2" s="267"/>
      <c r="AD2" s="269"/>
      <c r="AE2" s="269"/>
      <c r="AF2" s="267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70"/>
      <c r="AV2" s="267"/>
      <c r="AW2" s="268"/>
      <c r="AX2" s="267"/>
      <c r="AY2" s="269"/>
      <c r="AZ2" s="269"/>
      <c r="BA2" s="267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70"/>
      <c r="BQ2" s="370"/>
      <c r="BR2" s="267"/>
      <c r="BS2" s="268"/>
      <c r="BT2" s="267"/>
      <c r="BU2" s="269"/>
      <c r="BV2" s="269"/>
      <c r="BW2" s="267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  <c r="CL2" s="270"/>
      <c r="CM2" s="271"/>
      <c r="CN2" s="272"/>
      <c r="CO2" s="272"/>
      <c r="CP2" s="272"/>
      <c r="CQ2" s="215"/>
      <c r="CR2" s="273"/>
      <c r="CS2" s="273"/>
      <c r="CT2" s="273"/>
      <c r="CU2" s="273"/>
      <c r="CV2" s="274"/>
      <c r="CW2" s="275"/>
      <c r="CX2" s="47"/>
      <c r="CY2" s="47"/>
      <c r="CZ2" s="47"/>
      <c r="DA2" s="238"/>
      <c r="DB2" s="43"/>
      <c r="DC2" s="239"/>
      <c r="DD2" s="240"/>
      <c r="DE2" s="43"/>
      <c r="DF2" s="239"/>
      <c r="DG2" s="240"/>
      <c r="DH2" s="43"/>
      <c r="DI2" s="239"/>
      <c r="DJ2" s="276"/>
      <c r="DK2" s="43"/>
      <c r="DL2" s="25"/>
      <c r="DM2" s="163"/>
    </row>
    <row r="3" spans="1:117" ht="15" customHeight="1">
      <c r="A3" s="160"/>
      <c r="B3" s="242"/>
      <c r="C3" s="277"/>
      <c r="D3" s="179"/>
      <c r="E3" s="278"/>
      <c r="F3" s="279"/>
      <c r="G3" s="278"/>
      <c r="H3" s="280"/>
      <c r="I3" s="280"/>
      <c r="J3" s="278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81"/>
      <c r="Z3" s="368"/>
      <c r="AA3" s="278"/>
      <c r="AB3" s="279"/>
      <c r="AC3" s="278"/>
      <c r="AD3" s="280"/>
      <c r="AE3" s="280"/>
      <c r="AF3" s="278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81"/>
      <c r="AV3" s="278"/>
      <c r="AW3" s="279"/>
      <c r="AX3" s="278"/>
      <c r="AY3" s="280"/>
      <c r="AZ3" s="280"/>
      <c r="BA3" s="278"/>
      <c r="BB3" s="279"/>
      <c r="BC3" s="279"/>
      <c r="BD3" s="279"/>
      <c r="BE3" s="279"/>
      <c r="BF3" s="279"/>
      <c r="BG3" s="279"/>
      <c r="BH3" s="279"/>
      <c r="BI3" s="279"/>
      <c r="BJ3" s="279"/>
      <c r="BK3" s="279"/>
      <c r="BL3" s="279"/>
      <c r="BM3" s="279"/>
      <c r="BN3" s="279"/>
      <c r="BO3" s="279"/>
      <c r="BP3" s="281"/>
      <c r="BQ3" s="368"/>
      <c r="BR3" s="278"/>
      <c r="BS3" s="279"/>
      <c r="BT3" s="278"/>
      <c r="BU3" s="280"/>
      <c r="BV3" s="280"/>
      <c r="BW3" s="278"/>
      <c r="BX3" s="279"/>
      <c r="BY3" s="279"/>
      <c r="BZ3" s="279"/>
      <c r="CA3" s="279"/>
      <c r="CB3" s="279"/>
      <c r="CC3" s="279"/>
      <c r="CD3" s="279"/>
      <c r="CE3" s="279"/>
      <c r="CF3" s="279"/>
      <c r="CG3" s="279"/>
      <c r="CH3" s="279"/>
      <c r="CI3" s="279"/>
      <c r="CJ3" s="279"/>
      <c r="CK3" s="279"/>
      <c r="CL3" s="281"/>
      <c r="CM3" s="224"/>
      <c r="CN3" s="226"/>
      <c r="CO3" s="226"/>
      <c r="CP3" s="226"/>
      <c r="CQ3" s="29"/>
      <c r="CR3" s="282"/>
      <c r="CS3" s="282"/>
      <c r="CT3" s="282"/>
      <c r="CU3" s="282"/>
      <c r="CV3" s="283"/>
      <c r="CW3" s="284"/>
      <c r="CX3" s="48"/>
      <c r="CY3" s="48"/>
      <c r="CZ3" s="48"/>
      <c r="DA3" s="247"/>
      <c r="DB3" s="45"/>
      <c r="DC3" s="248"/>
      <c r="DD3" s="249"/>
      <c r="DE3" s="45"/>
      <c r="DF3" s="248"/>
      <c r="DG3" s="249"/>
      <c r="DH3" s="45"/>
      <c r="DI3" s="248"/>
      <c r="DJ3" s="285"/>
      <c r="DK3" s="45"/>
      <c r="DL3" s="26"/>
      <c r="DM3" s="165"/>
    </row>
    <row r="4" spans="1:117" ht="15" customHeight="1">
      <c r="A4" s="160"/>
      <c r="B4" s="242"/>
      <c r="C4" s="277"/>
      <c r="D4" s="179"/>
      <c r="E4" s="278"/>
      <c r="F4" s="279"/>
      <c r="G4" s="278"/>
      <c r="H4" s="280"/>
      <c r="I4" s="280"/>
      <c r="J4" s="278"/>
      <c r="K4" s="279"/>
      <c r="L4" s="279"/>
      <c r="M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81"/>
      <c r="Z4" s="368"/>
      <c r="AA4" s="278"/>
      <c r="AB4" s="279"/>
      <c r="AC4" s="278"/>
      <c r="AD4" s="280"/>
      <c r="AE4" s="280"/>
      <c r="AF4" s="278"/>
      <c r="AG4" s="279"/>
      <c r="AH4" s="279"/>
      <c r="AI4" s="279"/>
      <c r="AJ4" s="279"/>
      <c r="AK4" s="279"/>
      <c r="AL4" s="279"/>
      <c r="AM4" s="279"/>
      <c r="AN4" s="279"/>
      <c r="AO4" s="279"/>
      <c r="AP4" s="279"/>
      <c r="AQ4" s="279"/>
      <c r="AR4" s="279"/>
      <c r="AS4" s="279"/>
      <c r="AT4" s="279"/>
      <c r="AU4" s="281"/>
      <c r="AV4" s="278"/>
      <c r="AW4" s="279"/>
      <c r="AX4" s="278"/>
      <c r="AY4" s="280"/>
      <c r="AZ4" s="280"/>
      <c r="BA4" s="278"/>
      <c r="BB4" s="279"/>
      <c r="BC4" s="279"/>
      <c r="BD4" s="279"/>
      <c r="BE4" s="279"/>
      <c r="BF4" s="279"/>
      <c r="BG4" s="279"/>
      <c r="BH4" s="279"/>
      <c r="BI4" s="279"/>
      <c r="BJ4" s="279"/>
      <c r="BK4" s="279"/>
      <c r="BL4" s="279"/>
      <c r="BM4" s="279"/>
      <c r="BN4" s="279"/>
      <c r="BO4" s="279"/>
      <c r="BP4" s="281"/>
      <c r="BQ4" s="368"/>
      <c r="BR4" s="278"/>
      <c r="BS4" s="279"/>
      <c r="BT4" s="278"/>
      <c r="BU4" s="280"/>
      <c r="BV4" s="280"/>
      <c r="BW4" s="278"/>
      <c r="BX4" s="279"/>
      <c r="BY4" s="279"/>
      <c r="BZ4" s="279"/>
      <c r="CA4" s="279"/>
      <c r="CB4" s="279"/>
      <c r="CC4" s="279"/>
      <c r="CD4" s="279"/>
      <c r="CE4" s="279"/>
      <c r="CF4" s="279"/>
      <c r="CG4" s="279"/>
      <c r="CH4" s="279"/>
      <c r="CI4" s="279"/>
      <c r="CJ4" s="279"/>
      <c r="CK4" s="279"/>
      <c r="CL4" s="281"/>
      <c r="CM4" s="224"/>
      <c r="CN4" s="226"/>
      <c r="CO4" s="226"/>
      <c r="CP4" s="226"/>
      <c r="CQ4" s="29"/>
      <c r="CR4" s="282"/>
      <c r="CS4" s="282"/>
      <c r="CT4" s="282"/>
      <c r="CU4" s="282"/>
      <c r="CV4" s="283"/>
      <c r="CW4" s="284"/>
      <c r="CX4" s="48"/>
      <c r="CY4" s="48"/>
      <c r="CZ4" s="48"/>
      <c r="DA4" s="247"/>
      <c r="DB4" s="45"/>
      <c r="DC4" s="248"/>
      <c r="DD4" s="249"/>
      <c r="DE4" s="45"/>
      <c r="DF4" s="248"/>
      <c r="DG4" s="249"/>
      <c r="DH4" s="45"/>
      <c r="DI4" s="248"/>
      <c r="DJ4" s="285"/>
      <c r="DK4" s="45"/>
      <c r="DL4" s="26"/>
      <c r="DM4" s="165"/>
    </row>
    <row r="5" spans="1:117" ht="15" customHeight="1">
      <c r="A5" s="160"/>
      <c r="B5" s="242"/>
      <c r="C5" s="277"/>
      <c r="D5" s="179"/>
      <c r="E5" s="278"/>
      <c r="F5" s="279"/>
      <c r="G5" s="278"/>
      <c r="H5" s="280"/>
      <c r="I5" s="280"/>
      <c r="J5" s="278"/>
      <c r="K5" s="279"/>
      <c r="L5" s="279"/>
      <c r="M5" s="279"/>
      <c r="N5" s="279"/>
      <c r="O5" s="279"/>
      <c r="P5" s="279"/>
      <c r="Q5" s="279"/>
      <c r="R5" s="279"/>
      <c r="S5" s="279"/>
      <c r="T5" s="279"/>
      <c r="U5" s="279"/>
      <c r="V5" s="279"/>
      <c r="W5" s="279"/>
      <c r="X5" s="279"/>
      <c r="Y5" s="281"/>
      <c r="Z5" s="368"/>
      <c r="AA5" s="278"/>
      <c r="AB5" s="279"/>
      <c r="AC5" s="278"/>
      <c r="AD5" s="280"/>
      <c r="AE5" s="280"/>
      <c r="AF5" s="278"/>
      <c r="AG5" s="279"/>
      <c r="AH5" s="279"/>
      <c r="AI5" s="279"/>
      <c r="AJ5" s="279"/>
      <c r="AK5" s="279"/>
      <c r="AL5" s="279"/>
      <c r="AM5" s="279"/>
      <c r="AN5" s="279"/>
      <c r="AO5" s="279"/>
      <c r="AP5" s="279"/>
      <c r="AQ5" s="279"/>
      <c r="AR5" s="279"/>
      <c r="AS5" s="279"/>
      <c r="AT5" s="279"/>
      <c r="AU5" s="281"/>
      <c r="AV5" s="278"/>
      <c r="AW5" s="279"/>
      <c r="AX5" s="278"/>
      <c r="AY5" s="280"/>
      <c r="AZ5" s="280"/>
      <c r="BA5" s="278"/>
      <c r="BB5" s="279"/>
      <c r="BC5" s="279"/>
      <c r="BD5" s="279"/>
      <c r="BE5" s="279"/>
      <c r="BF5" s="279"/>
      <c r="BG5" s="279"/>
      <c r="BH5" s="279"/>
      <c r="BI5" s="279"/>
      <c r="BJ5" s="279"/>
      <c r="BK5" s="279"/>
      <c r="BL5" s="279"/>
      <c r="BM5" s="279"/>
      <c r="BN5" s="279"/>
      <c r="BO5" s="279"/>
      <c r="BP5" s="281"/>
      <c r="BQ5" s="368"/>
      <c r="BR5" s="278"/>
      <c r="BS5" s="279"/>
      <c r="BT5" s="278"/>
      <c r="BU5" s="280"/>
      <c r="BV5" s="280"/>
      <c r="BW5" s="278"/>
      <c r="BX5" s="279"/>
      <c r="BY5" s="279"/>
      <c r="BZ5" s="279"/>
      <c r="CA5" s="279"/>
      <c r="CB5" s="279"/>
      <c r="CC5" s="279"/>
      <c r="CD5" s="279"/>
      <c r="CE5" s="279"/>
      <c r="CF5" s="279"/>
      <c r="CG5" s="279"/>
      <c r="CH5" s="279"/>
      <c r="CI5" s="279"/>
      <c r="CJ5" s="279"/>
      <c r="CK5" s="279"/>
      <c r="CL5" s="281"/>
      <c r="CM5" s="224"/>
      <c r="CN5" s="226"/>
      <c r="CO5" s="226"/>
      <c r="CP5" s="226"/>
      <c r="CQ5" s="29"/>
      <c r="CR5" s="282"/>
      <c r="CS5" s="282"/>
      <c r="CT5" s="282"/>
      <c r="CU5" s="282"/>
      <c r="CV5" s="283"/>
      <c r="CW5" s="284"/>
      <c r="CX5" s="48"/>
      <c r="CY5" s="48"/>
      <c r="CZ5" s="48"/>
      <c r="DA5" s="247"/>
      <c r="DB5" s="45"/>
      <c r="DC5" s="248"/>
      <c r="DD5" s="249"/>
      <c r="DE5" s="45"/>
      <c r="DF5" s="248"/>
      <c r="DG5" s="249"/>
      <c r="DH5" s="45"/>
      <c r="DI5" s="248"/>
      <c r="DJ5" s="285"/>
      <c r="DK5" s="45"/>
      <c r="DL5" s="26"/>
      <c r="DM5" s="165"/>
    </row>
    <row r="6" spans="1:117" ht="15.75">
      <c r="A6" s="160"/>
      <c r="B6" s="242"/>
      <c r="C6" s="277"/>
      <c r="D6" s="179"/>
      <c r="E6" s="278"/>
      <c r="F6" s="279"/>
      <c r="G6" s="278"/>
      <c r="H6" s="280"/>
      <c r="I6" s="280"/>
      <c r="J6" s="278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81"/>
      <c r="Z6" s="368"/>
      <c r="AA6" s="278"/>
      <c r="AB6" s="279"/>
      <c r="AC6" s="278"/>
      <c r="AD6" s="280"/>
      <c r="AE6" s="280"/>
      <c r="AF6" s="278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81"/>
      <c r="AV6" s="278"/>
      <c r="AW6" s="279"/>
      <c r="AX6" s="278"/>
      <c r="AY6" s="280"/>
      <c r="AZ6" s="280"/>
      <c r="BA6" s="278"/>
      <c r="BB6" s="279"/>
      <c r="BC6" s="279"/>
      <c r="BD6" s="279"/>
      <c r="BE6" s="279"/>
      <c r="BF6" s="279"/>
      <c r="BG6" s="279"/>
      <c r="BH6" s="279"/>
      <c r="BI6" s="279"/>
      <c r="BJ6" s="279"/>
      <c r="BK6" s="279"/>
      <c r="BL6" s="279"/>
      <c r="BM6" s="279"/>
      <c r="BN6" s="279"/>
      <c r="BO6" s="279"/>
      <c r="BP6" s="281"/>
      <c r="BQ6" s="368"/>
      <c r="BR6" s="278"/>
      <c r="BS6" s="279"/>
      <c r="BT6" s="278"/>
      <c r="BU6" s="280"/>
      <c r="BV6" s="280"/>
      <c r="BW6" s="278"/>
      <c r="BX6" s="279"/>
      <c r="BY6" s="279"/>
      <c r="BZ6" s="279"/>
      <c r="CA6" s="279"/>
      <c r="CB6" s="279"/>
      <c r="CC6" s="279"/>
      <c r="CD6" s="279"/>
      <c r="CE6" s="279"/>
      <c r="CF6" s="279"/>
      <c r="CG6" s="279"/>
      <c r="CH6" s="279"/>
      <c r="CI6" s="279"/>
      <c r="CJ6" s="279"/>
      <c r="CK6" s="279"/>
      <c r="CL6" s="281"/>
      <c r="CM6" s="224"/>
      <c r="CN6" s="226"/>
      <c r="CO6" s="226"/>
      <c r="CP6" s="226"/>
      <c r="CQ6" s="29"/>
      <c r="CR6" s="282"/>
      <c r="CS6" s="282"/>
      <c r="CT6" s="282"/>
      <c r="CU6" s="282"/>
      <c r="CV6" s="283"/>
      <c r="CW6" s="284"/>
      <c r="CX6" s="48"/>
      <c r="CY6" s="48"/>
      <c r="CZ6" s="48"/>
      <c r="DA6" s="247"/>
      <c r="DB6" s="45"/>
      <c r="DC6" s="248"/>
      <c r="DD6" s="249"/>
      <c r="DE6" s="45"/>
      <c r="DF6" s="248"/>
      <c r="DG6" s="249"/>
      <c r="DH6" s="45"/>
      <c r="DI6" s="248"/>
      <c r="DJ6" s="285"/>
      <c r="DK6" s="45"/>
      <c r="DL6" s="26"/>
      <c r="DM6" s="165"/>
    </row>
    <row r="7" spans="1:117" ht="15.75">
      <c r="A7" s="160"/>
      <c r="B7" s="242"/>
      <c r="C7" s="277"/>
      <c r="D7" s="179"/>
      <c r="E7" s="278"/>
      <c r="F7" s="279"/>
      <c r="G7" s="278"/>
      <c r="H7" s="280"/>
      <c r="I7" s="280"/>
      <c r="J7" s="278"/>
      <c r="K7" s="279"/>
      <c r="L7" s="279"/>
      <c r="M7" s="279"/>
      <c r="N7" s="279"/>
      <c r="O7" s="279"/>
      <c r="P7" s="279"/>
      <c r="Q7" s="279"/>
      <c r="R7" s="279"/>
      <c r="S7" s="279"/>
      <c r="T7" s="279"/>
      <c r="U7" s="279"/>
      <c r="V7" s="279"/>
      <c r="W7" s="279"/>
      <c r="X7" s="279"/>
      <c r="Y7" s="281"/>
      <c r="Z7" s="368"/>
      <c r="AA7" s="278"/>
      <c r="AB7" s="279"/>
      <c r="AC7" s="278"/>
      <c r="AD7" s="280"/>
      <c r="AE7" s="280"/>
      <c r="AF7" s="278"/>
      <c r="AG7" s="279"/>
      <c r="AH7" s="279"/>
      <c r="AI7" s="279"/>
      <c r="AJ7" s="279"/>
      <c r="AK7" s="279"/>
      <c r="AL7" s="279"/>
      <c r="AM7" s="279"/>
      <c r="AN7" s="279"/>
      <c r="AO7" s="279"/>
      <c r="AP7" s="279"/>
      <c r="AQ7" s="279"/>
      <c r="AR7" s="279"/>
      <c r="AS7" s="279"/>
      <c r="AT7" s="279"/>
      <c r="AU7" s="281"/>
      <c r="AV7" s="278"/>
      <c r="AW7" s="296"/>
      <c r="AX7" s="278"/>
      <c r="AY7" s="280"/>
      <c r="AZ7" s="280"/>
      <c r="BA7" s="278"/>
      <c r="BB7" s="279"/>
      <c r="BC7" s="279"/>
      <c r="BD7" s="279"/>
      <c r="BE7" s="279"/>
      <c r="BF7" s="279"/>
      <c r="BG7" s="279"/>
      <c r="BH7" s="279"/>
      <c r="BI7" s="279"/>
      <c r="BJ7" s="279"/>
      <c r="BK7" s="279"/>
      <c r="BL7" s="279"/>
      <c r="BM7" s="279"/>
      <c r="BN7" s="279"/>
      <c r="BO7" s="279"/>
      <c r="BP7" s="281"/>
      <c r="BQ7" s="368"/>
      <c r="BR7" s="278"/>
      <c r="BS7" s="279"/>
      <c r="BT7" s="278"/>
      <c r="BU7" s="280"/>
      <c r="BV7" s="280"/>
      <c r="BW7" s="278"/>
      <c r="BX7" s="279"/>
      <c r="BY7" s="279"/>
      <c r="BZ7" s="279"/>
      <c r="CA7" s="279"/>
      <c r="CB7" s="279"/>
      <c r="CC7" s="279"/>
      <c r="CD7" s="279"/>
      <c r="CE7" s="279"/>
      <c r="CF7" s="279"/>
      <c r="CG7" s="279"/>
      <c r="CH7" s="279"/>
      <c r="CI7" s="279"/>
      <c r="CJ7" s="279"/>
      <c r="CK7" s="279"/>
      <c r="CL7" s="281"/>
      <c r="CM7" s="224"/>
      <c r="CN7" s="226"/>
      <c r="CO7" s="226"/>
      <c r="CP7" s="226"/>
      <c r="CQ7" s="29"/>
      <c r="CR7" s="282"/>
      <c r="CS7" s="282"/>
      <c r="CT7" s="282"/>
      <c r="CU7" s="282"/>
      <c r="CV7" s="283"/>
      <c r="CW7" s="284"/>
      <c r="CX7" s="48"/>
      <c r="CY7" s="48"/>
      <c r="CZ7" s="48"/>
      <c r="DA7" s="247"/>
      <c r="DB7" s="45"/>
      <c r="DC7" s="248"/>
      <c r="DD7" s="249"/>
      <c r="DE7" s="45"/>
      <c r="DF7" s="248"/>
      <c r="DG7" s="249"/>
      <c r="DH7" s="45"/>
      <c r="DI7" s="248"/>
      <c r="DJ7" s="285"/>
      <c r="DK7" s="45"/>
      <c r="DL7" s="26"/>
      <c r="DM7" s="165"/>
    </row>
    <row r="8" spans="1:117" ht="15.75">
      <c r="A8" s="160"/>
      <c r="B8" s="242"/>
      <c r="C8" s="277"/>
      <c r="D8" s="179"/>
      <c r="E8" s="278"/>
      <c r="F8" s="279"/>
      <c r="G8" s="278"/>
      <c r="H8" s="280"/>
      <c r="I8" s="280"/>
      <c r="J8" s="278"/>
      <c r="K8" s="279"/>
      <c r="L8" s="279"/>
      <c r="M8" s="279"/>
      <c r="N8" s="279"/>
      <c r="O8" s="279"/>
      <c r="P8" s="279"/>
      <c r="Q8" s="279"/>
      <c r="R8" s="279"/>
      <c r="S8" s="279"/>
      <c r="T8" s="279"/>
      <c r="U8" s="279"/>
      <c r="V8" s="279"/>
      <c r="W8" s="279"/>
      <c r="X8" s="279"/>
      <c r="Y8" s="281"/>
      <c r="Z8" s="368"/>
      <c r="AA8" s="278"/>
      <c r="AB8" s="279"/>
      <c r="AC8" s="278"/>
      <c r="AD8" s="280"/>
      <c r="AE8" s="280"/>
      <c r="AF8" s="278"/>
      <c r="AG8" s="279"/>
      <c r="AH8" s="279"/>
      <c r="AI8" s="279"/>
      <c r="AJ8" s="279"/>
      <c r="AK8" s="279"/>
      <c r="AL8" s="279"/>
      <c r="AM8" s="279"/>
      <c r="AN8" s="279"/>
      <c r="AO8" s="279"/>
      <c r="AP8" s="279"/>
      <c r="AQ8" s="279"/>
      <c r="AR8" s="279"/>
      <c r="AS8" s="279"/>
      <c r="AT8" s="279"/>
      <c r="AU8" s="281"/>
      <c r="AV8" s="278"/>
      <c r="AW8" s="296"/>
      <c r="AX8" s="278"/>
      <c r="AY8" s="280"/>
      <c r="AZ8" s="280"/>
      <c r="BA8" s="278"/>
      <c r="BB8" s="279"/>
      <c r="BC8" s="279"/>
      <c r="BD8" s="279"/>
      <c r="BE8" s="279"/>
      <c r="BF8" s="279"/>
      <c r="BG8" s="279"/>
      <c r="BH8" s="279"/>
      <c r="BI8" s="279"/>
      <c r="BJ8" s="279"/>
      <c r="BK8" s="279"/>
      <c r="BL8" s="279"/>
      <c r="BM8" s="279"/>
      <c r="BN8" s="279"/>
      <c r="BO8" s="279"/>
      <c r="BP8" s="281"/>
      <c r="BQ8" s="368"/>
      <c r="BR8" s="278"/>
      <c r="BS8" s="279"/>
      <c r="BT8" s="278"/>
      <c r="BU8" s="280"/>
      <c r="BV8" s="280"/>
      <c r="BW8" s="278"/>
      <c r="BX8" s="279"/>
      <c r="BY8" s="279"/>
      <c r="BZ8" s="279"/>
      <c r="CA8" s="279"/>
      <c r="CB8" s="279"/>
      <c r="CC8" s="279"/>
      <c r="CD8" s="279"/>
      <c r="CE8" s="279"/>
      <c r="CF8" s="279"/>
      <c r="CG8" s="279"/>
      <c r="CH8" s="279"/>
      <c r="CI8" s="279"/>
      <c r="CJ8" s="279"/>
      <c r="CK8" s="279"/>
      <c r="CL8" s="281"/>
      <c r="CM8" s="224"/>
      <c r="CN8" s="226"/>
      <c r="CO8" s="226"/>
      <c r="CP8" s="226"/>
      <c r="CQ8" s="29"/>
      <c r="CR8" s="282"/>
      <c r="CS8" s="282"/>
      <c r="CT8" s="282"/>
      <c r="CU8" s="282"/>
      <c r="CV8" s="283"/>
      <c r="CW8" s="284"/>
      <c r="CX8" s="48"/>
      <c r="CY8" s="48"/>
      <c r="CZ8" s="48"/>
      <c r="DA8" s="247"/>
      <c r="DB8" s="45"/>
      <c r="DC8" s="248"/>
      <c r="DD8" s="249"/>
      <c r="DE8" s="45"/>
      <c r="DF8" s="248"/>
      <c r="DG8" s="249"/>
      <c r="DH8" s="45"/>
      <c r="DI8" s="248"/>
      <c r="DJ8" s="285"/>
      <c r="DK8" s="45"/>
      <c r="DL8" s="26"/>
      <c r="DM8" s="165"/>
    </row>
    <row r="9" spans="1:117" ht="15.75">
      <c r="A9" s="160"/>
      <c r="B9" s="242"/>
      <c r="C9" s="277"/>
      <c r="D9" s="179"/>
      <c r="E9" s="278"/>
      <c r="F9" s="279"/>
      <c r="G9" s="278"/>
      <c r="H9" s="280"/>
      <c r="I9" s="280"/>
      <c r="J9" s="278"/>
      <c r="K9" s="279"/>
      <c r="L9" s="279"/>
      <c r="M9" s="279"/>
      <c r="N9" s="279"/>
      <c r="O9" s="279"/>
      <c r="P9" s="279"/>
      <c r="Q9" s="279"/>
      <c r="R9" s="279"/>
      <c r="S9" s="279"/>
      <c r="T9" s="279"/>
      <c r="U9" s="279"/>
      <c r="V9" s="279"/>
      <c r="W9" s="279"/>
      <c r="X9" s="279"/>
      <c r="Y9" s="281"/>
      <c r="Z9" s="368"/>
      <c r="AA9" s="278"/>
      <c r="AB9" s="279"/>
      <c r="AC9" s="278"/>
      <c r="AD9" s="280"/>
      <c r="AE9" s="280"/>
      <c r="AF9" s="278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81"/>
      <c r="AV9" s="278"/>
      <c r="AW9" s="279"/>
      <c r="AX9" s="278"/>
      <c r="AY9" s="280"/>
      <c r="AZ9" s="280"/>
      <c r="BA9" s="278"/>
      <c r="BB9" s="279"/>
      <c r="BC9" s="279"/>
      <c r="BD9" s="279"/>
      <c r="BE9" s="279"/>
      <c r="BF9" s="279"/>
      <c r="BG9" s="279"/>
      <c r="BH9" s="279"/>
      <c r="BI9" s="279"/>
      <c r="BJ9" s="279"/>
      <c r="BK9" s="279"/>
      <c r="BL9" s="279"/>
      <c r="BM9" s="279"/>
      <c r="BN9" s="279"/>
      <c r="BO9" s="279"/>
      <c r="BP9" s="281"/>
      <c r="BQ9" s="368"/>
      <c r="BR9" s="278"/>
      <c r="BS9" s="279"/>
      <c r="BT9" s="278"/>
      <c r="BU9" s="280"/>
      <c r="BV9" s="280"/>
      <c r="BW9" s="278"/>
      <c r="BX9" s="279"/>
      <c r="BY9" s="279"/>
      <c r="BZ9" s="279"/>
      <c r="CA9" s="279"/>
      <c r="CB9" s="279"/>
      <c r="CC9" s="279"/>
      <c r="CD9" s="279"/>
      <c r="CE9" s="279"/>
      <c r="CF9" s="279"/>
      <c r="CG9" s="279"/>
      <c r="CH9" s="279"/>
      <c r="CI9" s="279"/>
      <c r="CJ9" s="279"/>
      <c r="CK9" s="279"/>
      <c r="CL9" s="281"/>
      <c r="CM9" s="224"/>
      <c r="CN9" s="226"/>
      <c r="CO9" s="226"/>
      <c r="CP9" s="226"/>
      <c r="CQ9" s="29"/>
      <c r="CR9" s="282"/>
      <c r="CS9" s="282"/>
      <c r="CT9" s="282"/>
      <c r="CU9" s="282"/>
      <c r="CV9" s="283"/>
      <c r="CW9" s="284"/>
      <c r="CX9" s="48"/>
      <c r="CY9" s="48"/>
      <c r="CZ9" s="48"/>
      <c r="DA9" s="247"/>
      <c r="DB9" s="45"/>
      <c r="DC9" s="248"/>
      <c r="DD9" s="249"/>
      <c r="DE9" s="45"/>
      <c r="DF9" s="248"/>
      <c r="DG9" s="249"/>
      <c r="DH9" s="45"/>
      <c r="DI9" s="248"/>
      <c r="DJ9" s="285"/>
      <c r="DK9" s="45"/>
      <c r="DL9" s="26"/>
      <c r="DM9" s="165"/>
    </row>
    <row r="10" spans="1:117" ht="15.75">
      <c r="A10" s="160"/>
      <c r="B10" s="242"/>
      <c r="C10" s="277"/>
      <c r="D10" s="179"/>
      <c r="E10" s="278"/>
      <c r="F10" s="279"/>
      <c r="G10" s="278"/>
      <c r="H10" s="280"/>
      <c r="I10" s="280"/>
      <c r="J10" s="278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81"/>
      <c r="Z10" s="368"/>
      <c r="AA10" s="278"/>
      <c r="AB10" s="279"/>
      <c r="AC10" s="278"/>
      <c r="AD10" s="280"/>
      <c r="AE10" s="280"/>
      <c r="AF10" s="278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81"/>
      <c r="AV10" s="278"/>
      <c r="AW10" s="279"/>
      <c r="AX10" s="278"/>
      <c r="AY10" s="280"/>
      <c r="AZ10" s="280"/>
      <c r="BA10" s="278"/>
      <c r="BB10" s="279"/>
      <c r="BC10" s="279"/>
      <c r="BD10" s="279"/>
      <c r="BE10" s="279"/>
      <c r="BF10" s="279"/>
      <c r="BG10" s="279"/>
      <c r="BH10" s="279"/>
      <c r="BI10" s="279"/>
      <c r="BJ10" s="279"/>
      <c r="BK10" s="279"/>
      <c r="BL10" s="279"/>
      <c r="BM10" s="279"/>
      <c r="BN10" s="279"/>
      <c r="BO10" s="279"/>
      <c r="BP10" s="281"/>
      <c r="BQ10" s="368"/>
      <c r="BR10" s="278"/>
      <c r="BS10" s="279"/>
      <c r="BT10" s="278"/>
      <c r="BU10" s="280"/>
      <c r="BV10" s="280"/>
      <c r="BW10" s="278"/>
      <c r="BX10" s="279"/>
      <c r="BY10" s="279"/>
      <c r="BZ10" s="279"/>
      <c r="CA10" s="279"/>
      <c r="CB10" s="279"/>
      <c r="CC10" s="279"/>
      <c r="CD10" s="279"/>
      <c r="CE10" s="279"/>
      <c r="CF10" s="279"/>
      <c r="CG10" s="279"/>
      <c r="CH10" s="279"/>
      <c r="CI10" s="279"/>
      <c r="CJ10" s="279"/>
      <c r="CK10" s="279"/>
      <c r="CL10" s="281"/>
      <c r="CM10" s="224"/>
      <c r="CN10" s="226"/>
      <c r="CO10" s="226"/>
      <c r="CP10" s="226"/>
      <c r="CQ10" s="29"/>
      <c r="CR10" s="282"/>
      <c r="CS10" s="282"/>
      <c r="CT10" s="282"/>
      <c r="CU10" s="282"/>
      <c r="CV10" s="283"/>
      <c r="CW10" s="284"/>
      <c r="CX10" s="48"/>
      <c r="CY10" s="48"/>
      <c r="CZ10" s="48"/>
      <c r="DA10" s="247"/>
      <c r="DB10" s="45"/>
      <c r="DC10" s="248"/>
      <c r="DD10" s="249"/>
      <c r="DE10" s="45"/>
      <c r="DF10" s="248"/>
      <c r="DG10" s="249"/>
      <c r="DH10" s="45"/>
      <c r="DI10" s="248"/>
      <c r="DJ10" s="285"/>
      <c r="DK10" s="45"/>
      <c r="DL10" s="26"/>
      <c r="DM10" s="165"/>
    </row>
    <row r="11" spans="1:117" ht="15.75">
      <c r="A11" s="160"/>
      <c r="B11" s="242"/>
      <c r="C11" s="277"/>
      <c r="D11" s="179"/>
      <c r="E11" s="278"/>
      <c r="F11" s="279"/>
      <c r="G11" s="278"/>
      <c r="H11" s="280"/>
      <c r="I11" s="280"/>
      <c r="J11" s="278"/>
      <c r="K11" s="279"/>
      <c r="L11" s="279"/>
      <c r="M11" s="279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81"/>
      <c r="Z11" s="368"/>
      <c r="AA11" s="278"/>
      <c r="AB11" s="279"/>
      <c r="AC11" s="278"/>
      <c r="AD11" s="280"/>
      <c r="AE11" s="280"/>
      <c r="AF11" s="278"/>
      <c r="AG11" s="279"/>
      <c r="AH11" s="279"/>
      <c r="AI11" s="279"/>
      <c r="AJ11" s="279"/>
      <c r="AK11" s="279"/>
      <c r="AL11" s="279"/>
      <c r="AM11" s="279"/>
      <c r="AN11" s="279"/>
      <c r="AO11" s="279"/>
      <c r="AP11" s="279"/>
      <c r="AQ11" s="279"/>
      <c r="AR11" s="279"/>
      <c r="AS11" s="279"/>
      <c r="AT11" s="279"/>
      <c r="AU11" s="281"/>
      <c r="AV11" s="278"/>
      <c r="AW11" s="279"/>
      <c r="AX11" s="278"/>
      <c r="AY11" s="280"/>
      <c r="AZ11" s="280"/>
      <c r="BA11" s="278"/>
      <c r="BB11" s="279"/>
      <c r="BC11" s="27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81"/>
      <c r="BQ11" s="368"/>
      <c r="BR11" s="278"/>
      <c r="BS11" s="279"/>
      <c r="BT11" s="278"/>
      <c r="BU11" s="280"/>
      <c r="BV11" s="280"/>
      <c r="BW11" s="278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81"/>
      <c r="CM11" s="224"/>
      <c r="CN11" s="226"/>
      <c r="CO11" s="226"/>
      <c r="CP11" s="226"/>
      <c r="CQ11" s="29"/>
      <c r="CR11" s="282"/>
      <c r="CS11" s="282"/>
      <c r="CT11" s="282"/>
      <c r="CU11" s="282"/>
      <c r="CV11" s="283"/>
      <c r="CW11" s="284"/>
      <c r="CX11" s="48"/>
      <c r="CY11" s="48"/>
      <c r="CZ11" s="48"/>
      <c r="DA11" s="247"/>
      <c r="DB11" s="45"/>
      <c r="DC11" s="248"/>
      <c r="DD11" s="249"/>
      <c r="DE11" s="45"/>
      <c r="DF11" s="248"/>
      <c r="DG11" s="249"/>
      <c r="DH11" s="45"/>
      <c r="DI11" s="248"/>
      <c r="DJ11" s="285"/>
      <c r="DK11" s="45"/>
      <c r="DL11" s="26"/>
      <c r="DM11" s="165"/>
    </row>
    <row r="12" spans="1:117" ht="15.75">
      <c r="A12" s="160"/>
      <c r="B12" s="242"/>
      <c r="C12" s="277"/>
      <c r="D12" s="179"/>
      <c r="E12" s="278"/>
      <c r="F12" s="279"/>
      <c r="G12" s="278"/>
      <c r="H12" s="280"/>
      <c r="I12" s="280"/>
      <c r="J12" s="278"/>
      <c r="K12" s="279"/>
      <c r="L12" s="279"/>
      <c r="M12" s="279"/>
      <c r="N12" s="279"/>
      <c r="O12" s="279"/>
      <c r="P12" s="279"/>
      <c r="Q12" s="279"/>
      <c r="R12" s="279"/>
      <c r="S12" s="279"/>
      <c r="T12" s="279"/>
      <c r="U12" s="279"/>
      <c r="V12" s="279"/>
      <c r="W12" s="279"/>
      <c r="X12" s="279"/>
      <c r="Y12" s="281"/>
      <c r="Z12" s="368"/>
      <c r="AA12" s="278"/>
      <c r="AB12" s="279"/>
      <c r="AC12" s="278"/>
      <c r="AD12" s="280"/>
      <c r="AE12" s="280"/>
      <c r="AF12" s="278"/>
      <c r="AG12" s="279"/>
      <c r="AH12" s="279"/>
      <c r="AI12" s="279"/>
      <c r="AJ12" s="279"/>
      <c r="AK12" s="279"/>
      <c r="AL12" s="279"/>
      <c r="AM12" s="279"/>
      <c r="AN12" s="279"/>
      <c r="AO12" s="279"/>
      <c r="AP12" s="279"/>
      <c r="AQ12" s="279"/>
      <c r="AR12" s="279"/>
      <c r="AS12" s="279"/>
      <c r="AT12" s="279"/>
      <c r="AU12" s="281"/>
      <c r="AV12" s="278"/>
      <c r="AW12" s="279"/>
      <c r="AX12" s="278"/>
      <c r="AY12" s="280"/>
      <c r="AZ12" s="280"/>
      <c r="BA12" s="278"/>
      <c r="BB12" s="279"/>
      <c r="BC12" s="279"/>
      <c r="BD12" s="279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81"/>
      <c r="BQ12" s="368"/>
      <c r="BR12" s="278"/>
      <c r="BS12" s="279"/>
      <c r="BT12" s="278"/>
      <c r="BU12" s="280"/>
      <c r="BV12" s="280"/>
      <c r="BW12" s="278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81"/>
      <c r="CM12" s="224"/>
      <c r="CN12" s="226"/>
      <c r="CO12" s="226"/>
      <c r="CP12" s="226"/>
      <c r="CQ12" s="29"/>
      <c r="CR12" s="282"/>
      <c r="CS12" s="282"/>
      <c r="CT12" s="282"/>
      <c r="CU12" s="282"/>
      <c r="CV12" s="283"/>
      <c r="CW12" s="284"/>
      <c r="CX12" s="48"/>
      <c r="CY12" s="48"/>
      <c r="CZ12" s="48"/>
      <c r="DA12" s="247"/>
      <c r="DB12" s="45"/>
      <c r="DC12" s="248"/>
      <c r="DD12" s="249"/>
      <c r="DE12" s="45"/>
      <c r="DF12" s="248"/>
      <c r="DG12" s="249"/>
      <c r="DH12" s="45"/>
      <c r="DI12" s="248"/>
      <c r="DJ12" s="285"/>
      <c r="DK12" s="45"/>
      <c r="DL12" s="26"/>
      <c r="DM12" s="165"/>
    </row>
    <row r="13" spans="1:117" ht="15" customHeight="1">
      <c r="A13" s="160"/>
      <c r="B13" s="242"/>
      <c r="C13" s="277"/>
      <c r="D13" s="179"/>
      <c r="E13" s="278"/>
      <c r="F13" s="279"/>
      <c r="G13" s="278"/>
      <c r="H13" s="280"/>
      <c r="I13" s="280"/>
      <c r="J13" s="278"/>
      <c r="K13" s="279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81"/>
      <c r="Z13" s="368"/>
      <c r="AA13" s="278"/>
      <c r="AB13" s="279"/>
      <c r="AC13" s="278"/>
      <c r="AD13" s="280"/>
      <c r="AE13" s="280"/>
      <c r="AF13" s="278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79"/>
      <c r="AT13" s="279"/>
      <c r="AU13" s="281"/>
      <c r="AV13" s="278"/>
      <c r="AW13" s="279"/>
      <c r="AX13" s="278"/>
      <c r="AY13" s="280"/>
      <c r="AZ13" s="280"/>
      <c r="BA13" s="278"/>
      <c r="BB13" s="279"/>
      <c r="BC13" s="279"/>
      <c r="BD13" s="279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81"/>
      <c r="BQ13" s="368"/>
      <c r="BR13" s="278"/>
      <c r="BS13" s="279"/>
      <c r="BT13" s="278"/>
      <c r="BU13" s="280"/>
      <c r="BV13" s="280"/>
      <c r="BW13" s="278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81"/>
      <c r="CM13" s="224"/>
      <c r="CN13" s="226"/>
      <c r="CO13" s="226"/>
      <c r="CP13" s="226"/>
      <c r="CQ13" s="29"/>
      <c r="CR13" s="282"/>
      <c r="CS13" s="282"/>
      <c r="CT13" s="282"/>
      <c r="CU13" s="282"/>
      <c r="CV13" s="283"/>
      <c r="CW13" s="284"/>
      <c r="CX13" s="48"/>
      <c r="CY13" s="48"/>
      <c r="CZ13" s="48"/>
      <c r="DA13" s="247"/>
      <c r="DB13" s="45"/>
      <c r="DC13" s="248"/>
      <c r="DD13" s="249"/>
      <c r="DE13" s="45"/>
      <c r="DF13" s="248"/>
      <c r="DG13" s="249"/>
      <c r="DH13" s="45"/>
      <c r="DI13" s="248"/>
      <c r="DJ13" s="285"/>
      <c r="DK13" s="45"/>
      <c r="DL13" s="26"/>
      <c r="DM13" s="165"/>
    </row>
    <row r="14" spans="1:117" ht="15.75">
      <c r="A14" s="160"/>
      <c r="B14" s="242"/>
      <c r="C14" s="277"/>
      <c r="D14" s="179"/>
      <c r="E14" s="278"/>
      <c r="F14" s="279"/>
      <c r="G14" s="278"/>
      <c r="H14" s="280"/>
      <c r="I14" s="280"/>
      <c r="J14" s="278"/>
      <c r="K14" s="279"/>
      <c r="L14" s="279"/>
      <c r="M14" s="279"/>
      <c r="N14" s="279"/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81"/>
      <c r="Z14" s="368"/>
      <c r="AA14" s="278"/>
      <c r="AB14" s="279"/>
      <c r="AC14" s="278"/>
      <c r="AD14" s="280"/>
      <c r="AE14" s="280"/>
      <c r="AF14" s="278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81"/>
      <c r="AV14" s="278"/>
      <c r="AW14" s="279"/>
      <c r="AX14" s="278"/>
      <c r="AY14" s="280"/>
      <c r="AZ14" s="280"/>
      <c r="BA14" s="278"/>
      <c r="BB14" s="279"/>
      <c r="BC14" s="279"/>
      <c r="BD14" s="279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81"/>
      <c r="BQ14" s="368"/>
      <c r="BR14" s="278"/>
      <c r="BS14" s="279"/>
      <c r="BT14" s="278"/>
      <c r="BU14" s="280"/>
      <c r="BV14" s="280"/>
      <c r="BW14" s="278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81"/>
      <c r="CM14" s="224"/>
      <c r="CN14" s="226"/>
      <c r="CO14" s="226"/>
      <c r="CP14" s="226"/>
      <c r="CQ14" s="29"/>
      <c r="CR14" s="282"/>
      <c r="CS14" s="282"/>
      <c r="CT14" s="282"/>
      <c r="CU14" s="282"/>
      <c r="CV14" s="283"/>
      <c r="CW14" s="284"/>
      <c r="CX14" s="48"/>
      <c r="CY14" s="48"/>
      <c r="CZ14" s="48"/>
      <c r="DA14" s="247"/>
      <c r="DB14" s="45"/>
      <c r="DC14" s="248"/>
      <c r="DD14" s="249"/>
      <c r="DE14" s="45"/>
      <c r="DF14" s="248"/>
      <c r="DG14" s="249"/>
      <c r="DH14" s="45"/>
      <c r="DI14" s="248"/>
      <c r="DJ14" s="285"/>
      <c r="DK14" s="45"/>
      <c r="DL14" s="26"/>
      <c r="DM14" s="165"/>
    </row>
    <row r="15" spans="1:117" ht="15.75">
      <c r="A15" s="160"/>
      <c r="B15" s="242"/>
      <c r="C15" s="277"/>
      <c r="D15" s="179"/>
      <c r="E15" s="278"/>
      <c r="F15" s="279"/>
      <c r="G15" s="278"/>
      <c r="H15" s="280"/>
      <c r="I15" s="280"/>
      <c r="J15" s="278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81"/>
      <c r="Z15" s="368"/>
      <c r="AA15" s="278"/>
      <c r="AB15" s="279"/>
      <c r="AC15" s="278"/>
      <c r="AD15" s="280"/>
      <c r="AE15" s="280"/>
      <c r="AF15" s="278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81"/>
      <c r="AV15" s="278"/>
      <c r="AW15" s="279"/>
      <c r="AX15" s="278"/>
      <c r="AY15" s="280"/>
      <c r="AZ15" s="280"/>
      <c r="BA15" s="278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81"/>
      <c r="BQ15" s="368"/>
      <c r="BR15" s="278"/>
      <c r="BS15" s="279"/>
      <c r="BT15" s="278"/>
      <c r="BU15" s="280"/>
      <c r="BV15" s="280"/>
      <c r="BW15" s="278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81"/>
      <c r="CM15" s="224"/>
      <c r="CN15" s="226"/>
      <c r="CO15" s="226"/>
      <c r="CP15" s="226"/>
      <c r="CQ15" s="29"/>
      <c r="CR15" s="282"/>
      <c r="CS15" s="282"/>
      <c r="CT15" s="282"/>
      <c r="CU15" s="282"/>
      <c r="CV15" s="283"/>
      <c r="CW15" s="284"/>
      <c r="CX15" s="48"/>
      <c r="CY15" s="48"/>
      <c r="CZ15" s="48"/>
      <c r="DA15" s="247"/>
      <c r="DB15" s="45"/>
      <c r="DC15" s="248"/>
      <c r="DD15" s="249"/>
      <c r="DE15" s="45"/>
      <c r="DF15" s="248"/>
      <c r="DG15" s="249"/>
      <c r="DH15" s="45"/>
      <c r="DI15" s="248"/>
      <c r="DJ15" s="285"/>
      <c r="DK15" s="45"/>
      <c r="DL15" s="26"/>
      <c r="DM15" s="165"/>
    </row>
    <row r="16" spans="1:117" ht="15.75">
      <c r="A16" s="160"/>
      <c r="B16" s="242"/>
      <c r="C16" s="277"/>
      <c r="D16" s="179"/>
      <c r="E16" s="278"/>
      <c r="F16" s="279"/>
      <c r="G16" s="278"/>
      <c r="H16" s="280"/>
      <c r="I16" s="280"/>
      <c r="J16" s="278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81"/>
      <c r="Z16" s="368"/>
      <c r="AA16" s="278"/>
      <c r="AB16" s="279"/>
      <c r="AC16" s="278"/>
      <c r="AD16" s="280"/>
      <c r="AE16" s="280"/>
      <c r="AF16" s="278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81"/>
      <c r="AV16" s="278"/>
      <c r="AW16" s="279"/>
      <c r="AX16" s="278"/>
      <c r="AY16" s="280"/>
      <c r="AZ16" s="280"/>
      <c r="BA16" s="278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81"/>
      <c r="BQ16" s="368"/>
      <c r="BR16" s="278"/>
      <c r="BS16" s="279"/>
      <c r="BT16" s="278"/>
      <c r="BU16" s="280"/>
      <c r="BV16" s="280"/>
      <c r="BW16" s="278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81"/>
      <c r="CM16" s="224"/>
      <c r="CN16" s="226"/>
      <c r="CO16" s="226"/>
      <c r="CP16" s="226"/>
      <c r="CQ16" s="29"/>
      <c r="CR16" s="282"/>
      <c r="CS16" s="282"/>
      <c r="CT16" s="282"/>
      <c r="CU16" s="282"/>
      <c r="CV16" s="283"/>
      <c r="CW16" s="284"/>
      <c r="CX16" s="48"/>
      <c r="CY16" s="48"/>
      <c r="CZ16" s="48"/>
      <c r="DA16" s="247"/>
      <c r="DB16" s="45"/>
      <c r="DC16" s="248"/>
      <c r="DD16" s="249"/>
      <c r="DE16" s="45"/>
      <c r="DF16" s="248"/>
      <c r="DG16" s="249"/>
      <c r="DH16" s="45"/>
      <c r="DI16" s="248"/>
      <c r="DJ16" s="285"/>
      <c r="DK16" s="45"/>
      <c r="DL16" s="26"/>
      <c r="DM16" s="165"/>
    </row>
    <row r="17" spans="1:117" ht="15.75">
      <c r="A17" s="160"/>
      <c r="B17" s="242"/>
      <c r="C17" s="277"/>
      <c r="D17" s="179"/>
      <c r="E17" s="278"/>
      <c r="F17" s="279"/>
      <c r="G17" s="278"/>
      <c r="H17" s="280"/>
      <c r="I17" s="280"/>
      <c r="J17" s="278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81"/>
      <c r="Z17" s="368"/>
      <c r="AA17" s="278"/>
      <c r="AB17" s="279"/>
      <c r="AC17" s="278"/>
      <c r="AD17" s="280"/>
      <c r="AE17" s="280"/>
      <c r="AF17" s="278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9"/>
      <c r="AS17" s="279"/>
      <c r="AT17" s="279"/>
      <c r="AU17" s="281"/>
      <c r="AV17" s="278"/>
      <c r="AW17" s="279"/>
      <c r="AX17" s="278"/>
      <c r="AY17" s="280"/>
      <c r="AZ17" s="280"/>
      <c r="BA17" s="278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81"/>
      <c r="BQ17" s="368"/>
      <c r="BR17" s="278"/>
      <c r="BS17" s="279"/>
      <c r="BT17" s="278"/>
      <c r="BU17" s="280"/>
      <c r="BV17" s="280"/>
      <c r="BW17" s="278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81"/>
      <c r="CM17" s="224"/>
      <c r="CN17" s="226"/>
      <c r="CO17" s="226"/>
      <c r="CP17" s="226"/>
      <c r="CQ17" s="29"/>
      <c r="CR17" s="282"/>
      <c r="CS17" s="282"/>
      <c r="CT17" s="282"/>
      <c r="CU17" s="282"/>
      <c r="CV17" s="283"/>
      <c r="CW17" s="284"/>
      <c r="CX17" s="48"/>
      <c r="CY17" s="48"/>
      <c r="CZ17" s="48"/>
      <c r="DA17" s="247"/>
      <c r="DB17" s="45"/>
      <c r="DC17" s="248"/>
      <c r="DD17" s="249"/>
      <c r="DE17" s="45"/>
      <c r="DF17" s="248"/>
      <c r="DG17" s="249"/>
      <c r="DH17" s="45"/>
      <c r="DI17" s="248"/>
      <c r="DJ17" s="285"/>
      <c r="DK17" s="45"/>
      <c r="DL17" s="26"/>
      <c r="DM17" s="165"/>
    </row>
    <row r="18" spans="1:117" ht="15.75">
      <c r="A18" s="160"/>
      <c r="B18" s="242"/>
      <c r="C18" s="277"/>
      <c r="D18" s="179"/>
      <c r="E18" s="278"/>
      <c r="F18" s="279"/>
      <c r="G18" s="278"/>
      <c r="H18" s="280"/>
      <c r="I18" s="280"/>
      <c r="J18" s="278"/>
      <c r="K18" s="279"/>
      <c r="L18" s="279"/>
      <c r="M18" s="279"/>
      <c r="N18" s="279"/>
      <c r="O18" s="279"/>
      <c r="P18" s="279"/>
      <c r="Q18" s="279"/>
      <c r="R18" s="279"/>
      <c r="S18" s="279"/>
      <c r="T18" s="279"/>
      <c r="U18" s="279"/>
      <c r="V18" s="279"/>
      <c r="W18" s="279"/>
      <c r="X18" s="279"/>
      <c r="Y18" s="281"/>
      <c r="Z18" s="368"/>
      <c r="AA18" s="278"/>
      <c r="AB18" s="279"/>
      <c r="AC18" s="278"/>
      <c r="AD18" s="280"/>
      <c r="AE18" s="280"/>
      <c r="AF18" s="278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  <c r="AQ18" s="279"/>
      <c r="AR18" s="279"/>
      <c r="AS18" s="279"/>
      <c r="AT18" s="279"/>
      <c r="AU18" s="281"/>
      <c r="AV18" s="278"/>
      <c r="AW18" s="279"/>
      <c r="AX18" s="278"/>
      <c r="AY18" s="280"/>
      <c r="AZ18" s="280"/>
      <c r="BA18" s="278"/>
      <c r="BB18" s="279"/>
      <c r="BC18" s="279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81"/>
      <c r="BQ18" s="368"/>
      <c r="BR18" s="278"/>
      <c r="BS18" s="279"/>
      <c r="BT18" s="278"/>
      <c r="BU18" s="280"/>
      <c r="BV18" s="280"/>
      <c r="BW18" s="278"/>
      <c r="BX18" s="279"/>
      <c r="BY18" s="279"/>
      <c r="BZ18" s="279"/>
      <c r="CA18" s="279"/>
      <c r="CB18" s="279"/>
      <c r="CC18" s="279"/>
      <c r="CD18" s="279"/>
      <c r="CE18" s="279"/>
      <c r="CF18" s="279"/>
      <c r="CG18" s="279"/>
      <c r="CH18" s="279"/>
      <c r="CI18" s="279"/>
      <c r="CJ18" s="279"/>
      <c r="CK18" s="279"/>
      <c r="CL18" s="281"/>
      <c r="CM18" s="224"/>
      <c r="CN18" s="226"/>
      <c r="CO18" s="226"/>
      <c r="CP18" s="226"/>
      <c r="CQ18" s="29"/>
      <c r="CR18" s="282"/>
      <c r="CS18" s="282"/>
      <c r="CT18" s="282"/>
      <c r="CU18" s="282"/>
      <c r="CV18" s="283"/>
      <c r="CW18" s="284"/>
      <c r="CX18" s="48"/>
      <c r="CY18" s="48"/>
      <c r="CZ18" s="48"/>
      <c r="DA18" s="247"/>
      <c r="DB18" s="45"/>
      <c r="DC18" s="248"/>
      <c r="DD18" s="249"/>
      <c r="DE18" s="45"/>
      <c r="DF18" s="248"/>
      <c r="DG18" s="249"/>
      <c r="DH18" s="45"/>
      <c r="DI18" s="248"/>
      <c r="DJ18" s="285"/>
      <c r="DK18" s="45"/>
      <c r="DL18" s="26"/>
      <c r="DM18" s="165"/>
    </row>
    <row r="19" spans="1:117" ht="15.75">
      <c r="A19" s="160"/>
      <c r="B19" s="242"/>
      <c r="C19" s="277"/>
      <c r="D19" s="179"/>
      <c r="E19" s="278"/>
      <c r="F19" s="279"/>
      <c r="G19" s="278"/>
      <c r="H19" s="280"/>
      <c r="I19" s="280"/>
      <c r="J19" s="278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81"/>
      <c r="Z19" s="368"/>
      <c r="AA19" s="278"/>
      <c r="AB19" s="279"/>
      <c r="AC19" s="278"/>
      <c r="AD19" s="280"/>
      <c r="AE19" s="280"/>
      <c r="AF19" s="278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  <c r="AQ19" s="279"/>
      <c r="AR19" s="279"/>
      <c r="AS19" s="279"/>
      <c r="AT19" s="279"/>
      <c r="AU19" s="281"/>
      <c r="AV19" s="278"/>
      <c r="AW19" s="278"/>
      <c r="AX19" s="278"/>
      <c r="AY19" s="280"/>
      <c r="AZ19" s="280"/>
      <c r="BA19" s="278"/>
      <c r="BB19" s="279"/>
      <c r="BC19" s="279"/>
      <c r="BD19" s="279"/>
      <c r="BE19" s="279"/>
      <c r="BF19" s="279"/>
      <c r="BG19" s="279"/>
      <c r="BH19" s="279"/>
      <c r="BI19" s="279"/>
      <c r="BJ19" s="279"/>
      <c r="BK19" s="279"/>
      <c r="BL19" s="279"/>
      <c r="BM19" s="279"/>
      <c r="BN19" s="279"/>
      <c r="BO19" s="279"/>
      <c r="BP19" s="281"/>
      <c r="BQ19" s="368"/>
      <c r="BR19" s="278"/>
      <c r="BS19" s="279"/>
      <c r="BT19" s="278"/>
      <c r="BU19" s="280"/>
      <c r="BV19" s="280"/>
      <c r="BW19" s="278"/>
      <c r="BX19" s="279"/>
      <c r="BY19" s="279"/>
      <c r="BZ19" s="279"/>
      <c r="CA19" s="279"/>
      <c r="CB19" s="279"/>
      <c r="CC19" s="279"/>
      <c r="CD19" s="279"/>
      <c r="CE19" s="279"/>
      <c r="CF19" s="279"/>
      <c r="CG19" s="279"/>
      <c r="CH19" s="279"/>
      <c r="CI19" s="279"/>
      <c r="CJ19" s="279"/>
      <c r="CK19" s="279"/>
      <c r="CL19" s="281"/>
      <c r="CM19" s="224"/>
      <c r="CN19" s="226"/>
      <c r="CO19" s="226"/>
      <c r="CP19" s="226"/>
      <c r="CQ19" s="29"/>
      <c r="CR19" s="282"/>
      <c r="CS19" s="282"/>
      <c r="CT19" s="282"/>
      <c r="CU19" s="282"/>
      <c r="CV19" s="283"/>
      <c r="CW19" s="284"/>
      <c r="CX19" s="48"/>
      <c r="CY19" s="48"/>
      <c r="CZ19" s="48"/>
      <c r="DA19" s="247"/>
      <c r="DB19" s="45"/>
      <c r="DC19" s="248"/>
      <c r="DD19" s="249"/>
      <c r="DE19" s="45"/>
      <c r="DF19" s="248"/>
      <c r="DG19" s="249"/>
      <c r="DH19" s="45"/>
      <c r="DI19" s="248"/>
      <c r="DJ19" s="285"/>
      <c r="DK19" s="45"/>
      <c r="DL19" s="26"/>
      <c r="DM19" s="165"/>
    </row>
    <row r="20" spans="1:117" ht="15.75">
      <c r="A20" s="160"/>
      <c r="B20" s="242"/>
      <c r="C20" s="277"/>
      <c r="D20" s="179"/>
      <c r="E20" s="278"/>
      <c r="F20" s="279"/>
      <c r="G20" s="278"/>
      <c r="H20" s="280"/>
      <c r="I20" s="280"/>
      <c r="J20" s="278"/>
      <c r="K20" s="279"/>
      <c r="L20" s="279"/>
      <c r="M20" s="279"/>
      <c r="N20" s="279"/>
      <c r="O20" s="279"/>
      <c r="P20" s="279"/>
      <c r="Q20" s="279"/>
      <c r="R20" s="279"/>
      <c r="S20" s="279"/>
      <c r="T20" s="279"/>
      <c r="U20" s="279"/>
      <c r="V20" s="279"/>
      <c r="W20" s="279"/>
      <c r="X20" s="279"/>
      <c r="Y20" s="281"/>
      <c r="Z20" s="368"/>
      <c r="AA20" s="278"/>
      <c r="AB20" s="279"/>
      <c r="AC20" s="278"/>
      <c r="AD20" s="280"/>
      <c r="AE20" s="280"/>
      <c r="AF20" s="278"/>
      <c r="AG20" s="279"/>
      <c r="AH20" s="279"/>
      <c r="AI20" s="279"/>
      <c r="AJ20" s="279"/>
      <c r="AK20" s="279"/>
      <c r="AL20" s="279"/>
      <c r="AM20" s="279"/>
      <c r="AN20" s="279"/>
      <c r="AO20" s="279"/>
      <c r="AP20" s="279"/>
      <c r="AQ20" s="279"/>
      <c r="AR20" s="279"/>
      <c r="AS20" s="279"/>
      <c r="AT20" s="279"/>
      <c r="AU20" s="281"/>
      <c r="AV20" s="278"/>
      <c r="AW20" s="279"/>
      <c r="AX20" s="278"/>
      <c r="AY20" s="280"/>
      <c r="AZ20" s="280"/>
      <c r="BA20" s="278"/>
      <c r="BB20" s="279"/>
      <c r="BC20" s="279"/>
      <c r="BD20" s="279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81"/>
      <c r="BQ20" s="368"/>
      <c r="BR20" s="278"/>
      <c r="BS20" s="279"/>
      <c r="BT20" s="278"/>
      <c r="BU20" s="280"/>
      <c r="BV20" s="280"/>
      <c r="BW20" s="278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81"/>
      <c r="CM20" s="224"/>
      <c r="CN20" s="226"/>
      <c r="CO20" s="226"/>
      <c r="CP20" s="226"/>
      <c r="CQ20" s="29"/>
      <c r="CR20" s="282"/>
      <c r="CS20" s="282"/>
      <c r="CT20" s="282"/>
      <c r="CU20" s="282"/>
      <c r="CV20" s="283"/>
      <c r="CW20" s="284"/>
      <c r="CX20" s="48"/>
      <c r="CY20" s="48"/>
      <c r="CZ20" s="48"/>
      <c r="DA20" s="247"/>
      <c r="DB20" s="45"/>
      <c r="DC20" s="248"/>
      <c r="DD20" s="249"/>
      <c r="DE20" s="45"/>
      <c r="DF20" s="248"/>
      <c r="DG20" s="249"/>
      <c r="DH20" s="45"/>
      <c r="DI20" s="248"/>
      <c r="DJ20" s="285"/>
      <c r="DK20" s="45"/>
      <c r="DL20" s="26"/>
      <c r="DM20" s="165"/>
    </row>
    <row r="21" spans="1:117" ht="15.75">
      <c r="A21" s="160"/>
      <c r="B21" s="242"/>
      <c r="C21" s="277"/>
      <c r="D21" s="179"/>
      <c r="E21" s="278"/>
      <c r="F21" s="279"/>
      <c r="G21" s="278"/>
      <c r="H21" s="280"/>
      <c r="I21" s="280"/>
      <c r="J21" s="278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81"/>
      <c r="Z21" s="368"/>
      <c r="AA21" s="278"/>
      <c r="AB21" s="279"/>
      <c r="AC21" s="278"/>
      <c r="AD21" s="280"/>
      <c r="AE21" s="280"/>
      <c r="AF21" s="278"/>
      <c r="AG21" s="279"/>
      <c r="AH21" s="279"/>
      <c r="AI21" s="279"/>
      <c r="AJ21" s="279"/>
      <c r="AK21" s="279"/>
      <c r="AL21" s="279"/>
      <c r="AM21" s="279"/>
      <c r="AN21" s="279"/>
      <c r="AO21" s="279"/>
      <c r="AP21" s="279"/>
      <c r="AQ21" s="279"/>
      <c r="AR21" s="279"/>
      <c r="AS21" s="279"/>
      <c r="AT21" s="279"/>
      <c r="AU21" s="281"/>
      <c r="AV21" s="278"/>
      <c r="AW21" s="279"/>
      <c r="AX21" s="278"/>
      <c r="AY21" s="280"/>
      <c r="AZ21" s="280"/>
      <c r="BA21" s="278"/>
      <c r="BB21" s="279"/>
      <c r="BC21" s="279"/>
      <c r="BD21" s="279"/>
      <c r="BE21" s="279"/>
      <c r="BF21" s="279"/>
      <c r="BG21" s="279"/>
      <c r="BH21" s="279"/>
      <c r="BI21" s="279"/>
      <c r="BJ21" s="279"/>
      <c r="BK21" s="279"/>
      <c r="BL21" s="279"/>
      <c r="BM21" s="279"/>
      <c r="BN21" s="279"/>
      <c r="BO21" s="279"/>
      <c r="BP21" s="281"/>
      <c r="BQ21" s="368"/>
      <c r="BR21" s="278"/>
      <c r="BS21" s="279"/>
      <c r="BT21" s="278"/>
      <c r="BU21" s="280"/>
      <c r="BV21" s="280"/>
      <c r="BW21" s="278"/>
      <c r="BX21" s="279"/>
      <c r="BY21" s="279"/>
      <c r="BZ21" s="279"/>
      <c r="CA21" s="279"/>
      <c r="CB21" s="279"/>
      <c r="CC21" s="279"/>
      <c r="CD21" s="279"/>
      <c r="CE21" s="279"/>
      <c r="CF21" s="279"/>
      <c r="CG21" s="279"/>
      <c r="CH21" s="279"/>
      <c r="CI21" s="279"/>
      <c r="CJ21" s="279"/>
      <c r="CK21" s="279"/>
      <c r="CL21" s="281"/>
      <c r="CM21" s="224"/>
      <c r="CN21" s="226"/>
      <c r="CO21" s="226"/>
      <c r="CP21" s="226"/>
      <c r="CQ21" s="29"/>
      <c r="CR21" s="282"/>
      <c r="CS21" s="282"/>
      <c r="CT21" s="282"/>
      <c r="CU21" s="282"/>
      <c r="CV21" s="283"/>
      <c r="CW21" s="284"/>
      <c r="CX21" s="48"/>
      <c r="CY21" s="48"/>
      <c r="CZ21" s="48"/>
      <c r="DA21" s="247"/>
      <c r="DB21" s="45"/>
      <c r="DC21" s="248"/>
      <c r="DD21" s="249"/>
      <c r="DE21" s="45"/>
      <c r="DF21" s="248"/>
      <c r="DG21" s="249"/>
      <c r="DH21" s="45"/>
      <c r="DI21" s="248"/>
      <c r="DJ21" s="285"/>
      <c r="DK21" s="45"/>
      <c r="DL21" s="26"/>
      <c r="DM21" s="165"/>
    </row>
    <row r="22" spans="1:117" ht="15.75">
      <c r="A22" s="160"/>
      <c r="B22" s="242"/>
      <c r="C22" s="277"/>
      <c r="D22" s="179"/>
      <c r="E22" s="278"/>
      <c r="F22" s="279"/>
      <c r="G22" s="278"/>
      <c r="H22" s="280"/>
      <c r="I22" s="280"/>
      <c r="J22" s="278"/>
      <c r="K22" s="279"/>
      <c r="L22" s="279"/>
      <c r="M22" s="279"/>
      <c r="N22" s="279"/>
      <c r="O22" s="279"/>
      <c r="P22" s="279"/>
      <c r="Q22" s="279"/>
      <c r="R22" s="279"/>
      <c r="S22" s="279"/>
      <c r="T22" s="279"/>
      <c r="U22" s="279"/>
      <c r="V22" s="279"/>
      <c r="W22" s="279"/>
      <c r="X22" s="279"/>
      <c r="Y22" s="281"/>
      <c r="Z22" s="368"/>
      <c r="AA22" s="278"/>
      <c r="AB22" s="279"/>
      <c r="AC22" s="278"/>
      <c r="AD22" s="280"/>
      <c r="AE22" s="280"/>
      <c r="AF22" s="278"/>
      <c r="AG22" s="279"/>
      <c r="AH22" s="279"/>
      <c r="AI22" s="279"/>
      <c r="AJ22" s="279"/>
      <c r="AK22" s="279"/>
      <c r="AL22" s="279"/>
      <c r="AM22" s="279"/>
      <c r="AN22" s="279"/>
      <c r="AO22" s="279"/>
      <c r="AP22" s="279"/>
      <c r="AQ22" s="279"/>
      <c r="AR22" s="279"/>
      <c r="AS22" s="279"/>
      <c r="AT22" s="279"/>
      <c r="AU22" s="281"/>
      <c r="AV22" s="278"/>
      <c r="AW22" s="279"/>
      <c r="AX22" s="278"/>
      <c r="AY22" s="280"/>
      <c r="AZ22" s="280"/>
      <c r="BA22" s="278"/>
      <c r="BB22" s="279"/>
      <c r="BC22" s="279"/>
      <c r="BD22" s="279"/>
      <c r="BE22" s="279"/>
      <c r="BF22" s="279"/>
      <c r="BG22" s="279"/>
      <c r="BH22" s="279"/>
      <c r="BI22" s="279"/>
      <c r="BJ22" s="279"/>
      <c r="BK22" s="279"/>
      <c r="BL22" s="279"/>
      <c r="BM22" s="279"/>
      <c r="BN22" s="279"/>
      <c r="BO22" s="279"/>
      <c r="BP22" s="281"/>
      <c r="BQ22" s="368"/>
      <c r="BR22" s="278"/>
      <c r="BS22" s="279"/>
      <c r="BT22" s="278"/>
      <c r="BU22" s="280"/>
      <c r="BV22" s="280"/>
      <c r="BW22" s="278"/>
      <c r="BX22" s="279"/>
      <c r="BY22" s="279"/>
      <c r="BZ22" s="279"/>
      <c r="CA22" s="279"/>
      <c r="CB22" s="279"/>
      <c r="CC22" s="279"/>
      <c r="CD22" s="279"/>
      <c r="CE22" s="279"/>
      <c r="CF22" s="279"/>
      <c r="CG22" s="279"/>
      <c r="CH22" s="279"/>
      <c r="CI22" s="279"/>
      <c r="CJ22" s="279"/>
      <c r="CK22" s="279"/>
      <c r="CL22" s="281"/>
      <c r="CM22" s="224"/>
      <c r="CN22" s="226"/>
      <c r="CO22" s="226"/>
      <c r="CP22" s="226"/>
      <c r="CQ22" s="29"/>
      <c r="CR22" s="282"/>
      <c r="CS22" s="282"/>
      <c r="CT22" s="282"/>
      <c r="CU22" s="282"/>
      <c r="CV22" s="283"/>
      <c r="CW22" s="284"/>
      <c r="CX22" s="48"/>
      <c r="CY22" s="48"/>
      <c r="CZ22" s="48"/>
      <c r="DA22" s="247"/>
      <c r="DB22" s="45"/>
      <c r="DC22" s="248"/>
      <c r="DD22" s="249"/>
      <c r="DE22" s="45"/>
      <c r="DF22" s="248"/>
      <c r="DG22" s="249"/>
      <c r="DH22" s="45"/>
      <c r="DI22" s="248"/>
      <c r="DJ22" s="285"/>
      <c r="DK22" s="45"/>
      <c r="DL22" s="26"/>
      <c r="DM22" s="165"/>
    </row>
    <row r="23" spans="1:117" ht="15" customHeight="1">
      <c r="A23" s="160"/>
      <c r="B23" s="242"/>
      <c r="C23" s="277"/>
      <c r="D23" s="179"/>
      <c r="E23" s="278"/>
      <c r="F23" s="279"/>
      <c r="G23" s="278"/>
      <c r="H23" s="280"/>
      <c r="I23" s="280"/>
      <c r="J23" s="278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81"/>
      <c r="Z23" s="368"/>
      <c r="AA23" s="278"/>
      <c r="AB23" s="279"/>
      <c r="AC23" s="278"/>
      <c r="AD23" s="280"/>
      <c r="AE23" s="280"/>
      <c r="AF23" s="278"/>
      <c r="AG23" s="279"/>
      <c r="AH23" s="279"/>
      <c r="AI23" s="279"/>
      <c r="AJ23" s="279"/>
      <c r="AK23" s="279"/>
      <c r="AL23" s="279"/>
      <c r="AM23" s="279"/>
      <c r="AN23" s="279"/>
      <c r="AO23" s="279"/>
      <c r="AP23" s="279"/>
      <c r="AQ23" s="279"/>
      <c r="AR23" s="279"/>
      <c r="AS23" s="279"/>
      <c r="AT23" s="279"/>
      <c r="AU23" s="281"/>
      <c r="AV23" s="278"/>
      <c r="AW23" s="279"/>
      <c r="AX23" s="278"/>
      <c r="AY23" s="280"/>
      <c r="AZ23" s="280"/>
      <c r="BA23" s="278"/>
      <c r="BB23" s="279"/>
      <c r="BC23" s="279"/>
      <c r="BD23" s="279"/>
      <c r="BE23" s="279"/>
      <c r="BF23" s="279"/>
      <c r="BG23" s="279"/>
      <c r="BH23" s="279"/>
      <c r="BI23" s="279"/>
      <c r="BJ23" s="279"/>
      <c r="BK23" s="279"/>
      <c r="BL23" s="279"/>
      <c r="BM23" s="279"/>
      <c r="BN23" s="279"/>
      <c r="BO23" s="279"/>
      <c r="BP23" s="281"/>
      <c r="BQ23" s="368"/>
      <c r="BR23" s="278"/>
      <c r="BS23" s="279"/>
      <c r="BT23" s="278"/>
      <c r="BU23" s="280"/>
      <c r="BV23" s="280"/>
      <c r="BW23" s="278"/>
      <c r="BX23" s="279"/>
      <c r="BY23" s="279"/>
      <c r="BZ23" s="279"/>
      <c r="CA23" s="279"/>
      <c r="CB23" s="279"/>
      <c r="CC23" s="279"/>
      <c r="CD23" s="279"/>
      <c r="CE23" s="279"/>
      <c r="CF23" s="279"/>
      <c r="CG23" s="279"/>
      <c r="CH23" s="279"/>
      <c r="CI23" s="279"/>
      <c r="CJ23" s="279"/>
      <c r="CK23" s="279"/>
      <c r="CL23" s="281"/>
      <c r="CM23" s="224"/>
      <c r="CN23" s="226"/>
      <c r="CO23" s="226"/>
      <c r="CP23" s="226"/>
      <c r="CQ23" s="29"/>
      <c r="CR23" s="282"/>
      <c r="CS23" s="282"/>
      <c r="CT23" s="282"/>
      <c r="CU23" s="282"/>
      <c r="CV23" s="283"/>
      <c r="CW23" s="284"/>
      <c r="CX23" s="48"/>
      <c r="CY23" s="48"/>
      <c r="CZ23" s="48"/>
      <c r="DA23" s="247"/>
      <c r="DB23" s="45"/>
      <c r="DC23" s="248"/>
      <c r="DD23" s="249"/>
      <c r="DE23" s="45"/>
      <c r="DF23" s="248"/>
      <c r="DG23" s="249"/>
      <c r="DH23" s="45"/>
      <c r="DI23" s="248"/>
      <c r="DJ23" s="285"/>
      <c r="DK23" s="45"/>
      <c r="DL23" s="26"/>
      <c r="DM23" s="165"/>
    </row>
    <row r="24" spans="1:117" ht="15.75">
      <c r="A24" s="160"/>
      <c r="B24" s="242"/>
      <c r="C24" s="277"/>
      <c r="D24" s="179"/>
      <c r="E24" s="278"/>
      <c r="F24" s="279"/>
      <c r="G24" s="278"/>
      <c r="H24" s="280"/>
      <c r="I24" s="280"/>
      <c r="J24" s="278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81"/>
      <c r="Z24" s="368"/>
      <c r="AA24" s="278"/>
      <c r="AB24" s="279"/>
      <c r="AC24" s="278"/>
      <c r="AD24" s="280"/>
      <c r="AE24" s="280"/>
      <c r="AF24" s="278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  <c r="AQ24" s="279"/>
      <c r="AR24" s="279"/>
      <c r="AS24" s="279"/>
      <c r="AT24" s="279"/>
      <c r="AU24" s="281"/>
      <c r="AV24" s="278"/>
      <c r="AW24" s="279"/>
      <c r="AX24" s="278"/>
      <c r="AY24" s="280"/>
      <c r="AZ24" s="280"/>
      <c r="BA24" s="278"/>
      <c r="BB24" s="279"/>
      <c r="BC24" s="279"/>
      <c r="BD24" s="279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81"/>
      <c r="BQ24" s="368"/>
      <c r="BR24" s="278"/>
      <c r="BS24" s="279"/>
      <c r="BT24" s="278"/>
      <c r="BU24" s="280"/>
      <c r="BV24" s="280"/>
      <c r="BW24" s="278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81"/>
      <c r="CM24" s="224"/>
      <c r="CN24" s="226"/>
      <c r="CO24" s="226"/>
      <c r="CP24" s="226"/>
      <c r="CQ24" s="29"/>
      <c r="CR24" s="282"/>
      <c r="CS24" s="282"/>
      <c r="CT24" s="282"/>
      <c r="CU24" s="282"/>
      <c r="CV24" s="283"/>
      <c r="CW24" s="284"/>
      <c r="CX24" s="48"/>
      <c r="CY24" s="48"/>
      <c r="CZ24" s="48"/>
      <c r="DA24" s="247"/>
      <c r="DB24" s="45"/>
      <c r="DC24" s="248"/>
      <c r="DD24" s="249"/>
      <c r="DE24" s="45"/>
      <c r="DF24" s="248"/>
      <c r="DG24" s="249"/>
      <c r="DH24" s="45"/>
      <c r="DI24" s="248"/>
      <c r="DJ24" s="285"/>
      <c r="DK24" s="45"/>
      <c r="DL24" s="26"/>
      <c r="DM24" s="165"/>
    </row>
    <row r="25" spans="1:117" ht="16.5" thickBot="1">
      <c r="A25" s="160"/>
      <c r="B25" s="242"/>
      <c r="C25" s="277"/>
      <c r="D25" s="179"/>
      <c r="E25" s="278"/>
      <c r="F25" s="279"/>
      <c r="G25" s="278"/>
      <c r="H25" s="280"/>
      <c r="I25" s="280"/>
      <c r="J25" s="278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81"/>
      <c r="Z25" s="368"/>
      <c r="AA25" s="278"/>
      <c r="AB25" s="279"/>
      <c r="AC25" s="278"/>
      <c r="AD25" s="280"/>
      <c r="AE25" s="280"/>
      <c r="AF25" s="278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  <c r="AQ25" s="279"/>
      <c r="AR25" s="279"/>
      <c r="AS25" s="279"/>
      <c r="AT25" s="279"/>
      <c r="AU25" s="281"/>
      <c r="AV25" s="278"/>
      <c r="AW25" s="279"/>
      <c r="AX25" s="278"/>
      <c r="AY25" s="280"/>
      <c r="AZ25" s="280"/>
      <c r="BA25" s="278"/>
      <c r="BB25" s="279"/>
      <c r="BC25" s="279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81"/>
      <c r="BQ25" s="368"/>
      <c r="BR25" s="278"/>
      <c r="BS25" s="279"/>
      <c r="BT25" s="278"/>
      <c r="BU25" s="280"/>
      <c r="BV25" s="280"/>
      <c r="BW25" s="278"/>
      <c r="BX25" s="279"/>
      <c r="BY25" s="279"/>
      <c r="BZ25" s="279"/>
      <c r="CA25" s="279"/>
      <c r="CB25" s="279"/>
      <c r="CC25" s="279"/>
      <c r="CD25" s="279"/>
      <c r="CE25" s="279"/>
      <c r="CF25" s="279"/>
      <c r="CG25" s="279"/>
      <c r="CH25" s="279"/>
      <c r="CI25" s="279"/>
      <c r="CJ25" s="279"/>
      <c r="CK25" s="279"/>
      <c r="CL25" s="281"/>
      <c r="CM25" s="224"/>
      <c r="CN25" s="226"/>
      <c r="CO25" s="226"/>
      <c r="CP25" s="226"/>
      <c r="CQ25" s="29"/>
      <c r="CR25" s="282"/>
      <c r="CS25" s="282"/>
      <c r="CT25" s="282"/>
      <c r="CU25" s="282"/>
      <c r="CV25" s="290"/>
      <c r="CW25" s="284"/>
      <c r="CX25" s="48"/>
      <c r="CY25" s="48"/>
      <c r="CZ25" s="48"/>
      <c r="DA25" s="258"/>
      <c r="DB25" s="151"/>
      <c r="DC25" s="259"/>
      <c r="DD25" s="260"/>
      <c r="DE25" s="151"/>
      <c r="DF25" s="259"/>
      <c r="DG25" s="260"/>
      <c r="DH25" s="151"/>
      <c r="DI25" s="259"/>
      <c r="DJ25" s="291"/>
      <c r="DK25" s="151"/>
      <c r="DL25" s="142"/>
      <c r="DM25" s="150"/>
    </row>
    <row r="26" spans="1:117" ht="15" customHeight="1">
      <c r="A26" s="159"/>
      <c r="B26" s="233"/>
      <c r="C26" s="266"/>
      <c r="D26" s="37"/>
      <c r="E26" s="292"/>
      <c r="F26" s="293"/>
      <c r="G26" s="292"/>
      <c r="H26" s="294"/>
      <c r="I26" s="294"/>
      <c r="J26" s="292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3"/>
      <c r="X26" s="293"/>
      <c r="Y26" s="295"/>
      <c r="Z26" s="367"/>
      <c r="AA26" s="292"/>
      <c r="AB26" s="293"/>
      <c r="AC26" s="292"/>
      <c r="AD26" s="294"/>
      <c r="AE26" s="294"/>
      <c r="AF26" s="292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3"/>
      <c r="AU26" s="295"/>
      <c r="AV26" s="292"/>
      <c r="AW26" s="293"/>
      <c r="AX26" s="292"/>
      <c r="AY26" s="294"/>
      <c r="AZ26" s="294"/>
      <c r="BA26" s="292"/>
      <c r="BB26" s="293"/>
      <c r="BC26" s="293"/>
      <c r="BD26" s="293"/>
      <c r="BE26" s="293"/>
      <c r="BF26" s="293"/>
      <c r="BG26" s="293"/>
      <c r="BH26" s="293"/>
      <c r="BI26" s="293"/>
      <c r="BJ26" s="293"/>
      <c r="BK26" s="293"/>
      <c r="BL26" s="293"/>
      <c r="BM26" s="293"/>
      <c r="BN26" s="293"/>
      <c r="BO26" s="293"/>
      <c r="BP26" s="295"/>
      <c r="BQ26" s="367"/>
      <c r="BR26" s="292"/>
      <c r="BS26" s="293"/>
      <c r="BT26" s="292"/>
      <c r="BU26" s="294"/>
      <c r="BV26" s="294"/>
      <c r="BW26" s="292"/>
      <c r="BX26" s="293"/>
      <c r="BY26" s="293"/>
      <c r="BZ26" s="293"/>
      <c r="CA26" s="293"/>
      <c r="CB26" s="293"/>
      <c r="CC26" s="293"/>
      <c r="CD26" s="293"/>
      <c r="CE26" s="293"/>
      <c r="CF26" s="293"/>
      <c r="CG26" s="293"/>
      <c r="CH26" s="293"/>
      <c r="CI26" s="293"/>
      <c r="CJ26" s="293"/>
      <c r="CK26" s="293"/>
      <c r="CL26" s="295"/>
      <c r="CM26" s="271"/>
      <c r="CN26" s="272"/>
      <c r="CO26" s="272"/>
      <c r="CP26" s="272"/>
      <c r="CQ26" s="215"/>
      <c r="CR26" s="273"/>
      <c r="CS26" s="273"/>
      <c r="CT26" s="273"/>
      <c r="CU26" s="273"/>
      <c r="CV26" s="274"/>
      <c r="CW26" s="275"/>
      <c r="CX26" s="47"/>
      <c r="CY26" s="47"/>
      <c r="CZ26" s="47"/>
      <c r="DA26" s="238"/>
      <c r="DB26" s="43"/>
      <c r="DC26" s="239"/>
      <c r="DD26" s="240"/>
      <c r="DE26" s="43"/>
      <c r="DF26" s="239"/>
      <c r="DG26" s="240"/>
      <c r="DH26" s="43"/>
      <c r="DI26" s="239"/>
      <c r="DJ26" s="276"/>
      <c r="DK26" s="43"/>
      <c r="DL26" s="25"/>
      <c r="DM26" s="163"/>
    </row>
    <row r="27" spans="1:117" ht="15.75">
      <c r="A27" s="160"/>
      <c r="B27" s="242"/>
      <c r="C27" s="277"/>
      <c r="D27" s="179"/>
      <c r="E27" s="278"/>
      <c r="F27" s="279"/>
      <c r="G27" s="278"/>
      <c r="H27" s="280"/>
      <c r="I27" s="280"/>
      <c r="J27" s="278"/>
      <c r="K27" s="279"/>
      <c r="L27" s="279"/>
      <c r="M27" s="279"/>
      <c r="N27" s="279"/>
      <c r="O27" s="279"/>
      <c r="P27" s="279"/>
      <c r="Q27" s="279"/>
      <c r="R27" s="279"/>
      <c r="S27" s="279"/>
      <c r="T27" s="279"/>
      <c r="U27" s="279"/>
      <c r="V27" s="279"/>
      <c r="W27" s="279"/>
      <c r="X27" s="279"/>
      <c r="Y27" s="281"/>
      <c r="Z27" s="368"/>
      <c r="AA27" s="278"/>
      <c r="AB27" s="279"/>
      <c r="AC27" s="278"/>
      <c r="AD27" s="280"/>
      <c r="AE27" s="280"/>
      <c r="AF27" s="278"/>
      <c r="AG27" s="279"/>
      <c r="AH27" s="279"/>
      <c r="AI27" s="279"/>
      <c r="AJ27" s="279"/>
      <c r="AK27" s="279"/>
      <c r="AL27" s="279"/>
      <c r="AM27" s="279"/>
      <c r="AN27" s="279"/>
      <c r="AO27" s="279"/>
      <c r="AP27" s="279"/>
      <c r="AQ27" s="279"/>
      <c r="AR27" s="279"/>
      <c r="AS27" s="279"/>
      <c r="AT27" s="279"/>
      <c r="AU27" s="281"/>
      <c r="AV27" s="278"/>
      <c r="AW27" s="279"/>
      <c r="AX27" s="278"/>
      <c r="AY27" s="280"/>
      <c r="AZ27" s="280"/>
      <c r="BA27" s="278"/>
      <c r="BB27" s="279"/>
      <c r="BC27" s="279"/>
      <c r="BD27" s="279"/>
      <c r="BE27" s="279"/>
      <c r="BF27" s="279"/>
      <c r="BG27" s="279"/>
      <c r="BH27" s="279"/>
      <c r="BI27" s="279"/>
      <c r="BJ27" s="279"/>
      <c r="BK27" s="279"/>
      <c r="BL27" s="279"/>
      <c r="BM27" s="279"/>
      <c r="BN27" s="279"/>
      <c r="BO27" s="279"/>
      <c r="BP27" s="281"/>
      <c r="BQ27" s="368"/>
      <c r="BR27" s="278"/>
      <c r="BS27" s="279"/>
      <c r="BT27" s="278"/>
      <c r="BU27" s="280"/>
      <c r="BV27" s="280"/>
      <c r="BW27" s="278"/>
      <c r="BX27" s="279"/>
      <c r="BY27" s="279"/>
      <c r="BZ27" s="279"/>
      <c r="CA27" s="279"/>
      <c r="CB27" s="279"/>
      <c r="CC27" s="279"/>
      <c r="CD27" s="279"/>
      <c r="CE27" s="279"/>
      <c r="CF27" s="279"/>
      <c r="CG27" s="279"/>
      <c r="CH27" s="279"/>
      <c r="CI27" s="279"/>
      <c r="CJ27" s="279"/>
      <c r="CK27" s="279"/>
      <c r="CL27" s="281"/>
      <c r="CM27" s="224"/>
      <c r="CN27" s="226"/>
      <c r="CO27" s="226"/>
      <c r="CP27" s="226"/>
      <c r="CQ27" s="29"/>
      <c r="CR27" s="282"/>
      <c r="CS27" s="282"/>
      <c r="CT27" s="282"/>
      <c r="CU27" s="282"/>
      <c r="CV27" s="283"/>
      <c r="CW27" s="284"/>
      <c r="CX27" s="48"/>
      <c r="CY27" s="48"/>
      <c r="CZ27" s="48"/>
      <c r="DA27" s="247"/>
      <c r="DB27" s="45"/>
      <c r="DC27" s="248"/>
      <c r="DD27" s="249"/>
      <c r="DE27" s="45"/>
      <c r="DF27" s="248"/>
      <c r="DG27" s="249"/>
      <c r="DH27" s="45"/>
      <c r="DI27" s="248"/>
      <c r="DJ27" s="285"/>
      <c r="DK27" s="45"/>
      <c r="DL27" s="26"/>
      <c r="DM27" s="165"/>
    </row>
    <row r="28" spans="1:117" ht="15.75">
      <c r="A28" s="160"/>
      <c r="B28" s="242"/>
      <c r="C28" s="277"/>
      <c r="D28" s="179"/>
      <c r="E28" s="278"/>
      <c r="F28" s="279"/>
      <c r="G28" s="278"/>
      <c r="H28" s="280"/>
      <c r="I28" s="280"/>
      <c r="J28" s="278"/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79"/>
      <c r="W28" s="279"/>
      <c r="X28" s="279"/>
      <c r="Y28" s="281"/>
      <c r="Z28" s="368"/>
      <c r="AA28" s="278"/>
      <c r="AB28" s="279"/>
      <c r="AC28" s="278"/>
      <c r="AD28" s="280"/>
      <c r="AE28" s="280"/>
      <c r="AF28" s="278"/>
      <c r="AG28" s="279"/>
      <c r="AH28" s="279"/>
      <c r="AI28" s="279"/>
      <c r="AJ28" s="279"/>
      <c r="AK28" s="279"/>
      <c r="AL28" s="279"/>
      <c r="AM28" s="279"/>
      <c r="AN28" s="279"/>
      <c r="AO28" s="279"/>
      <c r="AP28" s="279"/>
      <c r="AQ28" s="279"/>
      <c r="AR28" s="279"/>
      <c r="AS28" s="279"/>
      <c r="AT28" s="279"/>
      <c r="AU28" s="281"/>
      <c r="AV28" s="278"/>
      <c r="AW28" s="279"/>
      <c r="AX28" s="278"/>
      <c r="AY28" s="280"/>
      <c r="AZ28" s="280"/>
      <c r="BA28" s="278"/>
      <c r="BB28" s="279"/>
      <c r="BC28" s="279"/>
      <c r="BD28" s="279"/>
      <c r="BE28" s="279"/>
      <c r="BF28" s="279"/>
      <c r="BG28" s="279"/>
      <c r="BH28" s="279"/>
      <c r="BI28" s="279"/>
      <c r="BJ28" s="279"/>
      <c r="BK28" s="279"/>
      <c r="BL28" s="279"/>
      <c r="BM28" s="279"/>
      <c r="BN28" s="279"/>
      <c r="BO28" s="279"/>
      <c r="BP28" s="281"/>
      <c r="BQ28" s="368"/>
      <c r="BR28" s="278"/>
      <c r="BS28" s="279"/>
      <c r="BT28" s="278"/>
      <c r="BU28" s="280"/>
      <c r="BV28" s="280"/>
      <c r="BW28" s="278"/>
      <c r="BX28" s="279"/>
      <c r="BY28" s="279"/>
      <c r="BZ28" s="279"/>
      <c r="CA28" s="279"/>
      <c r="CB28" s="279"/>
      <c r="CC28" s="279"/>
      <c r="CD28" s="279"/>
      <c r="CE28" s="279"/>
      <c r="CF28" s="279"/>
      <c r="CG28" s="279"/>
      <c r="CH28" s="279"/>
      <c r="CI28" s="279"/>
      <c r="CJ28" s="279"/>
      <c r="CK28" s="279"/>
      <c r="CL28" s="281"/>
      <c r="CM28" s="224"/>
      <c r="CN28" s="226"/>
      <c r="CO28" s="226"/>
      <c r="CP28" s="226"/>
      <c r="CQ28" s="29"/>
      <c r="CR28" s="282"/>
      <c r="CS28" s="282"/>
      <c r="CT28" s="282"/>
      <c r="CU28" s="282"/>
      <c r="CV28" s="283"/>
      <c r="CW28" s="284"/>
      <c r="CX28" s="48"/>
      <c r="CY28" s="48"/>
      <c r="CZ28" s="48"/>
      <c r="DA28" s="247"/>
      <c r="DB28" s="45"/>
      <c r="DC28" s="248"/>
      <c r="DD28" s="249"/>
      <c r="DE28" s="45"/>
      <c r="DF28" s="248"/>
      <c r="DG28" s="249"/>
      <c r="DH28" s="45"/>
      <c r="DI28" s="248"/>
      <c r="DJ28" s="285"/>
      <c r="DK28" s="45"/>
      <c r="DL28" s="26"/>
      <c r="DM28" s="165"/>
    </row>
    <row r="29" spans="1:117" ht="15.75">
      <c r="A29" s="160"/>
      <c r="B29" s="242"/>
      <c r="C29" s="277"/>
      <c r="D29" s="179"/>
      <c r="E29" s="278"/>
      <c r="F29" s="279"/>
      <c r="G29" s="278"/>
      <c r="H29" s="280"/>
      <c r="I29" s="280"/>
      <c r="J29" s="278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81"/>
      <c r="Z29" s="368"/>
      <c r="AA29" s="278"/>
      <c r="AB29" s="279"/>
      <c r="AC29" s="278"/>
      <c r="AD29" s="280"/>
      <c r="AE29" s="280"/>
      <c r="AF29" s="278"/>
      <c r="AG29" s="279"/>
      <c r="AH29" s="279"/>
      <c r="AI29" s="279"/>
      <c r="AJ29" s="279"/>
      <c r="AK29" s="279"/>
      <c r="AL29" s="279"/>
      <c r="AM29" s="279"/>
      <c r="AN29" s="279"/>
      <c r="AO29" s="279"/>
      <c r="AP29" s="279"/>
      <c r="AQ29" s="279"/>
      <c r="AR29" s="279"/>
      <c r="AS29" s="279"/>
      <c r="AT29" s="279"/>
      <c r="AU29" s="281"/>
      <c r="AV29" s="278"/>
      <c r="AW29" s="279"/>
      <c r="AX29" s="278"/>
      <c r="AY29" s="280"/>
      <c r="AZ29" s="280"/>
      <c r="BA29" s="278"/>
      <c r="BB29" s="279"/>
      <c r="BC29" s="279"/>
      <c r="BD29" s="279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81"/>
      <c r="BQ29" s="368"/>
      <c r="BR29" s="278"/>
      <c r="BS29" s="279"/>
      <c r="BT29" s="278"/>
      <c r="BU29" s="280"/>
      <c r="BV29" s="280"/>
      <c r="BW29" s="278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81"/>
      <c r="CM29" s="224"/>
      <c r="CN29" s="226"/>
      <c r="CO29" s="226"/>
      <c r="CP29" s="226"/>
      <c r="CQ29" s="29"/>
      <c r="CR29" s="282"/>
      <c r="CS29" s="282"/>
      <c r="CT29" s="282"/>
      <c r="CU29" s="282"/>
      <c r="CV29" s="283"/>
      <c r="CW29" s="284"/>
      <c r="CX29" s="48"/>
      <c r="CY29" s="48"/>
      <c r="CZ29" s="48"/>
      <c r="DA29" s="247"/>
      <c r="DB29" s="45"/>
      <c r="DC29" s="248"/>
      <c r="DD29" s="249"/>
      <c r="DE29" s="45"/>
      <c r="DF29" s="248"/>
      <c r="DG29" s="249"/>
      <c r="DH29" s="45"/>
      <c r="DI29" s="248"/>
      <c r="DJ29" s="285"/>
      <c r="DK29" s="45"/>
      <c r="DL29" s="26"/>
      <c r="DM29" s="165"/>
    </row>
    <row r="30" spans="1:117" ht="15.75">
      <c r="A30" s="160"/>
      <c r="B30" s="242"/>
      <c r="C30" s="277"/>
      <c r="D30" s="179"/>
      <c r="E30" s="278"/>
      <c r="F30" s="279"/>
      <c r="G30" s="278"/>
      <c r="H30" s="280"/>
      <c r="I30" s="280"/>
      <c r="J30" s="278"/>
      <c r="K30" s="279"/>
      <c r="L30" s="279"/>
      <c r="M30" s="279"/>
      <c r="N30" s="279"/>
      <c r="O30" s="279"/>
      <c r="P30" s="279"/>
      <c r="Q30" s="279"/>
      <c r="R30" s="279"/>
      <c r="S30" s="279"/>
      <c r="T30" s="279"/>
      <c r="U30" s="279"/>
      <c r="V30" s="279"/>
      <c r="W30" s="279"/>
      <c r="X30" s="279"/>
      <c r="Y30" s="281"/>
      <c r="Z30" s="368"/>
      <c r="AA30" s="278"/>
      <c r="AB30" s="279"/>
      <c r="AC30" s="278"/>
      <c r="AD30" s="280"/>
      <c r="AE30" s="280"/>
      <c r="AF30" s="278"/>
      <c r="AG30" s="279"/>
      <c r="AH30" s="279"/>
      <c r="AI30" s="279"/>
      <c r="AJ30" s="279"/>
      <c r="AK30" s="279"/>
      <c r="AL30" s="279"/>
      <c r="AM30" s="279"/>
      <c r="AN30" s="279"/>
      <c r="AO30" s="279"/>
      <c r="AP30" s="279"/>
      <c r="AQ30" s="279"/>
      <c r="AR30" s="279"/>
      <c r="AS30" s="279"/>
      <c r="AT30" s="279"/>
      <c r="AU30" s="281"/>
      <c r="AV30" s="278"/>
      <c r="AW30" s="279"/>
      <c r="AX30" s="278"/>
      <c r="AY30" s="280"/>
      <c r="AZ30" s="280"/>
      <c r="BA30" s="278"/>
      <c r="BB30" s="279"/>
      <c r="BC30" s="279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81"/>
      <c r="BQ30" s="368"/>
      <c r="BR30" s="278"/>
      <c r="BS30" s="279"/>
      <c r="BT30" s="278"/>
      <c r="BU30" s="280"/>
      <c r="BV30" s="280"/>
      <c r="BW30" s="278"/>
      <c r="BX30" s="279"/>
      <c r="BY30" s="279"/>
      <c r="BZ30" s="279"/>
      <c r="CA30" s="279"/>
      <c r="CB30" s="279"/>
      <c r="CC30" s="279"/>
      <c r="CD30" s="279"/>
      <c r="CE30" s="279"/>
      <c r="CF30" s="279"/>
      <c r="CG30" s="279"/>
      <c r="CH30" s="279"/>
      <c r="CI30" s="279"/>
      <c r="CJ30" s="279"/>
      <c r="CK30" s="279"/>
      <c r="CL30" s="281"/>
      <c r="CM30" s="224"/>
      <c r="CN30" s="226"/>
      <c r="CO30" s="226"/>
      <c r="CP30" s="226"/>
      <c r="CQ30" s="29"/>
      <c r="CR30" s="282"/>
      <c r="CS30" s="282"/>
      <c r="CT30" s="282"/>
      <c r="CU30" s="282"/>
      <c r="CV30" s="283"/>
      <c r="CW30" s="284"/>
      <c r="CX30" s="48"/>
      <c r="CY30" s="48"/>
      <c r="CZ30" s="48"/>
      <c r="DA30" s="247"/>
      <c r="DB30" s="45"/>
      <c r="DC30" s="248"/>
      <c r="DD30" s="249"/>
      <c r="DE30" s="45"/>
      <c r="DF30" s="248"/>
      <c r="DG30" s="249"/>
      <c r="DH30" s="45"/>
      <c r="DI30" s="248"/>
      <c r="DJ30" s="285"/>
      <c r="DK30" s="45"/>
      <c r="DL30" s="26"/>
      <c r="DM30" s="165"/>
    </row>
    <row r="31" spans="1:117" ht="15.75">
      <c r="A31" s="160"/>
      <c r="B31" s="242"/>
      <c r="C31" s="277"/>
      <c r="D31" s="179"/>
      <c r="E31" s="278"/>
      <c r="F31" s="279"/>
      <c r="G31" s="278"/>
      <c r="H31" s="280"/>
      <c r="I31" s="280"/>
      <c r="J31" s="278"/>
      <c r="K31" s="279"/>
      <c r="L31" s="279"/>
      <c r="M31" s="279"/>
      <c r="N31" s="279"/>
      <c r="O31" s="279"/>
      <c r="P31" s="279"/>
      <c r="Q31" s="279"/>
      <c r="R31" s="279"/>
      <c r="S31" s="279"/>
      <c r="T31" s="279"/>
      <c r="U31" s="279"/>
      <c r="V31" s="279"/>
      <c r="W31" s="279"/>
      <c r="X31" s="279"/>
      <c r="Y31" s="281"/>
      <c r="Z31" s="368"/>
      <c r="AA31" s="278"/>
      <c r="AB31" s="279"/>
      <c r="AC31" s="278"/>
      <c r="AD31" s="280"/>
      <c r="AE31" s="280"/>
      <c r="AF31" s="278"/>
      <c r="AG31" s="279"/>
      <c r="AH31" s="279"/>
      <c r="AI31" s="279"/>
      <c r="AJ31" s="279"/>
      <c r="AK31" s="279"/>
      <c r="AL31" s="279"/>
      <c r="AM31" s="279"/>
      <c r="AN31" s="279"/>
      <c r="AO31" s="279"/>
      <c r="AP31" s="279"/>
      <c r="AQ31" s="279"/>
      <c r="AR31" s="279"/>
      <c r="AS31" s="279"/>
      <c r="AT31" s="279"/>
      <c r="AU31" s="281"/>
      <c r="AV31" s="278"/>
      <c r="AW31" s="279"/>
      <c r="AX31" s="278"/>
      <c r="AY31" s="280"/>
      <c r="AZ31" s="280"/>
      <c r="BA31" s="278"/>
      <c r="BB31" s="279"/>
      <c r="BC31" s="279"/>
      <c r="BD31" s="279"/>
      <c r="BE31" s="279"/>
      <c r="BF31" s="279"/>
      <c r="BG31" s="279"/>
      <c r="BH31" s="279"/>
      <c r="BI31" s="279"/>
      <c r="BJ31" s="279"/>
      <c r="BK31" s="279"/>
      <c r="BL31" s="279"/>
      <c r="BM31" s="279"/>
      <c r="BN31" s="279"/>
      <c r="BO31" s="279"/>
      <c r="BP31" s="281"/>
      <c r="BQ31" s="368"/>
      <c r="BR31" s="278"/>
      <c r="BS31" s="279"/>
      <c r="BT31" s="278"/>
      <c r="BU31" s="280"/>
      <c r="BV31" s="280"/>
      <c r="BW31" s="278"/>
      <c r="BX31" s="279"/>
      <c r="BY31" s="279"/>
      <c r="BZ31" s="279"/>
      <c r="CA31" s="279"/>
      <c r="CB31" s="279"/>
      <c r="CC31" s="279"/>
      <c r="CD31" s="279"/>
      <c r="CE31" s="279"/>
      <c r="CF31" s="279"/>
      <c r="CG31" s="279"/>
      <c r="CH31" s="279"/>
      <c r="CI31" s="279"/>
      <c r="CJ31" s="279"/>
      <c r="CK31" s="279"/>
      <c r="CL31" s="281"/>
      <c r="CM31" s="224"/>
      <c r="CN31" s="226"/>
      <c r="CO31" s="226"/>
      <c r="CP31" s="226"/>
      <c r="CQ31" s="29"/>
      <c r="CR31" s="282"/>
      <c r="CS31" s="282"/>
      <c r="CT31" s="282"/>
      <c r="CU31" s="282"/>
      <c r="CV31" s="283"/>
      <c r="CW31" s="284"/>
      <c r="CX31" s="48"/>
      <c r="CY31" s="48"/>
      <c r="CZ31" s="48"/>
      <c r="DA31" s="247"/>
      <c r="DB31" s="45"/>
      <c r="DC31" s="248"/>
      <c r="DD31" s="249"/>
      <c r="DE31" s="45"/>
      <c r="DF31" s="248"/>
      <c r="DG31" s="249"/>
      <c r="DH31" s="45"/>
      <c r="DI31" s="248"/>
      <c r="DJ31" s="285"/>
      <c r="DK31" s="45"/>
      <c r="DL31" s="26"/>
      <c r="DM31" s="165"/>
    </row>
    <row r="32" spans="1:117" ht="15.75">
      <c r="A32" s="160"/>
      <c r="B32" s="242"/>
      <c r="C32" s="277"/>
      <c r="D32" s="179"/>
      <c r="E32" s="278"/>
      <c r="F32" s="279"/>
      <c r="G32" s="278"/>
      <c r="H32" s="280"/>
      <c r="I32" s="280"/>
      <c r="J32" s="278"/>
      <c r="K32" s="279"/>
      <c r="L32" s="279"/>
      <c r="M32" s="279"/>
      <c r="N32" s="279"/>
      <c r="O32" s="279"/>
      <c r="P32" s="279"/>
      <c r="Q32" s="279"/>
      <c r="R32" s="279"/>
      <c r="S32" s="279"/>
      <c r="T32" s="279"/>
      <c r="U32" s="279"/>
      <c r="V32" s="279"/>
      <c r="W32" s="279"/>
      <c r="X32" s="279"/>
      <c r="Y32" s="281"/>
      <c r="Z32" s="368"/>
      <c r="AA32" s="278"/>
      <c r="AB32" s="279"/>
      <c r="AC32" s="278"/>
      <c r="AD32" s="280"/>
      <c r="AE32" s="280"/>
      <c r="AF32" s="278"/>
      <c r="AG32" s="279"/>
      <c r="AH32" s="279"/>
      <c r="AI32" s="279"/>
      <c r="AJ32" s="279"/>
      <c r="AK32" s="279"/>
      <c r="AL32" s="279"/>
      <c r="AM32" s="279"/>
      <c r="AN32" s="279"/>
      <c r="AO32" s="279"/>
      <c r="AP32" s="279"/>
      <c r="AQ32" s="279"/>
      <c r="AR32" s="279"/>
      <c r="AS32" s="279"/>
      <c r="AT32" s="279"/>
      <c r="AU32" s="281"/>
      <c r="AV32" s="278"/>
      <c r="AW32" s="279"/>
      <c r="AX32" s="278"/>
      <c r="AY32" s="280"/>
      <c r="AZ32" s="280"/>
      <c r="BA32" s="278"/>
      <c r="BB32" s="279"/>
      <c r="BC32" s="27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81"/>
      <c r="BQ32" s="368"/>
      <c r="BR32" s="278"/>
      <c r="BS32" s="279"/>
      <c r="BT32" s="278"/>
      <c r="BU32" s="280"/>
      <c r="BV32" s="280"/>
      <c r="BW32" s="278"/>
      <c r="BX32" s="279"/>
      <c r="BY32" s="279"/>
      <c r="BZ32" s="279"/>
      <c r="CA32" s="279"/>
      <c r="CB32" s="279"/>
      <c r="CC32" s="279"/>
      <c r="CD32" s="279"/>
      <c r="CE32" s="279"/>
      <c r="CF32" s="279"/>
      <c r="CG32" s="279"/>
      <c r="CH32" s="279"/>
      <c r="CI32" s="279"/>
      <c r="CJ32" s="279"/>
      <c r="CK32" s="279"/>
      <c r="CL32" s="281"/>
      <c r="CM32" s="224"/>
      <c r="CN32" s="226"/>
      <c r="CO32" s="226"/>
      <c r="CP32" s="226"/>
      <c r="CQ32" s="29"/>
      <c r="CR32" s="282"/>
      <c r="CS32" s="282"/>
      <c r="CT32" s="282"/>
      <c r="CU32" s="282"/>
      <c r="CV32" s="283"/>
      <c r="CW32" s="284"/>
      <c r="CX32" s="48"/>
      <c r="CY32" s="48"/>
      <c r="CZ32" s="48"/>
      <c r="DA32" s="247"/>
      <c r="DB32" s="45"/>
      <c r="DC32" s="248"/>
      <c r="DD32" s="249"/>
      <c r="DE32" s="45"/>
      <c r="DF32" s="248"/>
      <c r="DG32" s="249"/>
      <c r="DH32" s="45"/>
      <c r="DI32" s="248"/>
      <c r="DJ32" s="285"/>
      <c r="DK32" s="45"/>
      <c r="DL32" s="26"/>
      <c r="DM32" s="165"/>
    </row>
    <row r="33" spans="1:117" ht="15.75">
      <c r="A33" s="160"/>
      <c r="B33" s="242"/>
      <c r="C33" s="277"/>
      <c r="D33" s="179"/>
      <c r="E33" s="278"/>
      <c r="F33" s="279"/>
      <c r="G33" s="278"/>
      <c r="H33" s="280"/>
      <c r="I33" s="280"/>
      <c r="J33" s="278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79"/>
      <c r="W33" s="279"/>
      <c r="X33" s="279"/>
      <c r="Y33" s="281"/>
      <c r="Z33" s="368"/>
      <c r="AA33" s="278"/>
      <c r="AB33" s="279"/>
      <c r="AC33" s="278"/>
      <c r="AD33" s="280"/>
      <c r="AE33" s="280"/>
      <c r="AF33" s="278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9"/>
      <c r="AS33" s="279"/>
      <c r="AT33" s="279"/>
      <c r="AU33" s="281"/>
      <c r="AV33" s="278"/>
      <c r="AW33" s="279"/>
      <c r="AX33" s="278"/>
      <c r="AY33" s="280"/>
      <c r="AZ33" s="280"/>
      <c r="BA33" s="278"/>
      <c r="BB33" s="279"/>
      <c r="BC33" s="279"/>
      <c r="BD33" s="279"/>
      <c r="BE33" s="279"/>
      <c r="BF33" s="279"/>
      <c r="BG33" s="279"/>
      <c r="BH33" s="279"/>
      <c r="BI33" s="279"/>
      <c r="BJ33" s="279"/>
      <c r="BK33" s="279"/>
      <c r="BL33" s="279"/>
      <c r="BM33" s="279"/>
      <c r="BN33" s="279"/>
      <c r="BO33" s="279"/>
      <c r="BP33" s="281"/>
      <c r="BQ33" s="368"/>
      <c r="BR33" s="278"/>
      <c r="BS33" s="279"/>
      <c r="BT33" s="278"/>
      <c r="BU33" s="280"/>
      <c r="BV33" s="280"/>
      <c r="BW33" s="278"/>
      <c r="BX33" s="279"/>
      <c r="BY33" s="279"/>
      <c r="BZ33" s="279"/>
      <c r="CA33" s="279"/>
      <c r="CB33" s="279"/>
      <c r="CC33" s="279"/>
      <c r="CD33" s="279"/>
      <c r="CE33" s="279"/>
      <c r="CF33" s="279"/>
      <c r="CG33" s="279"/>
      <c r="CH33" s="279"/>
      <c r="CI33" s="279"/>
      <c r="CJ33" s="279"/>
      <c r="CK33" s="279"/>
      <c r="CL33" s="281"/>
      <c r="CM33" s="224"/>
      <c r="CN33" s="226"/>
      <c r="CO33" s="226"/>
      <c r="CP33" s="226"/>
      <c r="CQ33" s="29"/>
      <c r="CR33" s="282"/>
      <c r="CS33" s="282"/>
      <c r="CT33" s="282"/>
      <c r="CU33" s="282"/>
      <c r="CV33" s="283"/>
      <c r="CW33" s="284"/>
      <c r="CX33" s="48"/>
      <c r="CY33" s="48"/>
      <c r="CZ33" s="48"/>
      <c r="DA33" s="247"/>
      <c r="DB33" s="45"/>
      <c r="DC33" s="248"/>
      <c r="DD33" s="249"/>
      <c r="DE33" s="45"/>
      <c r="DF33" s="248"/>
      <c r="DG33" s="249"/>
      <c r="DH33" s="45"/>
      <c r="DI33" s="248"/>
      <c r="DJ33" s="285"/>
      <c r="DK33" s="45"/>
      <c r="DL33" s="26"/>
      <c r="DM33" s="165"/>
    </row>
    <row r="34" spans="1:117" ht="15.75">
      <c r="A34" s="160"/>
      <c r="B34" s="242"/>
      <c r="C34" s="277"/>
      <c r="D34" s="179"/>
      <c r="E34" s="278"/>
      <c r="F34" s="279"/>
      <c r="G34" s="278"/>
      <c r="H34" s="280"/>
      <c r="I34" s="280"/>
      <c r="J34" s="278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81"/>
      <c r="Z34" s="368"/>
      <c r="AA34" s="278"/>
      <c r="AB34" s="279"/>
      <c r="AC34" s="278"/>
      <c r="AD34" s="280"/>
      <c r="AE34" s="280"/>
      <c r="AF34" s="278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9"/>
      <c r="AS34" s="279"/>
      <c r="AT34" s="279"/>
      <c r="AU34" s="281"/>
      <c r="AV34" s="278"/>
      <c r="AW34" s="279"/>
      <c r="AX34" s="278"/>
      <c r="AY34" s="280"/>
      <c r="AZ34" s="280"/>
      <c r="BA34" s="278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79"/>
      <c r="BP34" s="281"/>
      <c r="BQ34" s="368"/>
      <c r="BR34" s="278"/>
      <c r="BS34" s="279"/>
      <c r="BT34" s="278"/>
      <c r="BU34" s="280"/>
      <c r="BV34" s="280"/>
      <c r="BW34" s="278"/>
      <c r="BX34" s="279"/>
      <c r="BY34" s="279"/>
      <c r="BZ34" s="279"/>
      <c r="CA34" s="279"/>
      <c r="CB34" s="279"/>
      <c r="CC34" s="279"/>
      <c r="CD34" s="279"/>
      <c r="CE34" s="279"/>
      <c r="CF34" s="279"/>
      <c r="CG34" s="279"/>
      <c r="CH34" s="279"/>
      <c r="CI34" s="279"/>
      <c r="CJ34" s="279"/>
      <c r="CK34" s="279"/>
      <c r="CL34" s="281"/>
      <c r="CM34" s="224"/>
      <c r="CN34" s="226"/>
      <c r="CO34" s="226"/>
      <c r="CP34" s="226"/>
      <c r="CQ34" s="29"/>
      <c r="CR34" s="282"/>
      <c r="CS34" s="282"/>
      <c r="CT34" s="282"/>
      <c r="CU34" s="282"/>
      <c r="CV34" s="283"/>
      <c r="CW34" s="284"/>
      <c r="CX34" s="48"/>
      <c r="CY34" s="48"/>
      <c r="CZ34" s="48"/>
      <c r="DA34" s="247"/>
      <c r="DB34" s="45"/>
      <c r="DC34" s="248"/>
      <c r="DD34" s="249"/>
      <c r="DE34" s="45"/>
      <c r="DF34" s="248"/>
      <c r="DG34" s="249"/>
      <c r="DH34" s="45"/>
      <c r="DI34" s="248"/>
      <c r="DJ34" s="285"/>
      <c r="DK34" s="45"/>
      <c r="DL34" s="26"/>
      <c r="DM34" s="165"/>
    </row>
    <row r="35" spans="1:117" ht="15.75">
      <c r="A35" s="160"/>
      <c r="B35" s="242"/>
      <c r="C35" s="277"/>
      <c r="D35" s="179"/>
      <c r="E35" s="278"/>
      <c r="F35" s="279"/>
      <c r="G35" s="278"/>
      <c r="H35" s="280"/>
      <c r="I35" s="280"/>
      <c r="J35" s="278"/>
      <c r="K35" s="279"/>
      <c r="L35" s="279"/>
      <c r="M35" s="279"/>
      <c r="N35" s="279"/>
      <c r="O35" s="279"/>
      <c r="P35" s="279"/>
      <c r="Q35" s="279"/>
      <c r="R35" s="279"/>
      <c r="S35" s="279"/>
      <c r="T35" s="279"/>
      <c r="U35" s="279"/>
      <c r="V35" s="279"/>
      <c r="W35" s="279"/>
      <c r="X35" s="279"/>
      <c r="Y35" s="281"/>
      <c r="Z35" s="368"/>
      <c r="AA35" s="278"/>
      <c r="AB35" s="279"/>
      <c r="AC35" s="278"/>
      <c r="AD35" s="280"/>
      <c r="AE35" s="280"/>
      <c r="AF35" s="278"/>
      <c r="AG35" s="279"/>
      <c r="AH35" s="279"/>
      <c r="AI35" s="279"/>
      <c r="AJ35" s="279"/>
      <c r="AK35" s="279"/>
      <c r="AL35" s="279"/>
      <c r="AM35" s="279"/>
      <c r="AN35" s="279"/>
      <c r="AO35" s="279"/>
      <c r="AP35" s="279"/>
      <c r="AQ35" s="279"/>
      <c r="AR35" s="279"/>
      <c r="AS35" s="279"/>
      <c r="AT35" s="279"/>
      <c r="AU35" s="281"/>
      <c r="AV35" s="278"/>
      <c r="AW35" s="279"/>
      <c r="AX35" s="278"/>
      <c r="AY35" s="280"/>
      <c r="AZ35" s="280"/>
      <c r="BA35" s="278"/>
      <c r="BB35" s="279"/>
      <c r="BC35" s="279"/>
      <c r="BD35" s="279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81"/>
      <c r="BQ35" s="368"/>
      <c r="BR35" s="278"/>
      <c r="BS35" s="279"/>
      <c r="BT35" s="278"/>
      <c r="BU35" s="280"/>
      <c r="BV35" s="280"/>
      <c r="BW35" s="278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81"/>
      <c r="CM35" s="224"/>
      <c r="CN35" s="226"/>
      <c r="CO35" s="226"/>
      <c r="CP35" s="226"/>
      <c r="CQ35" s="29"/>
      <c r="CR35" s="282"/>
      <c r="CS35" s="282"/>
      <c r="CT35" s="282"/>
      <c r="CU35" s="282"/>
      <c r="CV35" s="283"/>
      <c r="CW35" s="284"/>
      <c r="CX35" s="48"/>
      <c r="CY35" s="48"/>
      <c r="CZ35" s="48"/>
      <c r="DA35" s="247"/>
      <c r="DB35" s="45"/>
      <c r="DC35" s="248"/>
      <c r="DD35" s="249"/>
      <c r="DE35" s="45"/>
      <c r="DF35" s="248"/>
      <c r="DG35" s="249"/>
      <c r="DH35" s="45"/>
      <c r="DI35" s="248"/>
      <c r="DJ35" s="285"/>
      <c r="DK35" s="45"/>
      <c r="DL35" s="26"/>
      <c r="DM35" s="165"/>
    </row>
    <row r="36" spans="1:117" ht="15.75">
      <c r="A36" s="160"/>
      <c r="B36" s="242"/>
      <c r="C36" s="277"/>
      <c r="D36" s="179"/>
      <c r="E36" s="278"/>
      <c r="F36" s="279"/>
      <c r="G36" s="278"/>
      <c r="H36" s="280"/>
      <c r="I36" s="280"/>
      <c r="J36" s="278"/>
      <c r="K36" s="279"/>
      <c r="L36" s="279"/>
      <c r="M36" s="279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81"/>
      <c r="Z36" s="368"/>
      <c r="AA36" s="278"/>
      <c r="AB36" s="279"/>
      <c r="AC36" s="278"/>
      <c r="AD36" s="280"/>
      <c r="AE36" s="280"/>
      <c r="AF36" s="278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9"/>
      <c r="AS36" s="279"/>
      <c r="AT36" s="279"/>
      <c r="AU36" s="281"/>
      <c r="AV36" s="278"/>
      <c r="AW36" s="279"/>
      <c r="AX36" s="278"/>
      <c r="AY36" s="280"/>
      <c r="AZ36" s="280"/>
      <c r="BA36" s="278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79"/>
      <c r="BP36" s="281"/>
      <c r="BQ36" s="368"/>
      <c r="BR36" s="278"/>
      <c r="BS36" s="279"/>
      <c r="BT36" s="278"/>
      <c r="BU36" s="280"/>
      <c r="BV36" s="280"/>
      <c r="BW36" s="278"/>
      <c r="BX36" s="279"/>
      <c r="BY36" s="279"/>
      <c r="BZ36" s="279"/>
      <c r="CA36" s="279"/>
      <c r="CB36" s="279"/>
      <c r="CC36" s="279"/>
      <c r="CD36" s="279"/>
      <c r="CE36" s="279"/>
      <c r="CF36" s="279"/>
      <c r="CG36" s="279"/>
      <c r="CH36" s="279"/>
      <c r="CI36" s="279"/>
      <c r="CJ36" s="279"/>
      <c r="CK36" s="279"/>
      <c r="CL36" s="281"/>
      <c r="CM36" s="224"/>
      <c r="CN36" s="226"/>
      <c r="CO36" s="226"/>
      <c r="CP36" s="226"/>
      <c r="CQ36" s="29"/>
      <c r="CR36" s="282"/>
      <c r="CS36" s="282"/>
      <c r="CT36" s="282"/>
      <c r="CU36" s="282"/>
      <c r="CV36" s="283"/>
      <c r="CW36" s="284"/>
      <c r="CX36" s="48"/>
      <c r="CY36" s="48"/>
      <c r="CZ36" s="48"/>
      <c r="DA36" s="247"/>
      <c r="DB36" s="45"/>
      <c r="DC36" s="248"/>
      <c r="DD36" s="249"/>
      <c r="DE36" s="45"/>
      <c r="DF36" s="248"/>
      <c r="DG36" s="249"/>
      <c r="DH36" s="45"/>
      <c r="DI36" s="248"/>
      <c r="DJ36" s="285"/>
      <c r="DK36" s="45"/>
      <c r="DL36" s="26"/>
      <c r="DM36" s="165"/>
    </row>
    <row r="37" spans="1:117" ht="15.75">
      <c r="A37" s="160"/>
      <c r="B37" s="242"/>
      <c r="C37" s="277"/>
      <c r="D37" s="179"/>
      <c r="E37" s="278"/>
      <c r="F37" s="279"/>
      <c r="G37" s="278"/>
      <c r="H37" s="280"/>
      <c r="I37" s="280"/>
      <c r="J37" s="278"/>
      <c r="K37" s="279"/>
      <c r="L37" s="279"/>
      <c r="M37" s="279"/>
      <c r="N37" s="279"/>
      <c r="O37" s="279"/>
      <c r="P37" s="279"/>
      <c r="Q37" s="279"/>
      <c r="R37" s="279"/>
      <c r="S37" s="279"/>
      <c r="T37" s="279"/>
      <c r="U37" s="279"/>
      <c r="V37" s="279"/>
      <c r="W37" s="279"/>
      <c r="X37" s="279"/>
      <c r="Y37" s="281"/>
      <c r="Z37" s="368"/>
      <c r="AA37" s="278"/>
      <c r="AB37" s="279"/>
      <c r="AC37" s="278"/>
      <c r="AD37" s="280"/>
      <c r="AE37" s="280"/>
      <c r="AF37" s="278"/>
      <c r="AG37" s="279"/>
      <c r="AH37" s="279"/>
      <c r="AI37" s="279"/>
      <c r="AJ37" s="279"/>
      <c r="AK37" s="279"/>
      <c r="AL37" s="279"/>
      <c r="AM37" s="279"/>
      <c r="AN37" s="279"/>
      <c r="AO37" s="279"/>
      <c r="AP37" s="279"/>
      <c r="AQ37" s="279"/>
      <c r="AR37" s="279"/>
      <c r="AS37" s="279"/>
      <c r="AT37" s="279"/>
      <c r="AU37" s="281"/>
      <c r="AV37" s="278"/>
      <c r="AW37" s="279"/>
      <c r="AX37" s="278"/>
      <c r="AY37" s="280"/>
      <c r="AZ37" s="280"/>
      <c r="BA37" s="278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81"/>
      <c r="BQ37" s="368"/>
      <c r="BR37" s="278"/>
      <c r="BS37" s="279"/>
      <c r="BT37" s="278"/>
      <c r="BU37" s="280"/>
      <c r="BV37" s="280"/>
      <c r="BW37" s="278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81"/>
      <c r="CM37" s="224"/>
      <c r="CN37" s="226"/>
      <c r="CO37" s="226"/>
      <c r="CP37" s="226"/>
      <c r="CQ37" s="29"/>
      <c r="CR37" s="282"/>
      <c r="CS37" s="282"/>
      <c r="CT37" s="282"/>
      <c r="CU37" s="282"/>
      <c r="CV37" s="283"/>
      <c r="CW37" s="284"/>
      <c r="CX37" s="48"/>
      <c r="CY37" s="48"/>
      <c r="CZ37" s="48"/>
      <c r="DA37" s="247"/>
      <c r="DB37" s="45"/>
      <c r="DC37" s="248"/>
      <c r="DD37" s="249"/>
      <c r="DE37" s="45"/>
      <c r="DF37" s="248"/>
      <c r="DG37" s="249"/>
      <c r="DH37" s="45"/>
      <c r="DI37" s="248"/>
      <c r="DJ37" s="285"/>
      <c r="DK37" s="45"/>
      <c r="DL37" s="26"/>
      <c r="DM37" s="165"/>
    </row>
    <row r="38" spans="1:117" ht="15.75">
      <c r="A38" s="160"/>
      <c r="B38" s="242"/>
      <c r="C38" s="277"/>
      <c r="D38" s="179"/>
      <c r="E38" s="278"/>
      <c r="F38" s="279"/>
      <c r="G38" s="278"/>
      <c r="H38" s="280"/>
      <c r="I38" s="280"/>
      <c r="J38" s="278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81"/>
      <c r="Z38" s="368"/>
      <c r="AA38" s="278"/>
      <c r="AB38" s="279"/>
      <c r="AC38" s="278"/>
      <c r="AD38" s="280"/>
      <c r="AE38" s="280"/>
      <c r="AF38" s="278"/>
      <c r="AG38" s="279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81"/>
      <c r="AV38" s="278"/>
      <c r="AW38" s="279"/>
      <c r="AX38" s="278"/>
      <c r="AY38" s="280"/>
      <c r="AZ38" s="280"/>
      <c r="BA38" s="278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81"/>
      <c r="BQ38" s="368"/>
      <c r="BR38" s="278"/>
      <c r="BS38" s="279"/>
      <c r="BT38" s="278"/>
      <c r="BU38" s="280"/>
      <c r="BV38" s="280"/>
      <c r="BW38" s="278"/>
      <c r="BX38" s="279"/>
      <c r="BY38" s="279"/>
      <c r="BZ38" s="279"/>
      <c r="CA38" s="279"/>
      <c r="CB38" s="279"/>
      <c r="CC38" s="279"/>
      <c r="CD38" s="279"/>
      <c r="CE38" s="279"/>
      <c r="CF38" s="279"/>
      <c r="CG38" s="279"/>
      <c r="CH38" s="279"/>
      <c r="CI38" s="279"/>
      <c r="CJ38" s="279"/>
      <c r="CK38" s="279"/>
      <c r="CL38" s="281"/>
      <c r="CM38" s="224"/>
      <c r="CN38" s="226"/>
      <c r="CO38" s="226"/>
      <c r="CP38" s="226"/>
      <c r="CQ38" s="29"/>
      <c r="CR38" s="282"/>
      <c r="CS38" s="282"/>
      <c r="CT38" s="282"/>
      <c r="CU38" s="282"/>
      <c r="CV38" s="283"/>
      <c r="CW38" s="284"/>
      <c r="CX38" s="48"/>
      <c r="CY38" s="48"/>
      <c r="CZ38" s="48"/>
      <c r="DA38" s="247"/>
      <c r="DB38" s="45"/>
      <c r="DC38" s="248"/>
      <c r="DD38" s="249"/>
      <c r="DE38" s="45"/>
      <c r="DF38" s="248"/>
      <c r="DG38" s="249"/>
      <c r="DH38" s="45"/>
      <c r="DI38" s="248"/>
      <c r="DJ38" s="285"/>
      <c r="DK38" s="45"/>
      <c r="DL38" s="26"/>
      <c r="DM38" s="165"/>
    </row>
    <row r="39" spans="1:117" ht="15.75">
      <c r="A39" s="160"/>
      <c r="B39" s="242"/>
      <c r="C39" s="277"/>
      <c r="D39" s="179"/>
      <c r="E39" s="278"/>
      <c r="F39" s="279"/>
      <c r="G39" s="278"/>
      <c r="H39" s="280"/>
      <c r="I39" s="280"/>
      <c r="J39" s="278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81"/>
      <c r="Z39" s="368"/>
      <c r="AA39" s="278"/>
      <c r="AB39" s="279"/>
      <c r="AC39" s="278"/>
      <c r="AD39" s="280"/>
      <c r="AE39" s="280"/>
      <c r="AF39" s="278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81"/>
      <c r="AV39" s="278"/>
      <c r="AW39" s="279"/>
      <c r="AX39" s="278"/>
      <c r="AY39" s="280"/>
      <c r="AZ39" s="280"/>
      <c r="BA39" s="278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81"/>
      <c r="BQ39" s="368"/>
      <c r="BR39" s="278"/>
      <c r="BS39" s="279"/>
      <c r="BT39" s="278"/>
      <c r="BU39" s="280"/>
      <c r="BV39" s="280"/>
      <c r="BW39" s="278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81"/>
      <c r="CM39" s="224"/>
      <c r="CN39" s="226"/>
      <c r="CO39" s="226"/>
      <c r="CP39" s="226"/>
      <c r="CQ39" s="29"/>
      <c r="CR39" s="282"/>
      <c r="CS39" s="282"/>
      <c r="CT39" s="282"/>
      <c r="CU39" s="282"/>
      <c r="CV39" s="283"/>
      <c r="CW39" s="284"/>
      <c r="CX39" s="48"/>
      <c r="CY39" s="48"/>
      <c r="CZ39" s="48"/>
      <c r="DA39" s="247"/>
      <c r="DB39" s="45"/>
      <c r="DC39" s="248"/>
      <c r="DD39" s="249"/>
      <c r="DE39" s="45"/>
      <c r="DF39" s="248"/>
      <c r="DG39" s="249"/>
      <c r="DH39" s="45"/>
      <c r="DI39" s="248"/>
      <c r="DJ39" s="285"/>
      <c r="DK39" s="45"/>
      <c r="DL39" s="26"/>
      <c r="DM39" s="165"/>
    </row>
    <row r="40" spans="1:117" ht="15.75">
      <c r="A40" s="160"/>
      <c r="B40" s="242"/>
      <c r="C40" s="277"/>
      <c r="D40" s="179"/>
      <c r="E40" s="278"/>
      <c r="F40" s="279"/>
      <c r="G40" s="278"/>
      <c r="H40" s="280"/>
      <c r="I40" s="280"/>
      <c r="J40" s="278"/>
      <c r="K40" s="279"/>
      <c r="L40" s="279"/>
      <c r="M40" s="279"/>
      <c r="N40" s="279"/>
      <c r="O40" s="279"/>
      <c r="P40" s="279"/>
      <c r="Q40" s="279"/>
      <c r="R40" s="279"/>
      <c r="S40" s="279"/>
      <c r="T40" s="279"/>
      <c r="U40" s="279"/>
      <c r="V40" s="279"/>
      <c r="W40" s="279"/>
      <c r="X40" s="279"/>
      <c r="Y40" s="281"/>
      <c r="Z40" s="368"/>
      <c r="AA40" s="278"/>
      <c r="AB40" s="279"/>
      <c r="AC40" s="278"/>
      <c r="AD40" s="280"/>
      <c r="AE40" s="280"/>
      <c r="AF40" s="278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81"/>
      <c r="AV40" s="278"/>
      <c r="AW40" s="279"/>
      <c r="AX40" s="278"/>
      <c r="AY40" s="280"/>
      <c r="AZ40" s="280"/>
      <c r="BA40" s="278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81"/>
      <c r="BQ40" s="368"/>
      <c r="BR40" s="278"/>
      <c r="BS40" s="279"/>
      <c r="BT40" s="278"/>
      <c r="BU40" s="280"/>
      <c r="BV40" s="280"/>
      <c r="BW40" s="278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81"/>
      <c r="CM40" s="224"/>
      <c r="CN40" s="226"/>
      <c r="CO40" s="226"/>
      <c r="CP40" s="226"/>
      <c r="CQ40" s="29"/>
      <c r="CR40" s="282"/>
      <c r="CS40" s="282"/>
      <c r="CT40" s="282"/>
      <c r="CU40" s="282"/>
      <c r="CV40" s="283"/>
      <c r="CW40" s="284"/>
      <c r="CX40" s="48"/>
      <c r="CY40" s="48"/>
      <c r="CZ40" s="48"/>
      <c r="DA40" s="247"/>
      <c r="DB40" s="45"/>
      <c r="DC40" s="248"/>
      <c r="DD40" s="249"/>
      <c r="DE40" s="45"/>
      <c r="DF40" s="248"/>
      <c r="DG40" s="249"/>
      <c r="DH40" s="45"/>
      <c r="DI40" s="248"/>
      <c r="DJ40" s="285"/>
      <c r="DK40" s="45"/>
      <c r="DL40" s="26"/>
      <c r="DM40" s="165"/>
    </row>
    <row r="41" spans="1:117" ht="15.75">
      <c r="A41" s="160"/>
      <c r="B41" s="242"/>
      <c r="C41" s="277"/>
      <c r="D41" s="179"/>
      <c r="E41" s="278"/>
      <c r="F41" s="279"/>
      <c r="G41" s="278"/>
      <c r="H41" s="280"/>
      <c r="I41" s="280"/>
      <c r="J41" s="278"/>
      <c r="K41" s="279"/>
      <c r="L41" s="279"/>
      <c r="M41" s="279"/>
      <c r="N41" s="279"/>
      <c r="O41" s="279"/>
      <c r="P41" s="279"/>
      <c r="Q41" s="279"/>
      <c r="R41" s="279"/>
      <c r="S41" s="279"/>
      <c r="T41" s="279"/>
      <c r="U41" s="279"/>
      <c r="V41" s="279"/>
      <c r="W41" s="279"/>
      <c r="X41" s="279"/>
      <c r="Y41" s="281"/>
      <c r="Z41" s="368"/>
      <c r="AA41" s="278"/>
      <c r="AB41" s="279"/>
      <c r="AC41" s="278"/>
      <c r="AD41" s="280"/>
      <c r="AE41" s="280"/>
      <c r="AF41" s="278"/>
      <c r="AG41" s="279"/>
      <c r="AH41" s="279"/>
      <c r="AI41" s="279"/>
      <c r="AJ41" s="279"/>
      <c r="AK41" s="279"/>
      <c r="AL41" s="279"/>
      <c r="AM41" s="279"/>
      <c r="AN41" s="279"/>
      <c r="AO41" s="279"/>
      <c r="AP41" s="279"/>
      <c r="AQ41" s="279"/>
      <c r="AR41" s="279"/>
      <c r="AS41" s="279"/>
      <c r="AT41" s="279"/>
      <c r="AU41" s="281"/>
      <c r="AV41" s="278"/>
      <c r="AW41" s="279"/>
      <c r="AX41" s="278"/>
      <c r="AY41" s="280"/>
      <c r="AZ41" s="280"/>
      <c r="BA41" s="278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79"/>
      <c r="BP41" s="281"/>
      <c r="BQ41" s="368"/>
      <c r="BR41" s="278"/>
      <c r="BS41" s="279"/>
      <c r="BT41" s="278"/>
      <c r="BU41" s="280"/>
      <c r="BV41" s="280"/>
      <c r="BW41" s="278"/>
      <c r="BX41" s="279"/>
      <c r="BY41" s="279"/>
      <c r="BZ41" s="279"/>
      <c r="CA41" s="279"/>
      <c r="CB41" s="279"/>
      <c r="CC41" s="279"/>
      <c r="CD41" s="279"/>
      <c r="CE41" s="279"/>
      <c r="CF41" s="279"/>
      <c r="CG41" s="279"/>
      <c r="CH41" s="279"/>
      <c r="CI41" s="279"/>
      <c r="CJ41" s="279"/>
      <c r="CK41" s="279"/>
      <c r="CL41" s="281"/>
      <c r="CM41" s="224"/>
      <c r="CN41" s="226"/>
      <c r="CO41" s="226"/>
      <c r="CP41" s="226"/>
      <c r="CQ41" s="29"/>
      <c r="CR41" s="282"/>
      <c r="CS41" s="282"/>
      <c r="CT41" s="282"/>
      <c r="CU41" s="282"/>
      <c r="CV41" s="283"/>
      <c r="CW41" s="284"/>
      <c r="CX41" s="48"/>
      <c r="CY41" s="48"/>
      <c r="CZ41" s="48"/>
      <c r="DA41" s="247"/>
      <c r="DB41" s="45"/>
      <c r="DC41" s="248"/>
      <c r="DD41" s="249"/>
      <c r="DE41" s="45"/>
      <c r="DF41" s="248"/>
      <c r="DG41" s="249"/>
      <c r="DH41" s="45"/>
      <c r="DI41" s="248"/>
      <c r="DJ41" s="285"/>
      <c r="DK41" s="45"/>
      <c r="DL41" s="26"/>
      <c r="DM41" s="165"/>
    </row>
    <row r="42" spans="1:117" ht="15.75">
      <c r="A42" s="160"/>
      <c r="B42" s="242"/>
      <c r="C42" s="277"/>
      <c r="D42" s="36"/>
      <c r="E42" s="278"/>
      <c r="F42" s="279"/>
      <c r="G42" s="278"/>
      <c r="H42" s="280"/>
      <c r="I42" s="280"/>
      <c r="J42" s="278"/>
      <c r="K42" s="279"/>
      <c r="L42" s="279"/>
      <c r="M42" s="279"/>
      <c r="N42" s="279"/>
      <c r="O42" s="279"/>
      <c r="P42" s="279"/>
      <c r="Q42" s="279"/>
      <c r="R42" s="279"/>
      <c r="S42" s="279"/>
      <c r="T42" s="279"/>
      <c r="U42" s="279"/>
      <c r="V42" s="279"/>
      <c r="W42" s="279"/>
      <c r="X42" s="279"/>
      <c r="Y42" s="281"/>
      <c r="Z42" s="368"/>
      <c r="AA42" s="278"/>
      <c r="AB42" s="279"/>
      <c r="AC42" s="278"/>
      <c r="AD42" s="280"/>
      <c r="AE42" s="280"/>
      <c r="AF42" s="278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9"/>
      <c r="AS42" s="279"/>
      <c r="AT42" s="279"/>
      <c r="AU42" s="281"/>
      <c r="AV42" s="278"/>
      <c r="AW42" s="279"/>
      <c r="AX42" s="278"/>
      <c r="AY42" s="280"/>
      <c r="AZ42" s="280"/>
      <c r="BA42" s="278"/>
      <c r="BB42" s="279"/>
      <c r="BC42" s="279"/>
      <c r="BD42" s="279"/>
      <c r="BE42" s="279"/>
      <c r="BF42" s="279"/>
      <c r="BG42" s="279"/>
      <c r="BH42" s="279"/>
      <c r="BI42" s="279"/>
      <c r="BJ42" s="279"/>
      <c r="BK42" s="279"/>
      <c r="BL42" s="279"/>
      <c r="BM42" s="279"/>
      <c r="BN42" s="279"/>
      <c r="BO42" s="279"/>
      <c r="BP42" s="281"/>
      <c r="BQ42" s="368"/>
      <c r="BR42" s="278"/>
      <c r="BS42" s="279"/>
      <c r="BT42" s="278"/>
      <c r="BU42" s="280"/>
      <c r="BV42" s="280"/>
      <c r="BW42" s="278"/>
      <c r="BX42" s="279"/>
      <c r="BY42" s="279"/>
      <c r="BZ42" s="279"/>
      <c r="CA42" s="279"/>
      <c r="CB42" s="279"/>
      <c r="CC42" s="279"/>
      <c r="CD42" s="279"/>
      <c r="CE42" s="279"/>
      <c r="CF42" s="279"/>
      <c r="CG42" s="279"/>
      <c r="CH42" s="279"/>
      <c r="CI42" s="279"/>
      <c r="CJ42" s="279"/>
      <c r="CK42" s="279"/>
      <c r="CL42" s="281"/>
      <c r="CM42" s="224"/>
      <c r="CN42" s="226"/>
      <c r="CO42" s="226"/>
      <c r="CP42" s="226"/>
      <c r="CQ42" s="29"/>
      <c r="CR42" s="282"/>
      <c r="CS42" s="282"/>
      <c r="CT42" s="282"/>
      <c r="CU42" s="282"/>
      <c r="CV42" s="283"/>
      <c r="CW42" s="284"/>
      <c r="CX42" s="48"/>
      <c r="CY42" s="48"/>
      <c r="CZ42" s="48"/>
      <c r="DA42" s="247"/>
      <c r="DB42" s="45"/>
      <c r="DC42" s="248"/>
      <c r="DD42" s="249"/>
      <c r="DE42" s="45"/>
      <c r="DF42" s="248"/>
      <c r="DG42" s="249"/>
      <c r="DH42" s="45"/>
      <c r="DI42" s="248"/>
      <c r="DJ42" s="285"/>
      <c r="DK42" s="45"/>
      <c r="DL42" s="26"/>
      <c r="DM42" s="165"/>
    </row>
    <row r="43" spans="1:117" ht="15.75">
      <c r="A43" s="160"/>
      <c r="B43" s="242"/>
      <c r="C43" s="277"/>
      <c r="D43" s="36"/>
      <c r="E43" s="278"/>
      <c r="F43" s="279"/>
      <c r="G43" s="278"/>
      <c r="H43" s="280"/>
      <c r="I43" s="280"/>
      <c r="J43" s="278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81"/>
      <c r="Z43" s="368"/>
      <c r="AA43" s="278"/>
      <c r="AB43" s="279"/>
      <c r="AC43" s="278"/>
      <c r="AD43" s="280"/>
      <c r="AE43" s="280"/>
      <c r="AF43" s="278"/>
      <c r="AG43" s="279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81"/>
      <c r="AV43" s="278"/>
      <c r="AW43" s="279"/>
      <c r="AX43" s="278"/>
      <c r="AY43" s="280"/>
      <c r="AZ43" s="280"/>
      <c r="BA43" s="278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81"/>
      <c r="BQ43" s="368"/>
      <c r="BR43" s="278"/>
      <c r="BS43" s="279"/>
      <c r="BT43" s="278"/>
      <c r="BU43" s="280"/>
      <c r="BV43" s="280"/>
      <c r="BW43" s="278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81"/>
      <c r="CM43" s="224"/>
      <c r="CN43" s="226"/>
      <c r="CO43" s="226"/>
      <c r="CP43" s="226"/>
      <c r="CQ43" s="29"/>
      <c r="CR43" s="282"/>
      <c r="CS43" s="282"/>
      <c r="CT43" s="282"/>
      <c r="CU43" s="282"/>
      <c r="CV43" s="283"/>
      <c r="CW43" s="284"/>
      <c r="CX43" s="48"/>
      <c r="CY43" s="48"/>
      <c r="CZ43" s="48"/>
      <c r="DA43" s="247"/>
      <c r="DB43" s="45"/>
      <c r="DC43" s="248"/>
      <c r="DD43" s="249"/>
      <c r="DE43" s="45"/>
      <c r="DF43" s="248"/>
      <c r="DG43" s="249"/>
      <c r="DH43" s="45"/>
      <c r="DI43" s="248"/>
      <c r="DJ43" s="285"/>
      <c r="DK43" s="45"/>
      <c r="DL43" s="26"/>
      <c r="DM43" s="165"/>
    </row>
    <row r="44" spans="1:117" ht="15.75">
      <c r="A44" s="160"/>
      <c r="B44" s="242"/>
      <c r="C44" s="277"/>
      <c r="D44" s="36"/>
      <c r="E44" s="278"/>
      <c r="F44" s="279"/>
      <c r="G44" s="278"/>
      <c r="H44" s="280"/>
      <c r="I44" s="280"/>
      <c r="J44" s="278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81"/>
      <c r="Z44" s="368"/>
      <c r="AA44" s="278"/>
      <c r="AB44" s="279"/>
      <c r="AC44" s="278"/>
      <c r="AD44" s="280"/>
      <c r="AE44" s="280"/>
      <c r="AF44" s="278"/>
      <c r="AG44" s="279"/>
      <c r="AH44" s="279"/>
      <c r="AI44" s="279"/>
      <c r="AJ44" s="279"/>
      <c r="AK44" s="279"/>
      <c r="AL44" s="279"/>
      <c r="AM44" s="279"/>
      <c r="AN44" s="279"/>
      <c r="AO44" s="279"/>
      <c r="AP44" s="279"/>
      <c r="AQ44" s="279"/>
      <c r="AR44" s="279"/>
      <c r="AS44" s="279"/>
      <c r="AT44" s="279"/>
      <c r="AU44" s="281"/>
      <c r="AV44" s="278"/>
      <c r="AW44" s="279"/>
      <c r="AX44" s="278"/>
      <c r="AY44" s="280"/>
      <c r="AZ44" s="280"/>
      <c r="BA44" s="278"/>
      <c r="BB44" s="279"/>
      <c r="BC44" s="279"/>
      <c r="BD44" s="279"/>
      <c r="BE44" s="279"/>
      <c r="BF44" s="279"/>
      <c r="BG44" s="279"/>
      <c r="BH44" s="279"/>
      <c r="BI44" s="279"/>
      <c r="BJ44" s="279"/>
      <c r="BK44" s="279"/>
      <c r="BL44" s="279"/>
      <c r="BM44" s="279"/>
      <c r="BN44" s="279"/>
      <c r="BO44" s="279"/>
      <c r="BP44" s="281"/>
      <c r="BQ44" s="368"/>
      <c r="BR44" s="278"/>
      <c r="BS44" s="279"/>
      <c r="BT44" s="278"/>
      <c r="BU44" s="280"/>
      <c r="BV44" s="280"/>
      <c r="BW44" s="278"/>
      <c r="BX44" s="279"/>
      <c r="BY44" s="279"/>
      <c r="BZ44" s="279"/>
      <c r="CA44" s="279"/>
      <c r="CB44" s="279"/>
      <c r="CC44" s="279"/>
      <c r="CD44" s="279"/>
      <c r="CE44" s="279"/>
      <c r="CF44" s="279"/>
      <c r="CG44" s="279"/>
      <c r="CH44" s="279"/>
      <c r="CI44" s="279"/>
      <c r="CJ44" s="279"/>
      <c r="CK44" s="279"/>
      <c r="CL44" s="281"/>
      <c r="CM44" s="224"/>
      <c r="CN44" s="226"/>
      <c r="CO44" s="226"/>
      <c r="CP44" s="226"/>
      <c r="CQ44" s="29"/>
      <c r="CR44" s="282"/>
      <c r="CS44" s="282"/>
      <c r="CT44" s="282"/>
      <c r="CU44" s="282"/>
      <c r="CV44" s="283"/>
      <c r="CW44" s="284"/>
      <c r="CX44" s="48"/>
      <c r="CY44" s="48"/>
      <c r="CZ44" s="48"/>
      <c r="DA44" s="247"/>
      <c r="DB44" s="45"/>
      <c r="DC44" s="248"/>
      <c r="DD44" s="249"/>
      <c r="DE44" s="45"/>
      <c r="DF44" s="248"/>
      <c r="DG44" s="249"/>
      <c r="DH44" s="45"/>
      <c r="DI44" s="248"/>
      <c r="DJ44" s="285"/>
      <c r="DK44" s="45"/>
      <c r="DL44" s="26"/>
      <c r="DM44" s="165"/>
    </row>
    <row r="45" spans="1:117" ht="15.75">
      <c r="A45" s="160"/>
      <c r="B45" s="242"/>
      <c r="C45" s="277"/>
      <c r="D45" s="36"/>
      <c r="E45" s="278"/>
      <c r="F45" s="279"/>
      <c r="G45" s="278"/>
      <c r="H45" s="280"/>
      <c r="I45" s="280"/>
      <c r="J45" s="278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81"/>
      <c r="Z45" s="368"/>
      <c r="AA45" s="278"/>
      <c r="AB45" s="279"/>
      <c r="AC45" s="278"/>
      <c r="AD45" s="280"/>
      <c r="AE45" s="280"/>
      <c r="AF45" s="278"/>
      <c r="AG45" s="279"/>
      <c r="AH45" s="279"/>
      <c r="AI45" s="279"/>
      <c r="AJ45" s="279"/>
      <c r="AK45" s="279"/>
      <c r="AL45" s="279"/>
      <c r="AM45" s="279"/>
      <c r="AN45" s="279"/>
      <c r="AO45" s="279"/>
      <c r="AP45" s="279"/>
      <c r="AQ45" s="279"/>
      <c r="AR45" s="279"/>
      <c r="AS45" s="279"/>
      <c r="AT45" s="279"/>
      <c r="AU45" s="281"/>
      <c r="AV45" s="278"/>
      <c r="AW45" s="279"/>
      <c r="AX45" s="278"/>
      <c r="AY45" s="280"/>
      <c r="AZ45" s="280"/>
      <c r="BA45" s="278"/>
      <c r="BB45" s="279"/>
      <c r="BC45" s="279"/>
      <c r="BD45" s="279"/>
      <c r="BE45" s="279"/>
      <c r="BF45" s="279"/>
      <c r="BG45" s="279"/>
      <c r="BH45" s="279"/>
      <c r="BI45" s="279"/>
      <c r="BJ45" s="279"/>
      <c r="BK45" s="279"/>
      <c r="BL45" s="279"/>
      <c r="BM45" s="279"/>
      <c r="BN45" s="279"/>
      <c r="BO45" s="279"/>
      <c r="BP45" s="281"/>
      <c r="BQ45" s="368"/>
      <c r="BR45" s="278"/>
      <c r="BS45" s="279"/>
      <c r="BT45" s="278"/>
      <c r="BU45" s="280"/>
      <c r="BV45" s="280"/>
      <c r="BW45" s="278"/>
      <c r="BX45" s="279"/>
      <c r="BY45" s="279"/>
      <c r="BZ45" s="279"/>
      <c r="CA45" s="279"/>
      <c r="CB45" s="279"/>
      <c r="CC45" s="279"/>
      <c r="CD45" s="279"/>
      <c r="CE45" s="279"/>
      <c r="CF45" s="279"/>
      <c r="CG45" s="279"/>
      <c r="CH45" s="279"/>
      <c r="CI45" s="279"/>
      <c r="CJ45" s="279"/>
      <c r="CK45" s="279"/>
      <c r="CL45" s="281"/>
      <c r="CM45" s="224"/>
      <c r="CN45" s="226"/>
      <c r="CO45" s="226"/>
      <c r="CP45" s="226"/>
      <c r="CQ45" s="29"/>
      <c r="CR45" s="282"/>
      <c r="CS45" s="282"/>
      <c r="CT45" s="282"/>
      <c r="CU45" s="282"/>
      <c r="CV45" s="283"/>
      <c r="CW45" s="284"/>
      <c r="CX45" s="48"/>
      <c r="CY45" s="48"/>
      <c r="CZ45" s="48"/>
      <c r="DA45" s="247"/>
      <c r="DB45" s="45"/>
      <c r="DC45" s="248"/>
      <c r="DD45" s="249"/>
      <c r="DE45" s="45"/>
      <c r="DF45" s="248"/>
      <c r="DG45" s="249"/>
      <c r="DH45" s="45"/>
      <c r="DI45" s="248"/>
      <c r="DJ45" s="285"/>
      <c r="DK45" s="45"/>
      <c r="DL45" s="26"/>
      <c r="DM45" s="165"/>
    </row>
    <row r="46" spans="1:117" ht="15" customHeight="1">
      <c r="A46" s="160"/>
      <c r="B46" s="242"/>
      <c r="C46" s="277"/>
      <c r="D46" s="16"/>
      <c r="E46" s="286"/>
      <c r="F46" s="287"/>
      <c r="G46" s="286"/>
      <c r="H46" s="288"/>
      <c r="I46" s="288"/>
      <c r="J46" s="286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79"/>
      <c r="V46" s="287"/>
      <c r="W46" s="287"/>
      <c r="X46" s="287"/>
      <c r="Y46" s="289"/>
      <c r="Z46" s="371"/>
      <c r="AA46" s="286"/>
      <c r="AB46" s="287"/>
      <c r="AC46" s="286"/>
      <c r="AD46" s="288"/>
      <c r="AE46" s="288"/>
      <c r="AF46" s="286"/>
      <c r="AG46" s="287"/>
      <c r="AH46" s="287"/>
      <c r="AI46" s="287"/>
      <c r="AJ46" s="287"/>
      <c r="AK46" s="287"/>
      <c r="AL46" s="287"/>
      <c r="AM46" s="287"/>
      <c r="AN46" s="287"/>
      <c r="AO46" s="287"/>
      <c r="AP46" s="287"/>
      <c r="AQ46" s="287"/>
      <c r="AR46" s="287"/>
      <c r="AS46" s="287"/>
      <c r="AT46" s="287"/>
      <c r="AU46" s="289"/>
      <c r="AV46" s="286"/>
      <c r="AW46" s="287"/>
      <c r="AX46" s="286"/>
      <c r="AY46" s="288"/>
      <c r="AZ46" s="288"/>
      <c r="BA46" s="286"/>
      <c r="BB46" s="287"/>
      <c r="BC46" s="287"/>
      <c r="BD46" s="287"/>
      <c r="BE46" s="287"/>
      <c r="BF46" s="287"/>
      <c r="BG46" s="287"/>
      <c r="BH46" s="287"/>
      <c r="BI46" s="287"/>
      <c r="BJ46" s="287"/>
      <c r="BK46" s="287"/>
      <c r="BL46" s="287"/>
      <c r="BM46" s="287"/>
      <c r="BN46" s="287"/>
      <c r="BO46" s="287"/>
      <c r="BP46" s="289"/>
      <c r="BQ46" s="371"/>
      <c r="BR46" s="286"/>
      <c r="BS46" s="287"/>
      <c r="BT46" s="286"/>
      <c r="BU46" s="288"/>
      <c r="BV46" s="288"/>
      <c r="BW46" s="286"/>
      <c r="BX46" s="287"/>
      <c r="BY46" s="287"/>
      <c r="BZ46" s="287"/>
      <c r="CA46" s="287"/>
      <c r="CB46" s="287"/>
      <c r="CC46" s="287"/>
      <c r="CD46" s="287"/>
      <c r="CE46" s="287"/>
      <c r="CF46" s="287"/>
      <c r="CG46" s="287"/>
      <c r="CH46" s="287"/>
      <c r="CI46" s="287"/>
      <c r="CJ46" s="287"/>
      <c r="CK46" s="287"/>
      <c r="CL46" s="289"/>
      <c r="CM46" s="224"/>
      <c r="CN46" s="226"/>
      <c r="CO46" s="226"/>
      <c r="CP46" s="226"/>
      <c r="CQ46" s="29"/>
      <c r="CR46" s="282"/>
      <c r="CS46" s="282"/>
      <c r="CT46" s="282"/>
      <c r="CU46" s="282"/>
      <c r="CV46" s="283"/>
      <c r="CW46" s="284"/>
      <c r="CX46" s="48"/>
      <c r="CY46" s="48"/>
      <c r="CZ46" s="48"/>
      <c r="DA46" s="247"/>
      <c r="DB46" s="45"/>
      <c r="DC46" s="248"/>
      <c r="DD46" s="249"/>
      <c r="DE46" s="45"/>
      <c r="DF46" s="248"/>
      <c r="DG46" s="249"/>
      <c r="DH46" s="45"/>
      <c r="DI46" s="248"/>
      <c r="DJ46" s="285"/>
      <c r="DK46" s="45"/>
      <c r="DL46" s="26"/>
      <c r="DM46" s="165"/>
    </row>
    <row r="47" spans="1:117" ht="15.75">
      <c r="A47" s="160"/>
      <c r="B47" s="242"/>
      <c r="C47" s="277"/>
      <c r="D47" s="179"/>
      <c r="E47" s="278"/>
      <c r="F47" s="279"/>
      <c r="G47" s="278"/>
      <c r="H47" s="280"/>
      <c r="I47" s="280"/>
      <c r="J47" s="278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81"/>
      <c r="Z47" s="368"/>
      <c r="AA47" s="278"/>
      <c r="AB47" s="279"/>
      <c r="AC47" s="278"/>
      <c r="AD47" s="280"/>
      <c r="AE47" s="280"/>
      <c r="AF47" s="278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81"/>
      <c r="AV47" s="278"/>
      <c r="AW47" s="279"/>
      <c r="AX47" s="278"/>
      <c r="AY47" s="280"/>
      <c r="AZ47" s="280"/>
      <c r="BA47" s="278"/>
      <c r="BB47" s="279"/>
      <c r="BC47" s="279"/>
      <c r="BD47" s="279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81"/>
      <c r="BQ47" s="368"/>
      <c r="BR47" s="278"/>
      <c r="BS47" s="279"/>
      <c r="BT47" s="278"/>
      <c r="BU47" s="280"/>
      <c r="BV47" s="280"/>
      <c r="BW47" s="278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81"/>
      <c r="CM47" s="224"/>
      <c r="CN47" s="226"/>
      <c r="CO47" s="226"/>
      <c r="CP47" s="226"/>
      <c r="CQ47" s="29"/>
      <c r="CR47" s="282"/>
      <c r="CS47" s="282"/>
      <c r="CT47" s="282"/>
      <c r="CU47" s="282"/>
      <c r="CV47" s="283"/>
      <c r="CW47" s="284"/>
      <c r="CX47" s="48"/>
      <c r="CY47" s="48"/>
      <c r="CZ47" s="48"/>
      <c r="DA47" s="247"/>
      <c r="DB47" s="45"/>
      <c r="DC47" s="248"/>
      <c r="DD47" s="249"/>
      <c r="DE47" s="45"/>
      <c r="DF47" s="248"/>
      <c r="DG47" s="249"/>
      <c r="DH47" s="45"/>
      <c r="DI47" s="248"/>
      <c r="DJ47" s="285"/>
      <c r="DK47" s="45"/>
      <c r="DL47" s="26"/>
      <c r="DM47" s="165"/>
    </row>
    <row r="48" spans="1:117" ht="15.75">
      <c r="A48" s="160"/>
      <c r="B48" s="242"/>
      <c r="C48" s="277"/>
      <c r="D48" s="179"/>
      <c r="E48" s="278"/>
      <c r="F48" s="279"/>
      <c r="G48" s="278"/>
      <c r="H48" s="280"/>
      <c r="I48" s="280"/>
      <c r="J48" s="278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81"/>
      <c r="Z48" s="368"/>
      <c r="AA48" s="278"/>
      <c r="AB48" s="279"/>
      <c r="AC48" s="278"/>
      <c r="AD48" s="280"/>
      <c r="AE48" s="280"/>
      <c r="AF48" s="278"/>
      <c r="AG48" s="279"/>
      <c r="AH48" s="279"/>
      <c r="AI48" s="279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79"/>
      <c r="AU48" s="281"/>
      <c r="AV48" s="278"/>
      <c r="AW48" s="279"/>
      <c r="AX48" s="278"/>
      <c r="AY48" s="280"/>
      <c r="AZ48" s="280"/>
      <c r="BA48" s="278"/>
      <c r="BB48" s="279"/>
      <c r="BC48" s="279"/>
      <c r="BD48" s="279"/>
      <c r="BE48" s="279"/>
      <c r="BF48" s="279"/>
      <c r="BG48" s="279"/>
      <c r="BH48" s="279"/>
      <c r="BI48" s="279"/>
      <c r="BJ48" s="279"/>
      <c r="BK48" s="279"/>
      <c r="BL48" s="279"/>
      <c r="BM48" s="279"/>
      <c r="BN48" s="279"/>
      <c r="BO48" s="279"/>
      <c r="BP48" s="281"/>
      <c r="BQ48" s="368"/>
      <c r="BR48" s="278"/>
      <c r="BS48" s="279"/>
      <c r="BT48" s="278"/>
      <c r="BU48" s="280"/>
      <c r="BV48" s="280"/>
      <c r="BW48" s="278"/>
      <c r="BX48" s="279"/>
      <c r="BY48" s="279"/>
      <c r="BZ48" s="279"/>
      <c r="CA48" s="279"/>
      <c r="CB48" s="279"/>
      <c r="CC48" s="279"/>
      <c r="CD48" s="279"/>
      <c r="CE48" s="279"/>
      <c r="CF48" s="279"/>
      <c r="CG48" s="279"/>
      <c r="CH48" s="279"/>
      <c r="CI48" s="279"/>
      <c r="CJ48" s="279"/>
      <c r="CK48" s="279"/>
      <c r="CL48" s="281"/>
      <c r="CM48" s="224"/>
      <c r="CN48" s="226"/>
      <c r="CO48" s="226"/>
      <c r="CP48" s="226"/>
      <c r="CQ48" s="29"/>
      <c r="CR48" s="282"/>
      <c r="CS48" s="282"/>
      <c r="CT48" s="282"/>
      <c r="CU48" s="282"/>
      <c r="CV48" s="283"/>
      <c r="CW48" s="284"/>
      <c r="CX48" s="48"/>
      <c r="CY48" s="48"/>
      <c r="CZ48" s="48"/>
      <c r="DA48" s="247"/>
      <c r="DB48" s="45"/>
      <c r="DC48" s="248"/>
      <c r="DD48" s="249"/>
      <c r="DE48" s="45"/>
      <c r="DF48" s="248"/>
      <c r="DG48" s="249"/>
      <c r="DH48" s="45"/>
      <c r="DI48" s="248"/>
      <c r="DJ48" s="285"/>
      <c r="DK48" s="45"/>
      <c r="DL48" s="26"/>
      <c r="DM48" s="165"/>
    </row>
    <row r="49" spans="1:117" ht="16.5" thickBot="1">
      <c r="A49" s="160"/>
      <c r="B49" s="242"/>
      <c r="C49" s="277"/>
      <c r="D49" s="179"/>
      <c r="E49" s="278"/>
      <c r="F49" s="279"/>
      <c r="G49" s="278"/>
      <c r="H49" s="280"/>
      <c r="I49" s="280"/>
      <c r="J49" s="278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81"/>
      <c r="Z49" s="368"/>
      <c r="AA49" s="278"/>
      <c r="AB49" s="279"/>
      <c r="AC49" s="278"/>
      <c r="AD49" s="280"/>
      <c r="AE49" s="280"/>
      <c r="AF49" s="278"/>
      <c r="AG49" s="279"/>
      <c r="AH49" s="279"/>
      <c r="AI49" s="279"/>
      <c r="AJ49" s="279"/>
      <c r="AK49" s="279"/>
      <c r="AL49" s="279"/>
      <c r="AM49" s="279"/>
      <c r="AN49" s="279"/>
      <c r="AO49" s="279"/>
      <c r="AP49" s="279"/>
      <c r="AQ49" s="279"/>
      <c r="AR49" s="279"/>
      <c r="AS49" s="279"/>
      <c r="AT49" s="279"/>
      <c r="AU49" s="281"/>
      <c r="AV49" s="278"/>
      <c r="AW49" s="279"/>
      <c r="AX49" s="278"/>
      <c r="AY49" s="280"/>
      <c r="AZ49" s="280"/>
      <c r="BA49" s="278"/>
      <c r="BB49" s="279"/>
      <c r="BC49" s="279"/>
      <c r="BD49" s="279"/>
      <c r="BE49" s="279"/>
      <c r="BF49" s="279"/>
      <c r="BG49" s="279"/>
      <c r="BH49" s="279"/>
      <c r="BI49" s="279"/>
      <c r="BJ49" s="279"/>
      <c r="BK49" s="279"/>
      <c r="BL49" s="279"/>
      <c r="BM49" s="279"/>
      <c r="BN49" s="279"/>
      <c r="BO49" s="279"/>
      <c r="BP49" s="281"/>
      <c r="BQ49" s="368"/>
      <c r="BR49" s="278"/>
      <c r="BS49" s="279"/>
      <c r="BT49" s="278"/>
      <c r="BU49" s="280"/>
      <c r="BV49" s="280"/>
      <c r="BW49" s="278"/>
      <c r="BX49" s="279"/>
      <c r="BY49" s="279"/>
      <c r="BZ49" s="279"/>
      <c r="CA49" s="279"/>
      <c r="CB49" s="279"/>
      <c r="CC49" s="279"/>
      <c r="CD49" s="279"/>
      <c r="CE49" s="279"/>
      <c r="CF49" s="279"/>
      <c r="CG49" s="279"/>
      <c r="CH49" s="279"/>
      <c r="CI49" s="279"/>
      <c r="CJ49" s="279"/>
      <c r="CK49" s="279"/>
      <c r="CL49" s="281"/>
      <c r="CM49" s="224"/>
      <c r="CN49" s="226"/>
      <c r="CO49" s="226"/>
      <c r="CP49" s="226"/>
      <c r="CQ49" s="29"/>
      <c r="CR49" s="282"/>
      <c r="CS49" s="282"/>
      <c r="CT49" s="282"/>
      <c r="CU49" s="282"/>
      <c r="CV49" s="290"/>
      <c r="CW49" s="284"/>
      <c r="CX49" s="48"/>
      <c r="CY49" s="48"/>
      <c r="CZ49" s="48"/>
      <c r="DA49" s="258"/>
      <c r="DB49" s="151"/>
      <c r="DC49" s="259"/>
      <c r="DD49" s="260"/>
      <c r="DE49" s="151"/>
      <c r="DF49" s="259"/>
      <c r="DG49" s="260"/>
      <c r="DH49" s="151"/>
      <c r="DI49" s="259"/>
      <c r="DJ49" s="291"/>
      <c r="DK49" s="151"/>
      <c r="DL49" s="142"/>
      <c r="DM49" s="150"/>
    </row>
    <row r="50" spans="1:117" ht="15" customHeight="1">
      <c r="A50" s="159"/>
      <c r="B50" s="233"/>
      <c r="C50" s="266"/>
      <c r="D50" s="395"/>
      <c r="E50" s="267"/>
      <c r="F50" s="268"/>
      <c r="G50" s="267"/>
      <c r="H50" s="269"/>
      <c r="I50" s="269"/>
      <c r="J50" s="267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70"/>
      <c r="Z50" s="370"/>
      <c r="AA50" s="267"/>
      <c r="AB50" s="268"/>
      <c r="AC50" s="267"/>
      <c r="AD50" s="269"/>
      <c r="AE50" s="269"/>
      <c r="AF50" s="267"/>
      <c r="AG50" s="268"/>
      <c r="AH50" s="268"/>
      <c r="AI50" s="268"/>
      <c r="AJ50" s="268"/>
      <c r="AK50" s="268"/>
      <c r="AL50" s="268"/>
      <c r="AM50" s="268"/>
      <c r="AN50" s="268"/>
      <c r="AO50" s="268"/>
      <c r="AP50" s="268"/>
      <c r="AQ50" s="268"/>
      <c r="AR50" s="268"/>
      <c r="AS50" s="268"/>
      <c r="AT50" s="268"/>
      <c r="AU50" s="270"/>
      <c r="AV50" s="267"/>
      <c r="AW50" s="268"/>
      <c r="AX50" s="267"/>
      <c r="AY50" s="269"/>
      <c r="AZ50" s="269"/>
      <c r="BA50" s="267"/>
      <c r="BB50" s="268"/>
      <c r="BC50" s="268"/>
      <c r="BD50" s="268"/>
      <c r="BE50" s="268"/>
      <c r="BF50" s="268"/>
      <c r="BG50" s="268"/>
      <c r="BH50" s="268"/>
      <c r="BI50" s="268"/>
      <c r="BJ50" s="268"/>
      <c r="BK50" s="268"/>
      <c r="BL50" s="268"/>
      <c r="BM50" s="268"/>
      <c r="BN50" s="268"/>
      <c r="BO50" s="268"/>
      <c r="BP50" s="270"/>
      <c r="BQ50" s="370"/>
      <c r="BR50" s="267"/>
      <c r="BS50" s="268"/>
      <c r="BT50" s="267"/>
      <c r="BU50" s="269"/>
      <c r="BV50" s="269"/>
      <c r="BW50" s="267"/>
      <c r="BX50" s="268"/>
      <c r="BY50" s="268"/>
      <c r="BZ50" s="268"/>
      <c r="CA50" s="268"/>
      <c r="CB50" s="268"/>
      <c r="CC50" s="268"/>
      <c r="CD50" s="268"/>
      <c r="CE50" s="268"/>
      <c r="CF50" s="268"/>
      <c r="CG50" s="268"/>
      <c r="CH50" s="268"/>
      <c r="CI50" s="268"/>
      <c r="CJ50" s="268"/>
      <c r="CK50" s="268"/>
      <c r="CL50" s="270"/>
      <c r="CM50" s="271"/>
      <c r="CN50" s="272"/>
      <c r="CO50" s="272"/>
      <c r="CP50" s="272"/>
      <c r="CQ50" s="215"/>
      <c r="CR50" s="273"/>
      <c r="CS50" s="273"/>
      <c r="CT50" s="273"/>
      <c r="CU50" s="273"/>
      <c r="CV50" s="274"/>
      <c r="CW50" s="275"/>
      <c r="CX50" s="47"/>
      <c r="CY50" s="47"/>
      <c r="CZ50" s="47"/>
      <c r="DA50" s="238"/>
      <c r="DB50" s="43"/>
      <c r="DC50" s="239"/>
      <c r="DD50" s="240"/>
      <c r="DE50" s="43"/>
      <c r="DF50" s="239"/>
      <c r="DG50" s="240"/>
      <c r="DH50" s="43"/>
      <c r="DI50" s="239"/>
      <c r="DJ50" s="276"/>
      <c r="DK50" s="43"/>
      <c r="DL50" s="25"/>
      <c r="DM50" s="163"/>
    </row>
    <row r="51" spans="1:117" ht="15.75">
      <c r="A51" s="160"/>
      <c r="B51" s="242"/>
      <c r="C51" s="277"/>
      <c r="D51" s="36"/>
      <c r="E51" s="286"/>
      <c r="F51" s="287"/>
      <c r="G51" s="286"/>
      <c r="H51" s="288"/>
      <c r="I51" s="288"/>
      <c r="J51" s="286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289"/>
      <c r="Z51" s="371"/>
      <c r="AA51" s="286"/>
      <c r="AB51" s="287"/>
      <c r="AC51" s="286"/>
      <c r="AD51" s="288"/>
      <c r="AE51" s="288"/>
      <c r="AF51" s="286"/>
      <c r="AG51" s="287"/>
      <c r="AH51" s="287"/>
      <c r="AI51" s="287"/>
      <c r="AJ51" s="287"/>
      <c r="AK51" s="287"/>
      <c r="AL51" s="287"/>
      <c r="AM51" s="287"/>
      <c r="AN51" s="287"/>
      <c r="AO51" s="287"/>
      <c r="AP51" s="287"/>
      <c r="AQ51" s="287"/>
      <c r="AR51" s="287"/>
      <c r="AS51" s="287"/>
      <c r="AT51" s="287"/>
      <c r="AU51" s="289"/>
      <c r="AV51" s="286"/>
      <c r="AW51" s="287"/>
      <c r="AX51" s="286"/>
      <c r="AY51" s="288"/>
      <c r="AZ51" s="288"/>
      <c r="BA51" s="286"/>
      <c r="BB51" s="287"/>
      <c r="BC51" s="287"/>
      <c r="BD51" s="287"/>
      <c r="BE51" s="287"/>
      <c r="BF51" s="287"/>
      <c r="BG51" s="287"/>
      <c r="BH51" s="287"/>
      <c r="BI51" s="287"/>
      <c r="BJ51" s="287"/>
      <c r="BK51" s="287"/>
      <c r="BL51" s="287"/>
      <c r="BM51" s="287"/>
      <c r="BN51" s="287"/>
      <c r="BO51" s="287"/>
      <c r="BP51" s="289"/>
      <c r="BQ51" s="371"/>
      <c r="BR51" s="286"/>
      <c r="BS51" s="287"/>
      <c r="BT51" s="286"/>
      <c r="BU51" s="288"/>
      <c r="BV51" s="288"/>
      <c r="BW51" s="286"/>
      <c r="BX51" s="287"/>
      <c r="BY51" s="287"/>
      <c r="BZ51" s="287"/>
      <c r="CA51" s="287"/>
      <c r="CB51" s="287"/>
      <c r="CC51" s="287"/>
      <c r="CD51" s="287"/>
      <c r="CE51" s="287"/>
      <c r="CF51" s="287"/>
      <c r="CG51" s="287"/>
      <c r="CH51" s="287"/>
      <c r="CI51" s="287"/>
      <c r="CJ51" s="287"/>
      <c r="CK51" s="287"/>
      <c r="CL51" s="289"/>
      <c r="CM51" s="224"/>
      <c r="CN51" s="226"/>
      <c r="CO51" s="226"/>
      <c r="CP51" s="226"/>
      <c r="CQ51" s="29"/>
      <c r="CR51" s="282"/>
      <c r="CS51" s="282"/>
      <c r="CT51" s="282"/>
      <c r="CU51" s="282"/>
      <c r="CV51" s="283"/>
      <c r="CW51" s="284"/>
      <c r="CX51" s="48"/>
      <c r="CY51" s="48"/>
      <c r="CZ51" s="48"/>
      <c r="DA51" s="247"/>
      <c r="DB51" s="45"/>
      <c r="DC51" s="248"/>
      <c r="DD51" s="249"/>
      <c r="DE51" s="45"/>
      <c r="DF51" s="248"/>
      <c r="DG51" s="249"/>
      <c r="DH51" s="45"/>
      <c r="DI51" s="248"/>
      <c r="DJ51" s="285"/>
      <c r="DK51" s="45"/>
      <c r="DL51" s="26"/>
      <c r="DM51" s="165"/>
    </row>
    <row r="52" spans="1:117" ht="15.75">
      <c r="A52" s="160"/>
      <c r="B52" s="242"/>
      <c r="C52" s="277"/>
      <c r="D52" s="36"/>
      <c r="E52" s="286"/>
      <c r="F52" s="287"/>
      <c r="G52" s="286"/>
      <c r="H52" s="288"/>
      <c r="I52" s="288"/>
      <c r="J52" s="286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289"/>
      <c r="Z52" s="371"/>
      <c r="AA52" s="286"/>
      <c r="AB52" s="287"/>
      <c r="AC52" s="286"/>
      <c r="AD52" s="288"/>
      <c r="AE52" s="288"/>
      <c r="AF52" s="286"/>
      <c r="AG52" s="287"/>
      <c r="AH52" s="287"/>
      <c r="AI52" s="287"/>
      <c r="AJ52" s="287"/>
      <c r="AK52" s="287"/>
      <c r="AL52" s="287"/>
      <c r="AM52" s="287"/>
      <c r="AN52" s="287"/>
      <c r="AO52" s="287"/>
      <c r="AP52" s="287"/>
      <c r="AQ52" s="287"/>
      <c r="AR52" s="287"/>
      <c r="AS52" s="287"/>
      <c r="AT52" s="287"/>
      <c r="AU52" s="289"/>
      <c r="AV52" s="286"/>
      <c r="AW52" s="287"/>
      <c r="AX52" s="286"/>
      <c r="AY52" s="288"/>
      <c r="AZ52" s="288"/>
      <c r="BA52" s="286"/>
      <c r="BB52" s="287"/>
      <c r="BC52" s="287"/>
      <c r="BD52" s="287"/>
      <c r="BE52" s="287"/>
      <c r="BF52" s="287"/>
      <c r="BG52" s="287"/>
      <c r="BH52" s="287"/>
      <c r="BI52" s="287"/>
      <c r="BJ52" s="287"/>
      <c r="BK52" s="287"/>
      <c r="BL52" s="287"/>
      <c r="BM52" s="287"/>
      <c r="BN52" s="287"/>
      <c r="BO52" s="287"/>
      <c r="BP52" s="289"/>
      <c r="BQ52" s="371"/>
      <c r="BR52" s="286"/>
      <c r="BS52" s="287"/>
      <c r="BT52" s="286"/>
      <c r="BU52" s="288"/>
      <c r="BV52" s="288"/>
      <c r="BW52" s="286"/>
      <c r="BX52" s="287"/>
      <c r="BY52" s="287"/>
      <c r="BZ52" s="287"/>
      <c r="CA52" s="287"/>
      <c r="CB52" s="287"/>
      <c r="CC52" s="287"/>
      <c r="CD52" s="287"/>
      <c r="CE52" s="287"/>
      <c r="CF52" s="287"/>
      <c r="CG52" s="287"/>
      <c r="CH52" s="287"/>
      <c r="CI52" s="287"/>
      <c r="CJ52" s="287"/>
      <c r="CK52" s="287"/>
      <c r="CL52" s="289"/>
      <c r="CM52" s="224"/>
      <c r="CN52" s="226"/>
      <c r="CO52" s="226"/>
      <c r="CP52" s="226"/>
      <c r="CQ52" s="29"/>
      <c r="CR52" s="282"/>
      <c r="CS52" s="282"/>
      <c r="CT52" s="282"/>
      <c r="CU52" s="282"/>
      <c r="CV52" s="283"/>
      <c r="CW52" s="284"/>
      <c r="CX52" s="48"/>
      <c r="CY52" s="48"/>
      <c r="CZ52" s="48"/>
      <c r="DA52" s="247"/>
      <c r="DB52" s="45"/>
      <c r="DC52" s="248"/>
      <c r="DD52" s="249"/>
      <c r="DE52" s="45"/>
      <c r="DF52" s="248"/>
      <c r="DG52" s="249"/>
      <c r="DH52" s="45"/>
      <c r="DI52" s="248"/>
      <c r="DJ52" s="285"/>
      <c r="DK52" s="45"/>
      <c r="DL52" s="26"/>
      <c r="DM52" s="165"/>
    </row>
    <row r="53" spans="1:117" ht="15.75">
      <c r="A53" s="160"/>
      <c r="B53" s="242"/>
      <c r="C53" s="277"/>
      <c r="D53" s="36"/>
      <c r="E53" s="286"/>
      <c r="F53" s="287"/>
      <c r="G53" s="286"/>
      <c r="H53" s="288"/>
      <c r="I53" s="288"/>
      <c r="J53" s="286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9"/>
      <c r="Z53" s="371"/>
      <c r="AA53" s="286"/>
      <c r="AB53" s="287"/>
      <c r="AC53" s="286"/>
      <c r="AD53" s="288"/>
      <c r="AE53" s="288"/>
      <c r="AF53" s="286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9"/>
      <c r="AV53" s="286"/>
      <c r="AW53" s="287"/>
      <c r="AX53" s="286"/>
      <c r="AY53" s="288"/>
      <c r="AZ53" s="288"/>
      <c r="BA53" s="286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9"/>
      <c r="BQ53" s="371"/>
      <c r="BR53" s="286"/>
      <c r="BS53" s="287"/>
      <c r="BT53" s="286"/>
      <c r="BU53" s="288"/>
      <c r="BV53" s="288"/>
      <c r="BW53" s="286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9"/>
      <c r="CM53" s="224"/>
      <c r="CN53" s="226"/>
      <c r="CO53" s="226"/>
      <c r="CP53" s="226"/>
      <c r="CQ53" s="29"/>
      <c r="CR53" s="282"/>
      <c r="CS53" s="282"/>
      <c r="CT53" s="282"/>
      <c r="CU53" s="282"/>
      <c r="CV53" s="283"/>
      <c r="CW53" s="284"/>
      <c r="CX53" s="48"/>
      <c r="CY53" s="48"/>
      <c r="CZ53" s="48"/>
      <c r="DA53" s="247"/>
      <c r="DB53" s="45"/>
      <c r="DC53" s="248"/>
      <c r="DD53" s="249"/>
      <c r="DE53" s="45"/>
      <c r="DF53" s="248"/>
      <c r="DG53" s="249"/>
      <c r="DH53" s="45"/>
      <c r="DI53" s="248"/>
      <c r="DJ53" s="285"/>
      <c r="DK53" s="45"/>
      <c r="DL53" s="26"/>
      <c r="DM53" s="165"/>
    </row>
    <row r="54" spans="1:117" ht="15.75">
      <c r="A54" s="160"/>
      <c r="B54" s="242"/>
      <c r="C54" s="277"/>
      <c r="D54" s="179"/>
      <c r="E54" s="278"/>
      <c r="F54" s="279"/>
      <c r="G54" s="278"/>
      <c r="H54" s="280"/>
      <c r="I54" s="280"/>
      <c r="J54" s="278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81"/>
      <c r="Z54" s="368"/>
      <c r="AA54" s="278"/>
      <c r="AB54" s="279"/>
      <c r="AC54" s="278"/>
      <c r="AD54" s="280"/>
      <c r="AE54" s="280"/>
      <c r="AF54" s="278"/>
      <c r="AG54" s="279"/>
      <c r="AH54" s="279"/>
      <c r="AI54" s="279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79"/>
      <c r="AU54" s="281"/>
      <c r="AV54" s="278"/>
      <c r="AW54" s="279"/>
      <c r="AX54" s="278"/>
      <c r="AY54" s="280"/>
      <c r="AZ54" s="280"/>
      <c r="BA54" s="278"/>
      <c r="BB54" s="279"/>
      <c r="BC54" s="279"/>
      <c r="BD54" s="279"/>
      <c r="BE54" s="279"/>
      <c r="BF54" s="279"/>
      <c r="BG54" s="279"/>
      <c r="BH54" s="279"/>
      <c r="BI54" s="279"/>
      <c r="BJ54" s="279"/>
      <c r="BK54" s="279"/>
      <c r="BL54" s="279"/>
      <c r="BM54" s="279"/>
      <c r="BN54" s="279"/>
      <c r="BO54" s="279"/>
      <c r="BP54" s="281"/>
      <c r="BQ54" s="368"/>
      <c r="BR54" s="278"/>
      <c r="BS54" s="279"/>
      <c r="BT54" s="278"/>
      <c r="BU54" s="280"/>
      <c r="BV54" s="280"/>
      <c r="BW54" s="278"/>
      <c r="BX54" s="279"/>
      <c r="BY54" s="279"/>
      <c r="BZ54" s="279"/>
      <c r="CA54" s="279"/>
      <c r="CB54" s="279"/>
      <c r="CC54" s="279"/>
      <c r="CD54" s="279"/>
      <c r="CE54" s="279"/>
      <c r="CF54" s="279"/>
      <c r="CG54" s="279"/>
      <c r="CH54" s="279"/>
      <c r="CI54" s="279"/>
      <c r="CJ54" s="279"/>
      <c r="CK54" s="279"/>
      <c r="CL54" s="281"/>
      <c r="CM54" s="224"/>
      <c r="CN54" s="226"/>
      <c r="CO54" s="226"/>
      <c r="CP54" s="226"/>
      <c r="CQ54" s="29"/>
      <c r="CR54" s="282"/>
      <c r="CS54" s="282"/>
      <c r="CT54" s="282"/>
      <c r="CU54" s="282"/>
      <c r="CV54" s="283"/>
      <c r="CW54" s="284"/>
      <c r="CX54" s="48"/>
      <c r="CY54" s="48"/>
      <c r="CZ54" s="48"/>
      <c r="DA54" s="247"/>
      <c r="DB54" s="45"/>
      <c r="DC54" s="248"/>
      <c r="DD54" s="249"/>
      <c r="DE54" s="45"/>
      <c r="DF54" s="248"/>
      <c r="DG54" s="249"/>
      <c r="DH54" s="45"/>
      <c r="DI54" s="248"/>
      <c r="DJ54" s="285"/>
      <c r="DK54" s="45"/>
      <c r="DL54" s="26"/>
      <c r="DM54" s="165"/>
    </row>
    <row r="55" spans="1:117" ht="15.75">
      <c r="A55" s="160"/>
      <c r="B55" s="242"/>
      <c r="C55" s="277"/>
      <c r="D55" s="179"/>
      <c r="E55" s="278"/>
      <c r="F55" s="279"/>
      <c r="G55" s="278"/>
      <c r="H55" s="280"/>
      <c r="I55" s="280"/>
      <c r="J55" s="278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81"/>
      <c r="Z55" s="368"/>
      <c r="AA55" s="278"/>
      <c r="AB55" s="279"/>
      <c r="AC55" s="278"/>
      <c r="AD55" s="280"/>
      <c r="AE55" s="280"/>
      <c r="AF55" s="278"/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  <c r="AT55" s="279"/>
      <c r="AU55" s="281"/>
      <c r="AV55" s="278"/>
      <c r="AW55" s="279"/>
      <c r="AX55" s="278"/>
      <c r="AY55" s="280"/>
      <c r="AZ55" s="280"/>
      <c r="BA55" s="278"/>
      <c r="BB55" s="279"/>
      <c r="BC55" s="279"/>
      <c r="BD55" s="279"/>
      <c r="BE55" s="279"/>
      <c r="BF55" s="279"/>
      <c r="BG55" s="279"/>
      <c r="BH55" s="279"/>
      <c r="BI55" s="279"/>
      <c r="BJ55" s="279"/>
      <c r="BK55" s="279"/>
      <c r="BL55" s="279"/>
      <c r="BM55" s="279"/>
      <c r="BN55" s="279"/>
      <c r="BO55" s="279"/>
      <c r="BP55" s="281"/>
      <c r="BQ55" s="368"/>
      <c r="BR55" s="278"/>
      <c r="BS55" s="279"/>
      <c r="BT55" s="278"/>
      <c r="BU55" s="280"/>
      <c r="BV55" s="280"/>
      <c r="BW55" s="278"/>
      <c r="BX55" s="279"/>
      <c r="BY55" s="279"/>
      <c r="BZ55" s="279"/>
      <c r="CA55" s="279"/>
      <c r="CB55" s="279"/>
      <c r="CC55" s="279"/>
      <c r="CD55" s="279"/>
      <c r="CE55" s="279"/>
      <c r="CF55" s="279"/>
      <c r="CG55" s="279"/>
      <c r="CH55" s="279"/>
      <c r="CI55" s="279"/>
      <c r="CJ55" s="279"/>
      <c r="CK55" s="279"/>
      <c r="CL55" s="281"/>
      <c r="CM55" s="224"/>
      <c r="CN55" s="226"/>
      <c r="CO55" s="226"/>
      <c r="CP55" s="226"/>
      <c r="CQ55" s="29"/>
      <c r="CR55" s="282"/>
      <c r="CS55" s="282"/>
      <c r="CT55" s="282"/>
      <c r="CU55" s="282"/>
      <c r="CV55" s="283"/>
      <c r="CW55" s="284"/>
      <c r="CX55" s="48"/>
      <c r="CY55" s="48"/>
      <c r="CZ55" s="48"/>
      <c r="DA55" s="247"/>
      <c r="DB55" s="45"/>
      <c r="DC55" s="248"/>
      <c r="DD55" s="249"/>
      <c r="DE55" s="45"/>
      <c r="DF55" s="248"/>
      <c r="DG55" s="249"/>
      <c r="DH55" s="45"/>
      <c r="DI55" s="248"/>
      <c r="DJ55" s="285"/>
      <c r="DK55" s="45"/>
      <c r="DL55" s="26"/>
      <c r="DM55" s="165"/>
    </row>
    <row r="56" spans="1:117" ht="15.75">
      <c r="A56" s="160"/>
      <c r="B56" s="242"/>
      <c r="C56" s="277"/>
      <c r="D56" s="179"/>
      <c r="E56" s="278"/>
      <c r="F56" s="279"/>
      <c r="G56" s="278"/>
      <c r="H56" s="280"/>
      <c r="I56" s="280"/>
      <c r="J56" s="278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81"/>
      <c r="Z56" s="368"/>
      <c r="AA56" s="278"/>
      <c r="AB56" s="279"/>
      <c r="AC56" s="278"/>
      <c r="AD56" s="280"/>
      <c r="AE56" s="280"/>
      <c r="AF56" s="278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81"/>
      <c r="AV56" s="278"/>
      <c r="AW56" s="279"/>
      <c r="AX56" s="278"/>
      <c r="AY56" s="280"/>
      <c r="AZ56" s="280"/>
      <c r="BA56" s="278"/>
      <c r="BB56" s="279"/>
      <c r="BC56" s="279"/>
      <c r="BD56" s="279"/>
      <c r="BE56" s="279"/>
      <c r="BF56" s="279"/>
      <c r="BG56" s="279"/>
      <c r="BH56" s="279"/>
      <c r="BI56" s="279"/>
      <c r="BJ56" s="279"/>
      <c r="BK56" s="279"/>
      <c r="BL56" s="279"/>
      <c r="BM56" s="279"/>
      <c r="BN56" s="279"/>
      <c r="BO56" s="279"/>
      <c r="BP56" s="281"/>
      <c r="BQ56" s="368"/>
      <c r="BR56" s="278"/>
      <c r="BS56" s="279"/>
      <c r="BT56" s="278"/>
      <c r="BU56" s="280"/>
      <c r="BV56" s="280"/>
      <c r="BW56" s="278"/>
      <c r="BX56" s="279"/>
      <c r="BY56" s="279"/>
      <c r="BZ56" s="279"/>
      <c r="CA56" s="279"/>
      <c r="CB56" s="279"/>
      <c r="CC56" s="279"/>
      <c r="CD56" s="279"/>
      <c r="CE56" s="279"/>
      <c r="CF56" s="279"/>
      <c r="CG56" s="279"/>
      <c r="CH56" s="279"/>
      <c r="CI56" s="279"/>
      <c r="CJ56" s="279"/>
      <c r="CK56" s="279"/>
      <c r="CL56" s="281"/>
      <c r="CM56" s="224"/>
      <c r="CN56" s="226"/>
      <c r="CO56" s="226"/>
      <c r="CP56" s="226"/>
      <c r="CQ56" s="29"/>
      <c r="CR56" s="282"/>
      <c r="CS56" s="282"/>
      <c r="CT56" s="282"/>
      <c r="CU56" s="282"/>
      <c r="CV56" s="283"/>
      <c r="CW56" s="284"/>
      <c r="CX56" s="48"/>
      <c r="CY56" s="48"/>
      <c r="CZ56" s="48"/>
      <c r="DA56" s="247"/>
      <c r="DB56" s="45"/>
      <c r="DC56" s="248"/>
      <c r="DD56" s="249"/>
      <c r="DE56" s="45"/>
      <c r="DF56" s="248"/>
      <c r="DG56" s="249"/>
      <c r="DH56" s="45"/>
      <c r="DI56" s="248"/>
      <c r="DJ56" s="285"/>
      <c r="DK56" s="45"/>
      <c r="DL56" s="26"/>
      <c r="DM56" s="165"/>
    </row>
    <row r="57" spans="1:117" ht="15.75">
      <c r="A57" s="160"/>
      <c r="B57" s="242"/>
      <c r="C57" s="277"/>
      <c r="D57" s="179"/>
      <c r="E57" s="278"/>
      <c r="F57" s="279"/>
      <c r="G57" s="278"/>
      <c r="H57" s="280"/>
      <c r="I57" s="280"/>
      <c r="J57" s="278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81"/>
      <c r="Z57" s="368"/>
      <c r="AA57" s="278"/>
      <c r="AB57" s="279"/>
      <c r="AC57" s="278"/>
      <c r="AD57" s="280"/>
      <c r="AE57" s="280"/>
      <c r="AF57" s="278"/>
      <c r="AG57" s="279"/>
      <c r="AH57" s="279"/>
      <c r="AI57" s="279"/>
      <c r="AJ57" s="279"/>
      <c r="AK57" s="279"/>
      <c r="AL57" s="279"/>
      <c r="AM57" s="279"/>
      <c r="AN57" s="279"/>
      <c r="AO57" s="279"/>
      <c r="AP57" s="279"/>
      <c r="AQ57" s="279"/>
      <c r="AR57" s="279"/>
      <c r="AS57" s="279"/>
      <c r="AT57" s="279"/>
      <c r="AU57" s="281"/>
      <c r="AV57" s="278"/>
      <c r="AW57" s="279"/>
      <c r="AX57" s="278"/>
      <c r="AY57" s="280"/>
      <c r="AZ57" s="280"/>
      <c r="BA57" s="278"/>
      <c r="BB57" s="279"/>
      <c r="BC57" s="279"/>
      <c r="BD57" s="279"/>
      <c r="BE57" s="279"/>
      <c r="BF57" s="279"/>
      <c r="BG57" s="279"/>
      <c r="BH57" s="279"/>
      <c r="BI57" s="279"/>
      <c r="BJ57" s="279"/>
      <c r="BK57" s="279"/>
      <c r="BL57" s="279"/>
      <c r="BM57" s="279"/>
      <c r="BN57" s="279"/>
      <c r="BO57" s="279"/>
      <c r="BP57" s="281"/>
      <c r="BQ57" s="368"/>
      <c r="BR57" s="278"/>
      <c r="BS57" s="279"/>
      <c r="BT57" s="278"/>
      <c r="BU57" s="280"/>
      <c r="BV57" s="280"/>
      <c r="BW57" s="278"/>
      <c r="BX57" s="279"/>
      <c r="BY57" s="279"/>
      <c r="BZ57" s="279"/>
      <c r="CA57" s="279"/>
      <c r="CB57" s="279"/>
      <c r="CC57" s="279"/>
      <c r="CD57" s="279"/>
      <c r="CE57" s="279"/>
      <c r="CF57" s="279"/>
      <c r="CG57" s="279"/>
      <c r="CH57" s="279"/>
      <c r="CI57" s="279"/>
      <c r="CJ57" s="279"/>
      <c r="CK57" s="279"/>
      <c r="CL57" s="281"/>
      <c r="CM57" s="224"/>
      <c r="CN57" s="226"/>
      <c r="CO57" s="226"/>
      <c r="CP57" s="226"/>
      <c r="CQ57" s="29"/>
      <c r="CR57" s="282"/>
      <c r="CS57" s="282"/>
      <c r="CT57" s="282"/>
      <c r="CU57" s="282"/>
      <c r="CV57" s="283"/>
      <c r="CW57" s="284"/>
      <c r="CX57" s="48"/>
      <c r="CY57" s="48"/>
      <c r="CZ57" s="48"/>
      <c r="DA57" s="247"/>
      <c r="DB57" s="45"/>
      <c r="DC57" s="248"/>
      <c r="DD57" s="249"/>
      <c r="DE57" s="45"/>
      <c r="DF57" s="248"/>
      <c r="DG57" s="249"/>
      <c r="DH57" s="45"/>
      <c r="DI57" s="248"/>
      <c r="DJ57" s="285"/>
      <c r="DK57" s="45"/>
      <c r="DL57" s="26"/>
      <c r="DM57" s="165"/>
    </row>
    <row r="58" spans="1:117" ht="15.75">
      <c r="A58" s="160"/>
      <c r="B58" s="242"/>
      <c r="C58" s="277"/>
      <c r="D58" s="179"/>
      <c r="E58" s="278"/>
      <c r="F58" s="279"/>
      <c r="G58" s="278"/>
      <c r="H58" s="280"/>
      <c r="I58" s="280"/>
      <c r="J58" s="278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81"/>
      <c r="Z58" s="368"/>
      <c r="AA58" s="278"/>
      <c r="AB58" s="279"/>
      <c r="AC58" s="278"/>
      <c r="AD58" s="280"/>
      <c r="AE58" s="280"/>
      <c r="AF58" s="278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81"/>
      <c r="AV58" s="278"/>
      <c r="AW58" s="279"/>
      <c r="AX58" s="278"/>
      <c r="AY58" s="280"/>
      <c r="AZ58" s="280"/>
      <c r="BA58" s="278"/>
      <c r="BB58" s="279"/>
      <c r="BC58" s="279"/>
      <c r="BD58" s="279"/>
      <c r="BE58" s="279"/>
      <c r="BF58" s="279"/>
      <c r="BG58" s="279"/>
      <c r="BH58" s="279"/>
      <c r="BI58" s="279"/>
      <c r="BJ58" s="279"/>
      <c r="BK58" s="279"/>
      <c r="BL58" s="279"/>
      <c r="BM58" s="279"/>
      <c r="BN58" s="279"/>
      <c r="BO58" s="279"/>
      <c r="BP58" s="281"/>
      <c r="BQ58" s="368"/>
      <c r="BR58" s="278"/>
      <c r="BS58" s="279"/>
      <c r="BT58" s="278"/>
      <c r="BU58" s="280"/>
      <c r="BV58" s="280"/>
      <c r="BW58" s="278"/>
      <c r="BX58" s="279"/>
      <c r="BY58" s="279"/>
      <c r="BZ58" s="279"/>
      <c r="CA58" s="279"/>
      <c r="CB58" s="279"/>
      <c r="CC58" s="279"/>
      <c r="CD58" s="279"/>
      <c r="CE58" s="279"/>
      <c r="CF58" s="279"/>
      <c r="CG58" s="279"/>
      <c r="CH58" s="279"/>
      <c r="CI58" s="279"/>
      <c r="CJ58" s="279"/>
      <c r="CK58" s="279"/>
      <c r="CL58" s="281"/>
      <c r="CM58" s="224"/>
      <c r="CN58" s="226"/>
      <c r="CO58" s="226"/>
      <c r="CP58" s="226"/>
      <c r="CQ58" s="29"/>
      <c r="CR58" s="282"/>
      <c r="CS58" s="282"/>
      <c r="CT58" s="282"/>
      <c r="CU58" s="282"/>
      <c r="CV58" s="283"/>
      <c r="CW58" s="284"/>
      <c r="CX58" s="48"/>
      <c r="CY58" s="48"/>
      <c r="CZ58" s="48"/>
      <c r="DA58" s="247"/>
      <c r="DB58" s="45"/>
      <c r="DC58" s="248"/>
      <c r="DD58" s="249"/>
      <c r="DE58" s="45"/>
      <c r="DF58" s="248"/>
      <c r="DG58" s="249"/>
      <c r="DH58" s="45"/>
      <c r="DI58" s="248"/>
      <c r="DJ58" s="285"/>
      <c r="DK58" s="45"/>
      <c r="DL58" s="26"/>
      <c r="DM58" s="165"/>
    </row>
    <row r="59" spans="1:117" ht="15.75">
      <c r="A59" s="160"/>
      <c r="B59" s="242"/>
      <c r="C59" s="277"/>
      <c r="D59" s="179"/>
      <c r="E59" s="278"/>
      <c r="F59" s="279"/>
      <c r="G59" s="278"/>
      <c r="H59" s="280"/>
      <c r="I59" s="280"/>
      <c r="J59" s="278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81"/>
      <c r="Z59" s="368"/>
      <c r="AA59" s="278"/>
      <c r="AB59" s="279"/>
      <c r="AC59" s="278"/>
      <c r="AD59" s="280"/>
      <c r="AE59" s="280"/>
      <c r="AF59" s="278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81"/>
      <c r="AV59" s="278"/>
      <c r="AW59" s="279"/>
      <c r="AX59" s="278"/>
      <c r="AY59" s="280"/>
      <c r="AZ59" s="280"/>
      <c r="BA59" s="278"/>
      <c r="BB59" s="279"/>
      <c r="BC59" s="279"/>
      <c r="BD59" s="279"/>
      <c r="BE59" s="279"/>
      <c r="BF59" s="279"/>
      <c r="BG59" s="279"/>
      <c r="BH59" s="279"/>
      <c r="BI59" s="279"/>
      <c r="BJ59" s="279"/>
      <c r="BK59" s="279"/>
      <c r="BL59" s="279"/>
      <c r="BM59" s="279"/>
      <c r="BN59" s="279"/>
      <c r="BO59" s="279"/>
      <c r="BP59" s="281"/>
      <c r="BQ59" s="368"/>
      <c r="BR59" s="278"/>
      <c r="BS59" s="279"/>
      <c r="BT59" s="278"/>
      <c r="BU59" s="280"/>
      <c r="BV59" s="280"/>
      <c r="BW59" s="278"/>
      <c r="BX59" s="279"/>
      <c r="BY59" s="279"/>
      <c r="BZ59" s="279"/>
      <c r="CA59" s="279"/>
      <c r="CB59" s="279"/>
      <c r="CC59" s="279"/>
      <c r="CD59" s="279"/>
      <c r="CE59" s="279"/>
      <c r="CF59" s="279"/>
      <c r="CG59" s="279"/>
      <c r="CH59" s="279"/>
      <c r="CI59" s="279"/>
      <c r="CJ59" s="279"/>
      <c r="CK59" s="279"/>
      <c r="CL59" s="281"/>
      <c r="CM59" s="224"/>
      <c r="CN59" s="226"/>
      <c r="CO59" s="226"/>
      <c r="CP59" s="226"/>
      <c r="CQ59" s="29"/>
      <c r="CR59" s="282"/>
      <c r="CS59" s="282"/>
      <c r="CT59" s="282"/>
      <c r="CU59" s="282"/>
      <c r="CV59" s="283"/>
      <c r="CW59" s="284"/>
      <c r="CX59" s="48"/>
      <c r="CY59" s="48"/>
      <c r="CZ59" s="48"/>
      <c r="DA59" s="247"/>
      <c r="DB59" s="45"/>
      <c r="DC59" s="248"/>
      <c r="DD59" s="249"/>
      <c r="DE59" s="45"/>
      <c r="DF59" s="248"/>
      <c r="DG59" s="249"/>
      <c r="DH59" s="45"/>
      <c r="DI59" s="248"/>
      <c r="DJ59" s="285"/>
      <c r="DK59" s="45"/>
      <c r="DL59" s="26"/>
      <c r="DM59" s="165"/>
    </row>
    <row r="60" spans="1:117" ht="15.75">
      <c r="A60" s="160"/>
      <c r="B60" s="242"/>
      <c r="C60" s="277"/>
      <c r="D60" s="179"/>
      <c r="E60" s="278"/>
      <c r="F60" s="279"/>
      <c r="G60" s="278"/>
      <c r="H60" s="280"/>
      <c r="I60" s="280"/>
      <c r="J60" s="278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81"/>
      <c r="Z60" s="368"/>
      <c r="AA60" s="278"/>
      <c r="AB60" s="279"/>
      <c r="AC60" s="278"/>
      <c r="AD60" s="280"/>
      <c r="AE60" s="280"/>
      <c r="AF60" s="278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81"/>
      <c r="AV60" s="278"/>
      <c r="AW60" s="279"/>
      <c r="AX60" s="278"/>
      <c r="AY60" s="280"/>
      <c r="AZ60" s="280"/>
      <c r="BA60" s="278"/>
      <c r="BB60" s="279"/>
      <c r="BC60" s="279"/>
      <c r="BD60" s="279"/>
      <c r="BE60" s="279"/>
      <c r="BF60" s="279"/>
      <c r="BG60" s="279"/>
      <c r="BH60" s="279"/>
      <c r="BI60" s="279"/>
      <c r="BJ60" s="279"/>
      <c r="BK60" s="279"/>
      <c r="BL60" s="279"/>
      <c r="BM60" s="279"/>
      <c r="BN60" s="279"/>
      <c r="BO60" s="279"/>
      <c r="BP60" s="281"/>
      <c r="BQ60" s="368"/>
      <c r="BR60" s="278"/>
      <c r="BS60" s="279"/>
      <c r="BT60" s="278"/>
      <c r="BU60" s="280"/>
      <c r="BV60" s="280"/>
      <c r="BW60" s="278"/>
      <c r="BX60" s="279"/>
      <c r="BY60" s="279"/>
      <c r="BZ60" s="279"/>
      <c r="CA60" s="279"/>
      <c r="CB60" s="279"/>
      <c r="CC60" s="279"/>
      <c r="CD60" s="279"/>
      <c r="CE60" s="279"/>
      <c r="CF60" s="279"/>
      <c r="CG60" s="279"/>
      <c r="CH60" s="279"/>
      <c r="CI60" s="279"/>
      <c r="CJ60" s="279"/>
      <c r="CK60" s="279"/>
      <c r="CL60" s="281"/>
      <c r="CM60" s="224"/>
      <c r="CN60" s="226"/>
      <c r="CO60" s="226"/>
      <c r="CP60" s="226"/>
      <c r="CQ60" s="29"/>
      <c r="CR60" s="282"/>
      <c r="CS60" s="282"/>
      <c r="CT60" s="282"/>
      <c r="CU60" s="282"/>
      <c r="CV60" s="283"/>
      <c r="CW60" s="284"/>
      <c r="CX60" s="48"/>
      <c r="CY60" s="48"/>
      <c r="CZ60" s="48"/>
      <c r="DA60" s="247"/>
      <c r="DB60" s="45"/>
      <c r="DC60" s="248"/>
      <c r="DD60" s="249"/>
      <c r="DE60" s="45"/>
      <c r="DF60" s="248"/>
      <c r="DG60" s="249"/>
      <c r="DH60" s="45"/>
      <c r="DI60" s="248"/>
      <c r="DJ60" s="285"/>
      <c r="DK60" s="45"/>
      <c r="DL60" s="26"/>
      <c r="DM60" s="165"/>
    </row>
    <row r="61" spans="1:117" ht="15.75">
      <c r="A61" s="160"/>
      <c r="B61" s="242"/>
      <c r="C61" s="277"/>
      <c r="D61" s="179"/>
      <c r="E61" s="278"/>
      <c r="F61" s="279"/>
      <c r="G61" s="278"/>
      <c r="H61" s="280"/>
      <c r="I61" s="280"/>
      <c r="J61" s="278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81"/>
      <c r="Z61" s="368"/>
      <c r="AA61" s="278"/>
      <c r="AB61" s="279"/>
      <c r="AC61" s="278"/>
      <c r="AD61" s="280"/>
      <c r="AE61" s="280"/>
      <c r="AF61" s="278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9"/>
      <c r="AS61" s="279"/>
      <c r="AT61" s="279"/>
      <c r="AU61" s="281"/>
      <c r="AV61" s="278"/>
      <c r="AW61" s="279"/>
      <c r="AX61" s="278"/>
      <c r="AY61" s="280"/>
      <c r="AZ61" s="280"/>
      <c r="BA61" s="278"/>
      <c r="BB61" s="279"/>
      <c r="BC61" s="279"/>
      <c r="BD61" s="279"/>
      <c r="BE61" s="279"/>
      <c r="BF61" s="279"/>
      <c r="BG61" s="279"/>
      <c r="BH61" s="279"/>
      <c r="BI61" s="279"/>
      <c r="BJ61" s="279"/>
      <c r="BK61" s="279"/>
      <c r="BL61" s="279"/>
      <c r="BM61" s="279"/>
      <c r="BN61" s="279"/>
      <c r="BO61" s="279"/>
      <c r="BP61" s="281"/>
      <c r="BQ61" s="368"/>
      <c r="BR61" s="278"/>
      <c r="BS61" s="279"/>
      <c r="BT61" s="278"/>
      <c r="BU61" s="280"/>
      <c r="BV61" s="280"/>
      <c r="BW61" s="278"/>
      <c r="BX61" s="279"/>
      <c r="BY61" s="279"/>
      <c r="BZ61" s="279"/>
      <c r="CA61" s="279"/>
      <c r="CB61" s="279"/>
      <c r="CC61" s="279"/>
      <c r="CD61" s="279"/>
      <c r="CE61" s="279"/>
      <c r="CF61" s="279"/>
      <c r="CG61" s="279"/>
      <c r="CH61" s="279"/>
      <c r="CI61" s="279"/>
      <c r="CJ61" s="279"/>
      <c r="CK61" s="279"/>
      <c r="CL61" s="281"/>
      <c r="CM61" s="224"/>
      <c r="CN61" s="226"/>
      <c r="CO61" s="226"/>
      <c r="CP61" s="226"/>
      <c r="CQ61" s="29"/>
      <c r="CR61" s="282"/>
      <c r="CS61" s="282"/>
      <c r="CT61" s="282"/>
      <c r="CU61" s="282"/>
      <c r="CV61" s="283"/>
      <c r="CW61" s="284"/>
      <c r="CX61" s="48"/>
      <c r="CY61" s="48"/>
      <c r="CZ61" s="48"/>
      <c r="DA61" s="247"/>
      <c r="DB61" s="45"/>
      <c r="DC61" s="248"/>
      <c r="DD61" s="249"/>
      <c r="DE61" s="45"/>
      <c r="DF61" s="248"/>
      <c r="DG61" s="249"/>
      <c r="DH61" s="45"/>
      <c r="DI61" s="248"/>
      <c r="DJ61" s="285"/>
      <c r="DK61" s="45"/>
      <c r="DL61" s="26"/>
      <c r="DM61" s="165"/>
    </row>
    <row r="62" spans="1:117" ht="15.75">
      <c r="A62" s="160"/>
      <c r="B62" s="242"/>
      <c r="C62" s="277"/>
      <c r="D62" s="179"/>
      <c r="E62" s="278"/>
      <c r="F62" s="279"/>
      <c r="G62" s="278"/>
      <c r="H62" s="280"/>
      <c r="I62" s="280"/>
      <c r="J62" s="278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81"/>
      <c r="Z62" s="368"/>
      <c r="AA62" s="278"/>
      <c r="AB62" s="279"/>
      <c r="AC62" s="278"/>
      <c r="AD62" s="280"/>
      <c r="AE62" s="280"/>
      <c r="AF62" s="278"/>
      <c r="AG62" s="279"/>
      <c r="AH62" s="279"/>
      <c r="AI62" s="279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79"/>
      <c r="AU62" s="281"/>
      <c r="AV62" s="278"/>
      <c r="AW62" s="279"/>
      <c r="AX62" s="278"/>
      <c r="AY62" s="280"/>
      <c r="AZ62" s="280"/>
      <c r="BA62" s="278"/>
      <c r="BB62" s="279"/>
      <c r="BC62" s="279"/>
      <c r="BD62" s="279"/>
      <c r="BE62" s="279"/>
      <c r="BF62" s="279"/>
      <c r="BG62" s="279"/>
      <c r="BH62" s="279"/>
      <c r="BI62" s="279"/>
      <c r="BJ62" s="279"/>
      <c r="BK62" s="279"/>
      <c r="BL62" s="279"/>
      <c r="BM62" s="279"/>
      <c r="BN62" s="279"/>
      <c r="BO62" s="279"/>
      <c r="BP62" s="281"/>
      <c r="BQ62" s="368"/>
      <c r="BR62" s="278"/>
      <c r="BS62" s="279"/>
      <c r="BT62" s="278"/>
      <c r="BU62" s="280"/>
      <c r="BV62" s="280"/>
      <c r="BW62" s="278"/>
      <c r="BX62" s="279"/>
      <c r="BY62" s="279"/>
      <c r="BZ62" s="279"/>
      <c r="CA62" s="279"/>
      <c r="CB62" s="279"/>
      <c r="CC62" s="279"/>
      <c r="CD62" s="279"/>
      <c r="CE62" s="279"/>
      <c r="CF62" s="279"/>
      <c r="CG62" s="279"/>
      <c r="CH62" s="279"/>
      <c r="CI62" s="279"/>
      <c r="CJ62" s="279"/>
      <c r="CK62" s="279"/>
      <c r="CL62" s="281"/>
      <c r="CM62" s="224"/>
      <c r="CN62" s="226"/>
      <c r="CO62" s="226"/>
      <c r="CP62" s="226"/>
      <c r="CQ62" s="29"/>
      <c r="CR62" s="282"/>
      <c r="CS62" s="282"/>
      <c r="CT62" s="282"/>
      <c r="CU62" s="282"/>
      <c r="CV62" s="283"/>
      <c r="CW62" s="284"/>
      <c r="CX62" s="48"/>
      <c r="CY62" s="48"/>
      <c r="CZ62" s="48"/>
      <c r="DA62" s="247"/>
      <c r="DB62" s="45"/>
      <c r="DC62" s="248"/>
      <c r="DD62" s="249"/>
      <c r="DE62" s="45"/>
      <c r="DF62" s="248"/>
      <c r="DG62" s="249"/>
      <c r="DH62" s="45"/>
      <c r="DI62" s="248"/>
      <c r="DJ62" s="285"/>
      <c r="DK62" s="45"/>
      <c r="DL62" s="26"/>
      <c r="DM62" s="165"/>
    </row>
    <row r="63" spans="1:117" ht="15.75">
      <c r="A63" s="160"/>
      <c r="B63" s="242"/>
      <c r="C63" s="277"/>
      <c r="D63" s="179"/>
      <c r="E63" s="278"/>
      <c r="F63" s="296"/>
      <c r="G63" s="278"/>
      <c r="H63" s="280"/>
      <c r="I63" s="280"/>
      <c r="J63" s="278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1"/>
      <c r="Z63" s="368"/>
      <c r="AA63" s="278"/>
      <c r="AB63" s="279"/>
      <c r="AC63" s="278"/>
      <c r="AD63" s="280"/>
      <c r="AE63" s="280"/>
      <c r="AF63" s="278"/>
      <c r="AG63" s="279"/>
      <c r="AH63" s="279"/>
      <c r="AI63" s="279"/>
      <c r="AJ63" s="279"/>
      <c r="AK63" s="279"/>
      <c r="AL63" s="279"/>
      <c r="AM63" s="279"/>
      <c r="AN63" s="279"/>
      <c r="AO63" s="279"/>
      <c r="AP63" s="279"/>
      <c r="AQ63" s="279"/>
      <c r="AR63" s="279"/>
      <c r="AS63" s="279"/>
      <c r="AT63" s="279"/>
      <c r="AU63" s="281"/>
      <c r="AV63" s="278"/>
      <c r="AW63" s="279"/>
      <c r="AX63" s="278"/>
      <c r="AY63" s="280"/>
      <c r="AZ63" s="280"/>
      <c r="BA63" s="278"/>
      <c r="BB63" s="279"/>
      <c r="BC63" s="279"/>
      <c r="BD63" s="279"/>
      <c r="BE63" s="279"/>
      <c r="BF63" s="279"/>
      <c r="BG63" s="279"/>
      <c r="BH63" s="279"/>
      <c r="BI63" s="279"/>
      <c r="BJ63" s="279"/>
      <c r="BK63" s="279"/>
      <c r="BL63" s="279"/>
      <c r="BM63" s="279"/>
      <c r="BN63" s="279"/>
      <c r="BO63" s="279"/>
      <c r="BP63" s="281"/>
      <c r="BQ63" s="368"/>
      <c r="BR63" s="278"/>
      <c r="BS63" s="279"/>
      <c r="BT63" s="278"/>
      <c r="BU63" s="280"/>
      <c r="BV63" s="280"/>
      <c r="BW63" s="278"/>
      <c r="BX63" s="279"/>
      <c r="BY63" s="279"/>
      <c r="BZ63" s="279"/>
      <c r="CA63" s="279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81"/>
      <c r="CM63" s="224"/>
      <c r="CN63" s="226"/>
      <c r="CO63" s="226"/>
      <c r="CP63" s="226"/>
      <c r="CQ63" s="29"/>
      <c r="CR63" s="282"/>
      <c r="CS63" s="282"/>
      <c r="CT63" s="282"/>
      <c r="CU63" s="282"/>
      <c r="CV63" s="283"/>
      <c r="CW63" s="284"/>
      <c r="CX63" s="48"/>
      <c r="CY63" s="48"/>
      <c r="CZ63" s="48"/>
      <c r="DA63" s="247"/>
      <c r="DB63" s="45"/>
      <c r="DC63" s="248"/>
      <c r="DD63" s="249"/>
      <c r="DE63" s="45"/>
      <c r="DF63" s="248"/>
      <c r="DG63" s="249"/>
      <c r="DH63" s="45"/>
      <c r="DI63" s="248"/>
      <c r="DJ63" s="285"/>
      <c r="DK63" s="45"/>
      <c r="DL63" s="26"/>
      <c r="DM63" s="165"/>
    </row>
    <row r="64" spans="1:117" ht="15.75">
      <c r="A64" s="160"/>
      <c r="B64" s="242"/>
      <c r="C64" s="277"/>
      <c r="D64" s="179"/>
      <c r="E64" s="278"/>
      <c r="F64" s="279"/>
      <c r="G64" s="278"/>
      <c r="H64" s="280"/>
      <c r="I64" s="280"/>
      <c r="J64" s="278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81"/>
      <c r="Z64" s="368"/>
      <c r="AA64" s="278"/>
      <c r="AB64" s="279"/>
      <c r="AC64" s="278"/>
      <c r="AD64" s="280"/>
      <c r="AE64" s="280"/>
      <c r="AF64" s="278"/>
      <c r="AG64" s="279"/>
      <c r="AH64" s="279"/>
      <c r="AI64" s="279"/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81"/>
      <c r="AV64" s="278"/>
      <c r="AW64" s="279"/>
      <c r="AX64" s="278"/>
      <c r="AY64" s="280"/>
      <c r="AZ64" s="280"/>
      <c r="BA64" s="278"/>
      <c r="BB64" s="279"/>
      <c r="BC64" s="27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81"/>
      <c r="BQ64" s="368"/>
      <c r="BR64" s="278"/>
      <c r="BS64" s="279"/>
      <c r="BT64" s="278"/>
      <c r="BU64" s="280"/>
      <c r="BV64" s="280"/>
      <c r="BW64" s="278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79"/>
      <c r="CJ64" s="279"/>
      <c r="CK64" s="279"/>
      <c r="CL64" s="281"/>
      <c r="CM64" s="224"/>
      <c r="CN64" s="226"/>
      <c r="CO64" s="226"/>
      <c r="CP64" s="226"/>
      <c r="CQ64" s="29"/>
      <c r="CR64" s="282"/>
      <c r="CS64" s="282"/>
      <c r="CT64" s="282"/>
      <c r="CU64" s="282"/>
      <c r="CV64" s="283"/>
      <c r="CW64" s="284"/>
      <c r="CX64" s="48"/>
      <c r="CY64" s="48"/>
      <c r="CZ64" s="48"/>
      <c r="DA64" s="247"/>
      <c r="DB64" s="45"/>
      <c r="DC64" s="248"/>
      <c r="DD64" s="249"/>
      <c r="DE64" s="45"/>
      <c r="DF64" s="248"/>
      <c r="DG64" s="249"/>
      <c r="DH64" s="45"/>
      <c r="DI64" s="248"/>
      <c r="DJ64" s="285"/>
      <c r="DK64" s="45"/>
      <c r="DL64" s="26"/>
      <c r="DM64" s="165"/>
    </row>
    <row r="65" spans="1:117" ht="15.75">
      <c r="A65" s="160"/>
      <c r="B65" s="242"/>
      <c r="C65" s="277"/>
      <c r="D65" s="179"/>
      <c r="E65" s="278"/>
      <c r="F65" s="279"/>
      <c r="G65" s="278"/>
      <c r="H65" s="280"/>
      <c r="I65" s="280"/>
      <c r="J65" s="278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81"/>
      <c r="Z65" s="368"/>
      <c r="AA65" s="278"/>
      <c r="AB65" s="279"/>
      <c r="AC65" s="278"/>
      <c r="AD65" s="280"/>
      <c r="AE65" s="280"/>
      <c r="AF65" s="278"/>
      <c r="AG65" s="279"/>
      <c r="AH65" s="279"/>
      <c r="AI65" s="279"/>
      <c r="AJ65" s="279"/>
      <c r="AK65" s="279"/>
      <c r="AL65" s="279"/>
      <c r="AM65" s="279"/>
      <c r="AN65" s="279"/>
      <c r="AO65" s="279"/>
      <c r="AP65" s="279"/>
      <c r="AQ65" s="279"/>
      <c r="AR65" s="279"/>
      <c r="AS65" s="279"/>
      <c r="AT65" s="279"/>
      <c r="AU65" s="281"/>
      <c r="AV65" s="278"/>
      <c r="AW65" s="279"/>
      <c r="AX65" s="278"/>
      <c r="AY65" s="280"/>
      <c r="AZ65" s="280"/>
      <c r="BA65" s="278"/>
      <c r="BB65" s="279"/>
      <c r="BC65" s="279"/>
      <c r="BD65" s="279"/>
      <c r="BE65" s="279"/>
      <c r="BF65" s="279"/>
      <c r="BG65" s="279"/>
      <c r="BH65" s="279"/>
      <c r="BI65" s="279"/>
      <c r="BJ65" s="279"/>
      <c r="BK65" s="279"/>
      <c r="BL65" s="279"/>
      <c r="BM65" s="279"/>
      <c r="BN65" s="279"/>
      <c r="BO65" s="279"/>
      <c r="BP65" s="281"/>
      <c r="BQ65" s="368"/>
      <c r="BR65" s="278"/>
      <c r="BS65" s="279"/>
      <c r="BT65" s="278"/>
      <c r="BU65" s="280"/>
      <c r="BV65" s="280"/>
      <c r="BW65" s="278"/>
      <c r="BX65" s="279"/>
      <c r="BY65" s="279"/>
      <c r="BZ65" s="279"/>
      <c r="CA65" s="279"/>
      <c r="CB65" s="279"/>
      <c r="CC65" s="279"/>
      <c r="CD65" s="279"/>
      <c r="CE65" s="279"/>
      <c r="CF65" s="279"/>
      <c r="CG65" s="279"/>
      <c r="CH65" s="279"/>
      <c r="CI65" s="279"/>
      <c r="CJ65" s="279"/>
      <c r="CK65" s="279"/>
      <c r="CL65" s="281"/>
      <c r="CM65" s="224"/>
      <c r="CN65" s="226"/>
      <c r="CO65" s="226"/>
      <c r="CP65" s="226"/>
      <c r="CQ65" s="29"/>
      <c r="CR65" s="282"/>
      <c r="CS65" s="282"/>
      <c r="CT65" s="282"/>
      <c r="CU65" s="282"/>
      <c r="CV65" s="283"/>
      <c r="CW65" s="284"/>
      <c r="CX65" s="48"/>
      <c r="CY65" s="48"/>
      <c r="CZ65" s="48"/>
      <c r="DA65" s="247"/>
      <c r="DB65" s="45"/>
      <c r="DC65" s="248"/>
      <c r="DD65" s="249"/>
      <c r="DE65" s="45"/>
      <c r="DF65" s="248"/>
      <c r="DG65" s="249"/>
      <c r="DH65" s="45"/>
      <c r="DI65" s="248"/>
      <c r="DJ65" s="285"/>
      <c r="DK65" s="45"/>
      <c r="DL65" s="26"/>
      <c r="DM65" s="165"/>
    </row>
    <row r="66" spans="1:117" ht="15.75">
      <c r="A66" s="160"/>
      <c r="B66" s="242"/>
      <c r="C66" s="277"/>
      <c r="D66" s="179"/>
      <c r="E66" s="278"/>
      <c r="F66" s="279"/>
      <c r="G66" s="278"/>
      <c r="H66" s="280"/>
      <c r="I66" s="280"/>
      <c r="J66" s="278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81"/>
      <c r="Z66" s="368"/>
      <c r="AA66" s="278"/>
      <c r="AB66" s="279"/>
      <c r="AC66" s="278"/>
      <c r="AD66" s="280"/>
      <c r="AE66" s="280"/>
      <c r="AF66" s="278"/>
      <c r="AG66" s="279"/>
      <c r="AH66" s="279"/>
      <c r="AI66" s="279"/>
      <c r="AJ66" s="279"/>
      <c r="AK66" s="279"/>
      <c r="AL66" s="279"/>
      <c r="AM66" s="279"/>
      <c r="AN66" s="279"/>
      <c r="AO66" s="279"/>
      <c r="AP66" s="279"/>
      <c r="AQ66" s="279"/>
      <c r="AR66" s="279"/>
      <c r="AS66" s="279"/>
      <c r="AT66" s="279"/>
      <c r="AU66" s="281"/>
      <c r="AV66" s="278"/>
      <c r="AW66" s="279"/>
      <c r="AX66" s="278"/>
      <c r="AY66" s="280"/>
      <c r="AZ66" s="280"/>
      <c r="BA66" s="278"/>
      <c r="BB66" s="279"/>
      <c r="BC66" s="279"/>
      <c r="BD66" s="279"/>
      <c r="BE66" s="279"/>
      <c r="BF66" s="279"/>
      <c r="BG66" s="279"/>
      <c r="BH66" s="279"/>
      <c r="BI66" s="279"/>
      <c r="BJ66" s="279"/>
      <c r="BK66" s="279"/>
      <c r="BL66" s="279"/>
      <c r="BM66" s="279"/>
      <c r="BN66" s="279"/>
      <c r="BO66" s="279"/>
      <c r="BP66" s="281"/>
      <c r="BQ66" s="368"/>
      <c r="BR66" s="278"/>
      <c r="BS66" s="279"/>
      <c r="BT66" s="278"/>
      <c r="BU66" s="280"/>
      <c r="BV66" s="280"/>
      <c r="BW66" s="278"/>
      <c r="BX66" s="279"/>
      <c r="BY66" s="279"/>
      <c r="BZ66" s="279"/>
      <c r="CA66" s="279"/>
      <c r="CB66" s="279"/>
      <c r="CC66" s="279"/>
      <c r="CD66" s="279"/>
      <c r="CE66" s="279"/>
      <c r="CF66" s="279"/>
      <c r="CG66" s="279"/>
      <c r="CH66" s="279"/>
      <c r="CI66" s="279"/>
      <c r="CJ66" s="279"/>
      <c r="CK66" s="279"/>
      <c r="CL66" s="281"/>
      <c r="CM66" s="224"/>
      <c r="CN66" s="226"/>
      <c r="CO66" s="226"/>
      <c r="CP66" s="226"/>
      <c r="CQ66" s="29"/>
      <c r="CR66" s="282"/>
      <c r="CS66" s="282"/>
      <c r="CT66" s="282"/>
      <c r="CU66" s="282"/>
      <c r="CV66" s="283"/>
      <c r="CW66" s="284"/>
      <c r="CX66" s="48"/>
      <c r="CY66" s="48"/>
      <c r="CZ66" s="48"/>
      <c r="DA66" s="247"/>
      <c r="DB66" s="45"/>
      <c r="DC66" s="248"/>
      <c r="DD66" s="249"/>
      <c r="DE66" s="45"/>
      <c r="DF66" s="248"/>
      <c r="DG66" s="249"/>
      <c r="DH66" s="45"/>
      <c r="DI66" s="248"/>
      <c r="DJ66" s="285"/>
      <c r="DK66" s="45"/>
      <c r="DL66" s="26"/>
      <c r="DM66" s="165"/>
    </row>
    <row r="67" spans="1:117" ht="15.75">
      <c r="A67" s="160"/>
      <c r="B67" s="242"/>
      <c r="C67" s="277"/>
      <c r="D67" s="179"/>
      <c r="E67" s="278"/>
      <c r="F67" s="279"/>
      <c r="G67" s="278"/>
      <c r="H67" s="280"/>
      <c r="I67" s="280"/>
      <c r="J67" s="278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81"/>
      <c r="Z67" s="368"/>
      <c r="AA67" s="278"/>
      <c r="AB67" s="279"/>
      <c r="AC67" s="278"/>
      <c r="AD67" s="280"/>
      <c r="AE67" s="280"/>
      <c r="AF67" s="278"/>
      <c r="AG67" s="279"/>
      <c r="AH67" s="279"/>
      <c r="AI67" s="279"/>
      <c r="AJ67" s="279"/>
      <c r="AK67" s="279"/>
      <c r="AL67" s="279"/>
      <c r="AM67" s="279"/>
      <c r="AN67" s="279"/>
      <c r="AO67" s="279"/>
      <c r="AP67" s="279"/>
      <c r="AQ67" s="279"/>
      <c r="AR67" s="279"/>
      <c r="AS67" s="279"/>
      <c r="AT67" s="279"/>
      <c r="AU67" s="281"/>
      <c r="AV67" s="278"/>
      <c r="AW67" s="279"/>
      <c r="AX67" s="278"/>
      <c r="AY67" s="280"/>
      <c r="AZ67" s="280"/>
      <c r="BA67" s="278"/>
      <c r="BB67" s="279"/>
      <c r="BC67" s="279"/>
      <c r="BD67" s="279"/>
      <c r="BE67" s="279"/>
      <c r="BF67" s="279"/>
      <c r="BG67" s="279"/>
      <c r="BH67" s="279"/>
      <c r="BI67" s="279"/>
      <c r="BJ67" s="279"/>
      <c r="BK67" s="279"/>
      <c r="BL67" s="279"/>
      <c r="BM67" s="279"/>
      <c r="BN67" s="279"/>
      <c r="BO67" s="279"/>
      <c r="BP67" s="281"/>
      <c r="BQ67" s="368"/>
      <c r="BR67" s="278"/>
      <c r="BS67" s="279"/>
      <c r="BT67" s="278"/>
      <c r="BU67" s="280"/>
      <c r="BV67" s="280"/>
      <c r="BW67" s="278"/>
      <c r="BX67" s="279"/>
      <c r="BY67" s="279"/>
      <c r="BZ67" s="279"/>
      <c r="CA67" s="279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81"/>
      <c r="CM67" s="224"/>
      <c r="CN67" s="226"/>
      <c r="CO67" s="226"/>
      <c r="CP67" s="226"/>
      <c r="CQ67" s="29"/>
      <c r="CR67" s="282"/>
      <c r="CS67" s="282"/>
      <c r="CT67" s="282"/>
      <c r="CU67" s="282"/>
      <c r="CV67" s="283"/>
      <c r="CW67" s="284"/>
      <c r="CX67" s="48"/>
      <c r="CY67" s="48"/>
      <c r="CZ67" s="48"/>
      <c r="DA67" s="247"/>
      <c r="DB67" s="45"/>
      <c r="DC67" s="248"/>
      <c r="DD67" s="249"/>
      <c r="DE67" s="45"/>
      <c r="DF67" s="248"/>
      <c r="DG67" s="249"/>
      <c r="DH67" s="45"/>
      <c r="DI67" s="248"/>
      <c r="DJ67" s="285"/>
      <c r="DK67" s="45"/>
      <c r="DL67" s="26"/>
      <c r="DM67" s="165"/>
    </row>
    <row r="68" spans="1:117" ht="15.75">
      <c r="A68" s="160"/>
      <c r="B68" s="242"/>
      <c r="C68" s="277"/>
      <c r="D68" s="179"/>
      <c r="E68" s="278"/>
      <c r="F68" s="279"/>
      <c r="G68" s="278"/>
      <c r="H68" s="280"/>
      <c r="I68" s="280"/>
      <c r="J68" s="278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81"/>
      <c r="Z68" s="368"/>
      <c r="AA68" s="278"/>
      <c r="AB68" s="279"/>
      <c r="AC68" s="278"/>
      <c r="AD68" s="280"/>
      <c r="AE68" s="280"/>
      <c r="AF68" s="278"/>
      <c r="AG68" s="279"/>
      <c r="AH68" s="279"/>
      <c r="AI68" s="279"/>
      <c r="AJ68" s="279"/>
      <c r="AK68" s="279"/>
      <c r="AL68" s="279"/>
      <c r="AM68" s="279"/>
      <c r="AN68" s="279"/>
      <c r="AO68" s="279"/>
      <c r="AP68" s="279"/>
      <c r="AQ68" s="279"/>
      <c r="AR68" s="279"/>
      <c r="AS68" s="279"/>
      <c r="AT68" s="279"/>
      <c r="AU68" s="281"/>
      <c r="AV68" s="278"/>
      <c r="AW68" s="279"/>
      <c r="AX68" s="278"/>
      <c r="AY68" s="280"/>
      <c r="AZ68" s="280"/>
      <c r="BA68" s="278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81"/>
      <c r="BQ68" s="368"/>
      <c r="BR68" s="278"/>
      <c r="BS68" s="279"/>
      <c r="BT68" s="278"/>
      <c r="BU68" s="280"/>
      <c r="BV68" s="280"/>
      <c r="BW68" s="278"/>
      <c r="BX68" s="279"/>
      <c r="BY68" s="279"/>
      <c r="BZ68" s="279"/>
      <c r="CA68" s="279"/>
      <c r="CB68" s="279"/>
      <c r="CC68" s="279"/>
      <c r="CD68" s="279"/>
      <c r="CE68" s="279"/>
      <c r="CF68" s="279"/>
      <c r="CG68" s="279"/>
      <c r="CH68" s="279"/>
      <c r="CI68" s="279"/>
      <c r="CJ68" s="279"/>
      <c r="CK68" s="279"/>
      <c r="CL68" s="281"/>
      <c r="CM68" s="224"/>
      <c r="CN68" s="226"/>
      <c r="CO68" s="226"/>
      <c r="CP68" s="226"/>
      <c r="CQ68" s="29"/>
      <c r="CR68" s="282"/>
      <c r="CS68" s="282"/>
      <c r="CT68" s="282"/>
      <c r="CU68" s="282"/>
      <c r="CV68" s="283"/>
      <c r="CW68" s="284"/>
      <c r="CX68" s="48"/>
      <c r="CY68" s="48"/>
      <c r="CZ68" s="48"/>
      <c r="DA68" s="247"/>
      <c r="DB68" s="45"/>
      <c r="DC68" s="248"/>
      <c r="DD68" s="249"/>
      <c r="DE68" s="45"/>
      <c r="DF68" s="248"/>
      <c r="DG68" s="249"/>
      <c r="DH68" s="45"/>
      <c r="DI68" s="248"/>
      <c r="DJ68" s="285"/>
      <c r="DK68" s="45"/>
      <c r="DL68" s="26"/>
      <c r="DM68" s="165"/>
    </row>
    <row r="69" spans="1:117" ht="15.75">
      <c r="A69" s="160"/>
      <c r="B69" s="242"/>
      <c r="C69" s="277"/>
      <c r="D69" s="179"/>
      <c r="E69" s="278"/>
      <c r="F69" s="279"/>
      <c r="G69" s="278"/>
      <c r="H69" s="280"/>
      <c r="I69" s="280"/>
      <c r="J69" s="278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81"/>
      <c r="Z69" s="368"/>
      <c r="AA69" s="278"/>
      <c r="AB69" s="279"/>
      <c r="AC69" s="278"/>
      <c r="AD69" s="280"/>
      <c r="AE69" s="280"/>
      <c r="AF69" s="278"/>
      <c r="AG69" s="279"/>
      <c r="AH69" s="279"/>
      <c r="AI69" s="279"/>
      <c r="AJ69" s="279"/>
      <c r="AK69" s="279"/>
      <c r="AL69" s="279"/>
      <c r="AM69" s="279"/>
      <c r="AN69" s="279"/>
      <c r="AO69" s="279"/>
      <c r="AP69" s="279"/>
      <c r="AQ69" s="279"/>
      <c r="AR69" s="279"/>
      <c r="AS69" s="279"/>
      <c r="AT69" s="279"/>
      <c r="AU69" s="281"/>
      <c r="AV69" s="278"/>
      <c r="AW69" s="279"/>
      <c r="AX69" s="278"/>
      <c r="AY69" s="280"/>
      <c r="AZ69" s="280"/>
      <c r="BA69" s="278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9"/>
      <c r="BO69" s="279"/>
      <c r="BP69" s="281"/>
      <c r="BQ69" s="368"/>
      <c r="BR69" s="278"/>
      <c r="BS69" s="279"/>
      <c r="BT69" s="278"/>
      <c r="BU69" s="280"/>
      <c r="BV69" s="280"/>
      <c r="BW69" s="278"/>
      <c r="BX69" s="279"/>
      <c r="BY69" s="279"/>
      <c r="BZ69" s="279"/>
      <c r="CA69" s="279"/>
      <c r="CB69" s="279"/>
      <c r="CC69" s="279"/>
      <c r="CD69" s="279"/>
      <c r="CE69" s="279"/>
      <c r="CF69" s="279"/>
      <c r="CG69" s="279"/>
      <c r="CH69" s="279"/>
      <c r="CI69" s="279"/>
      <c r="CJ69" s="279"/>
      <c r="CK69" s="279"/>
      <c r="CL69" s="281"/>
      <c r="CM69" s="224"/>
      <c r="CN69" s="226"/>
      <c r="CO69" s="226"/>
      <c r="CP69" s="226"/>
      <c r="CQ69" s="29"/>
      <c r="CR69" s="282"/>
      <c r="CS69" s="282"/>
      <c r="CT69" s="282"/>
      <c r="CU69" s="282"/>
      <c r="CV69" s="283"/>
      <c r="CW69" s="284"/>
      <c r="CX69" s="48"/>
      <c r="CY69" s="48"/>
      <c r="CZ69" s="48"/>
      <c r="DA69" s="247"/>
      <c r="DB69" s="45"/>
      <c r="DC69" s="248"/>
      <c r="DD69" s="249"/>
      <c r="DE69" s="45"/>
      <c r="DF69" s="248"/>
      <c r="DG69" s="249"/>
      <c r="DH69" s="45"/>
      <c r="DI69" s="248"/>
      <c r="DJ69" s="285"/>
      <c r="DK69" s="45"/>
      <c r="DL69" s="26"/>
      <c r="DM69" s="165"/>
    </row>
    <row r="70" spans="1:117" ht="15.75">
      <c r="A70" s="160"/>
      <c r="B70" s="242"/>
      <c r="C70" s="277"/>
      <c r="D70" s="179"/>
      <c r="E70" s="278"/>
      <c r="F70" s="279"/>
      <c r="G70" s="278"/>
      <c r="H70" s="280"/>
      <c r="I70" s="280"/>
      <c r="J70" s="278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81"/>
      <c r="Z70" s="368"/>
      <c r="AA70" s="278"/>
      <c r="AB70" s="279"/>
      <c r="AC70" s="278"/>
      <c r="AD70" s="280"/>
      <c r="AE70" s="280"/>
      <c r="AF70" s="278"/>
      <c r="AG70" s="279"/>
      <c r="AH70" s="279"/>
      <c r="AI70" s="279"/>
      <c r="AJ70" s="279"/>
      <c r="AK70" s="279"/>
      <c r="AL70" s="279"/>
      <c r="AM70" s="279"/>
      <c r="AN70" s="279"/>
      <c r="AO70" s="279"/>
      <c r="AP70" s="279"/>
      <c r="AQ70" s="279"/>
      <c r="AR70" s="279"/>
      <c r="AS70" s="279"/>
      <c r="AT70" s="279"/>
      <c r="AU70" s="281"/>
      <c r="AV70" s="278"/>
      <c r="AW70" s="279"/>
      <c r="AX70" s="278"/>
      <c r="AY70" s="280"/>
      <c r="AZ70" s="280"/>
      <c r="BA70" s="278"/>
      <c r="BB70" s="279"/>
      <c r="BC70" s="279"/>
      <c r="BD70" s="279"/>
      <c r="BE70" s="279"/>
      <c r="BF70" s="279"/>
      <c r="BG70" s="279"/>
      <c r="BH70" s="279"/>
      <c r="BI70" s="279"/>
      <c r="BJ70" s="279"/>
      <c r="BK70" s="279"/>
      <c r="BL70" s="279"/>
      <c r="BM70" s="279"/>
      <c r="BN70" s="279"/>
      <c r="BO70" s="279"/>
      <c r="BP70" s="281"/>
      <c r="BQ70" s="368"/>
      <c r="BR70" s="278"/>
      <c r="BS70" s="279"/>
      <c r="BT70" s="278"/>
      <c r="BU70" s="280"/>
      <c r="BV70" s="280"/>
      <c r="BW70" s="278"/>
      <c r="BX70" s="279"/>
      <c r="BY70" s="279"/>
      <c r="BZ70" s="279"/>
      <c r="CA70" s="279"/>
      <c r="CB70" s="279"/>
      <c r="CC70" s="279"/>
      <c r="CD70" s="279"/>
      <c r="CE70" s="279"/>
      <c r="CF70" s="279"/>
      <c r="CG70" s="279"/>
      <c r="CH70" s="279"/>
      <c r="CI70" s="279"/>
      <c r="CJ70" s="279"/>
      <c r="CK70" s="279"/>
      <c r="CL70" s="281"/>
      <c r="CM70" s="224"/>
      <c r="CN70" s="226"/>
      <c r="CO70" s="226"/>
      <c r="CP70" s="226"/>
      <c r="CQ70" s="29"/>
      <c r="CR70" s="282"/>
      <c r="CS70" s="282"/>
      <c r="CT70" s="282"/>
      <c r="CU70" s="282"/>
      <c r="CV70" s="283"/>
      <c r="CW70" s="284"/>
      <c r="CX70" s="48"/>
      <c r="CY70" s="48"/>
      <c r="CZ70" s="48"/>
      <c r="DA70" s="247"/>
      <c r="DB70" s="45"/>
      <c r="DC70" s="248"/>
      <c r="DD70" s="249"/>
      <c r="DE70" s="45"/>
      <c r="DF70" s="248"/>
      <c r="DG70" s="249"/>
      <c r="DH70" s="45"/>
      <c r="DI70" s="248"/>
      <c r="DJ70" s="285"/>
      <c r="DK70" s="45"/>
      <c r="DL70" s="26"/>
      <c r="DM70" s="165"/>
    </row>
    <row r="71" spans="1:117" ht="15.75">
      <c r="A71" s="160"/>
      <c r="B71" s="242"/>
      <c r="C71" s="277"/>
      <c r="D71" s="179"/>
      <c r="E71" s="278"/>
      <c r="F71" s="279"/>
      <c r="G71" s="278"/>
      <c r="H71" s="280"/>
      <c r="I71" s="280"/>
      <c r="J71" s="278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81"/>
      <c r="Z71" s="368"/>
      <c r="AA71" s="278"/>
      <c r="AB71" s="279"/>
      <c r="AC71" s="278"/>
      <c r="AD71" s="280"/>
      <c r="AE71" s="280"/>
      <c r="AF71" s="278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81"/>
      <c r="AV71" s="278"/>
      <c r="AW71" s="279"/>
      <c r="AX71" s="278"/>
      <c r="AY71" s="280"/>
      <c r="AZ71" s="280"/>
      <c r="BA71" s="278"/>
      <c r="BB71" s="279"/>
      <c r="BC71" s="27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81"/>
      <c r="BQ71" s="368"/>
      <c r="BR71" s="278"/>
      <c r="BS71" s="279"/>
      <c r="BT71" s="278"/>
      <c r="BU71" s="280"/>
      <c r="BV71" s="280"/>
      <c r="BW71" s="278"/>
      <c r="BX71" s="279"/>
      <c r="BY71" s="279"/>
      <c r="BZ71" s="279"/>
      <c r="CA71" s="279"/>
      <c r="CB71" s="279"/>
      <c r="CC71" s="279"/>
      <c r="CD71" s="279"/>
      <c r="CE71" s="279"/>
      <c r="CF71" s="279"/>
      <c r="CG71" s="279"/>
      <c r="CH71" s="279"/>
      <c r="CI71" s="279"/>
      <c r="CJ71" s="279"/>
      <c r="CK71" s="279"/>
      <c r="CL71" s="281"/>
      <c r="CM71" s="224"/>
      <c r="CN71" s="226"/>
      <c r="CO71" s="226"/>
      <c r="CP71" s="226"/>
      <c r="CQ71" s="29"/>
      <c r="CR71" s="282"/>
      <c r="CS71" s="282"/>
      <c r="CT71" s="282"/>
      <c r="CU71" s="282"/>
      <c r="CV71" s="283"/>
      <c r="CW71" s="284"/>
      <c r="CX71" s="48"/>
      <c r="CY71" s="48"/>
      <c r="CZ71" s="48"/>
      <c r="DA71" s="247"/>
      <c r="DB71" s="45"/>
      <c r="DC71" s="248"/>
      <c r="DD71" s="249"/>
      <c r="DE71" s="45"/>
      <c r="DF71" s="248"/>
      <c r="DG71" s="249"/>
      <c r="DH71" s="45"/>
      <c r="DI71" s="248"/>
      <c r="DJ71" s="285"/>
      <c r="DK71" s="45"/>
      <c r="DL71" s="26"/>
      <c r="DM71" s="165"/>
    </row>
    <row r="72" spans="1:117" ht="15.75">
      <c r="A72" s="160"/>
      <c r="B72" s="242"/>
      <c r="C72" s="277"/>
      <c r="D72" s="179"/>
      <c r="E72" s="278"/>
      <c r="F72" s="279"/>
      <c r="G72" s="278"/>
      <c r="H72" s="280"/>
      <c r="I72" s="280"/>
      <c r="J72" s="278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81"/>
      <c r="Z72" s="368"/>
      <c r="AA72" s="278"/>
      <c r="AB72" s="279"/>
      <c r="AC72" s="278"/>
      <c r="AD72" s="280"/>
      <c r="AE72" s="280"/>
      <c r="AF72" s="278"/>
      <c r="AG72" s="279"/>
      <c r="AH72" s="279"/>
      <c r="AI72" s="279"/>
      <c r="AJ72" s="279"/>
      <c r="AK72" s="279"/>
      <c r="AL72" s="279"/>
      <c r="AM72" s="279"/>
      <c r="AN72" s="279"/>
      <c r="AO72" s="279"/>
      <c r="AP72" s="279"/>
      <c r="AQ72" s="279"/>
      <c r="AR72" s="279"/>
      <c r="AS72" s="279"/>
      <c r="AT72" s="279"/>
      <c r="AU72" s="281"/>
      <c r="AV72" s="278"/>
      <c r="AW72" s="279"/>
      <c r="AX72" s="278"/>
      <c r="AY72" s="280"/>
      <c r="AZ72" s="280"/>
      <c r="BA72" s="278"/>
      <c r="BB72" s="279"/>
      <c r="BC72" s="279"/>
      <c r="BD72" s="279"/>
      <c r="BE72" s="279"/>
      <c r="BF72" s="279"/>
      <c r="BG72" s="279"/>
      <c r="BH72" s="279"/>
      <c r="BI72" s="279"/>
      <c r="BJ72" s="279"/>
      <c r="BK72" s="279"/>
      <c r="BL72" s="279"/>
      <c r="BM72" s="279"/>
      <c r="BN72" s="279"/>
      <c r="BO72" s="279"/>
      <c r="BP72" s="281"/>
      <c r="BQ72" s="368"/>
      <c r="BR72" s="278"/>
      <c r="BS72" s="279"/>
      <c r="BT72" s="278"/>
      <c r="BU72" s="280"/>
      <c r="BV72" s="280"/>
      <c r="BW72" s="278"/>
      <c r="BX72" s="279"/>
      <c r="BY72" s="279"/>
      <c r="BZ72" s="279"/>
      <c r="CA72" s="279"/>
      <c r="CB72" s="279"/>
      <c r="CC72" s="279"/>
      <c r="CD72" s="279"/>
      <c r="CE72" s="279"/>
      <c r="CF72" s="279"/>
      <c r="CG72" s="279"/>
      <c r="CH72" s="279"/>
      <c r="CI72" s="279"/>
      <c r="CJ72" s="279"/>
      <c r="CK72" s="279"/>
      <c r="CL72" s="281"/>
      <c r="CM72" s="224"/>
      <c r="CN72" s="226"/>
      <c r="CO72" s="226"/>
      <c r="CP72" s="226"/>
      <c r="CQ72" s="29"/>
      <c r="CR72" s="282"/>
      <c r="CS72" s="282"/>
      <c r="CT72" s="282"/>
      <c r="CU72" s="282"/>
      <c r="CV72" s="283"/>
      <c r="CW72" s="284"/>
      <c r="CX72" s="48"/>
      <c r="CY72" s="48"/>
      <c r="CZ72" s="48"/>
      <c r="DA72" s="247"/>
      <c r="DB72" s="45"/>
      <c r="DC72" s="248"/>
      <c r="DD72" s="249"/>
      <c r="DE72" s="45"/>
      <c r="DF72" s="248"/>
      <c r="DG72" s="249"/>
      <c r="DH72" s="45"/>
      <c r="DI72" s="248"/>
      <c r="DJ72" s="285"/>
      <c r="DK72" s="45"/>
      <c r="DL72" s="26"/>
      <c r="DM72" s="165"/>
    </row>
    <row r="73" spans="1:117" ht="16.5" thickBot="1">
      <c r="A73" s="160"/>
      <c r="B73" s="242"/>
      <c r="C73" s="277"/>
      <c r="D73" s="179"/>
      <c r="E73" s="278"/>
      <c r="F73" s="279"/>
      <c r="G73" s="278"/>
      <c r="H73" s="280"/>
      <c r="I73" s="280"/>
      <c r="J73" s="278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81"/>
      <c r="Z73" s="368"/>
      <c r="AA73" s="278"/>
      <c r="AB73" s="279"/>
      <c r="AC73" s="278"/>
      <c r="AD73" s="280"/>
      <c r="AE73" s="280"/>
      <c r="AF73" s="278"/>
      <c r="AG73" s="279"/>
      <c r="AH73" s="279"/>
      <c r="AI73" s="279"/>
      <c r="AJ73" s="279"/>
      <c r="AK73" s="279"/>
      <c r="AL73" s="279"/>
      <c r="AM73" s="279"/>
      <c r="AN73" s="279"/>
      <c r="AO73" s="279"/>
      <c r="AP73" s="279"/>
      <c r="AQ73" s="279"/>
      <c r="AR73" s="279"/>
      <c r="AS73" s="279"/>
      <c r="AT73" s="279"/>
      <c r="AU73" s="281"/>
      <c r="AV73" s="278"/>
      <c r="AW73" s="279"/>
      <c r="AX73" s="278"/>
      <c r="AY73" s="280"/>
      <c r="AZ73" s="280"/>
      <c r="BA73" s="278"/>
      <c r="BB73" s="279"/>
      <c r="BC73" s="279"/>
      <c r="BD73" s="279"/>
      <c r="BE73" s="279"/>
      <c r="BF73" s="279"/>
      <c r="BG73" s="279"/>
      <c r="BH73" s="279"/>
      <c r="BI73" s="279"/>
      <c r="BJ73" s="279"/>
      <c r="BK73" s="279"/>
      <c r="BL73" s="279"/>
      <c r="BM73" s="279"/>
      <c r="BN73" s="279"/>
      <c r="BO73" s="279"/>
      <c r="BP73" s="281"/>
      <c r="BQ73" s="368"/>
      <c r="BR73" s="278"/>
      <c r="BS73" s="279"/>
      <c r="BT73" s="278"/>
      <c r="BU73" s="280"/>
      <c r="BV73" s="280"/>
      <c r="BW73" s="278"/>
      <c r="BX73" s="279"/>
      <c r="BY73" s="279"/>
      <c r="BZ73" s="279"/>
      <c r="CA73" s="279"/>
      <c r="CB73" s="279"/>
      <c r="CC73" s="279"/>
      <c r="CD73" s="279"/>
      <c r="CE73" s="279"/>
      <c r="CF73" s="279"/>
      <c r="CG73" s="279"/>
      <c r="CH73" s="279"/>
      <c r="CI73" s="279"/>
      <c r="CJ73" s="279"/>
      <c r="CK73" s="279"/>
      <c r="CL73" s="281"/>
      <c r="CM73" s="224"/>
      <c r="CN73" s="226"/>
      <c r="CO73" s="226"/>
      <c r="CP73" s="226"/>
      <c r="CQ73" s="29"/>
      <c r="CR73" s="282"/>
      <c r="CS73" s="282"/>
      <c r="CT73" s="282"/>
      <c r="CU73" s="282"/>
      <c r="CV73" s="290"/>
      <c r="CW73" s="284"/>
      <c r="CX73" s="48"/>
      <c r="CY73" s="48"/>
      <c r="CZ73" s="48"/>
      <c r="DA73" s="258"/>
      <c r="DB73" s="151"/>
      <c r="DC73" s="259"/>
      <c r="DD73" s="260"/>
      <c r="DE73" s="151"/>
      <c r="DF73" s="259"/>
      <c r="DG73" s="260"/>
      <c r="DH73" s="151"/>
      <c r="DI73" s="259"/>
      <c r="DJ73" s="291"/>
      <c r="DK73" s="151"/>
      <c r="DL73" s="142"/>
      <c r="DM73" s="150"/>
    </row>
    <row r="74" spans="1:117" ht="15" customHeight="1">
      <c r="A74" s="159"/>
      <c r="B74" s="233"/>
      <c r="C74" s="266"/>
      <c r="D74" s="395"/>
      <c r="E74" s="292"/>
      <c r="F74" s="293"/>
      <c r="G74" s="292"/>
      <c r="H74" s="294"/>
      <c r="I74" s="294"/>
      <c r="J74" s="292"/>
      <c r="K74" s="293"/>
      <c r="L74" s="293"/>
      <c r="M74" s="293"/>
      <c r="N74" s="293"/>
      <c r="O74" s="293"/>
      <c r="P74" s="293"/>
      <c r="Q74" s="293"/>
      <c r="R74" s="293"/>
      <c r="S74" s="293"/>
      <c r="T74" s="293"/>
      <c r="U74" s="293"/>
      <c r="V74" s="293"/>
      <c r="W74" s="293"/>
      <c r="X74" s="293"/>
      <c r="Y74" s="295"/>
      <c r="Z74" s="367"/>
      <c r="AA74" s="292"/>
      <c r="AB74" s="293"/>
      <c r="AC74" s="292"/>
      <c r="AD74" s="294"/>
      <c r="AE74" s="294"/>
      <c r="AF74" s="292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5"/>
      <c r="AV74" s="292"/>
      <c r="AW74" s="293"/>
      <c r="AX74" s="292"/>
      <c r="AY74" s="294"/>
      <c r="AZ74" s="294"/>
      <c r="BA74" s="292"/>
      <c r="BB74" s="293"/>
      <c r="BC74" s="293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5"/>
      <c r="BQ74" s="367"/>
      <c r="BR74" s="292"/>
      <c r="BS74" s="293"/>
      <c r="BT74" s="292"/>
      <c r="BU74" s="294"/>
      <c r="BV74" s="294"/>
      <c r="BW74" s="292"/>
      <c r="BX74" s="293"/>
      <c r="BY74" s="293"/>
      <c r="BZ74" s="293"/>
      <c r="CA74" s="293"/>
      <c r="CB74" s="293"/>
      <c r="CC74" s="293"/>
      <c r="CD74" s="293"/>
      <c r="CE74" s="293"/>
      <c r="CF74" s="293"/>
      <c r="CG74" s="293"/>
      <c r="CH74" s="293"/>
      <c r="CI74" s="293"/>
      <c r="CJ74" s="293"/>
      <c r="CK74" s="293"/>
      <c r="CL74" s="295"/>
      <c r="CM74" s="271"/>
      <c r="CN74" s="272"/>
      <c r="CO74" s="272"/>
      <c r="CP74" s="272"/>
      <c r="CQ74" s="215"/>
      <c r="CR74" s="297"/>
      <c r="CS74" s="273"/>
      <c r="CT74" s="273"/>
      <c r="CU74" s="273"/>
      <c r="CV74" s="274"/>
      <c r="CW74" s="275"/>
      <c r="CX74" s="47"/>
      <c r="CY74" s="47"/>
      <c r="CZ74" s="47"/>
      <c r="DA74" s="238"/>
      <c r="DB74" s="43"/>
      <c r="DC74" s="239"/>
      <c r="DD74" s="240"/>
      <c r="DE74" s="43"/>
      <c r="DF74" s="239"/>
      <c r="DG74" s="240"/>
      <c r="DH74" s="43"/>
      <c r="DI74" s="239"/>
      <c r="DJ74" s="276"/>
      <c r="DK74" s="43"/>
      <c r="DL74" s="25"/>
      <c r="DM74" s="298"/>
    </row>
    <row r="75" spans="1:117" ht="15.75">
      <c r="A75" s="160"/>
      <c r="B75" s="242"/>
      <c r="C75" s="277"/>
      <c r="D75" s="179"/>
      <c r="E75" s="278"/>
      <c r="F75" s="279"/>
      <c r="G75" s="278"/>
      <c r="H75" s="280"/>
      <c r="I75" s="280"/>
      <c r="J75" s="278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81"/>
      <c r="Z75" s="368"/>
      <c r="AA75" s="278"/>
      <c r="AB75" s="279"/>
      <c r="AC75" s="278"/>
      <c r="AD75" s="280"/>
      <c r="AE75" s="280"/>
      <c r="AF75" s="278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81"/>
      <c r="AV75" s="278"/>
      <c r="AW75" s="279"/>
      <c r="AX75" s="278"/>
      <c r="AY75" s="280"/>
      <c r="AZ75" s="280"/>
      <c r="BA75" s="278"/>
      <c r="BB75" s="279"/>
      <c r="BC75" s="279"/>
      <c r="BD75" s="279"/>
      <c r="BE75" s="279"/>
      <c r="BF75" s="279"/>
      <c r="BG75" s="279"/>
      <c r="BH75" s="279"/>
      <c r="BI75" s="279"/>
      <c r="BJ75" s="279"/>
      <c r="BK75" s="279"/>
      <c r="BL75" s="279"/>
      <c r="BM75" s="279"/>
      <c r="BN75" s="279"/>
      <c r="BO75" s="279"/>
      <c r="BP75" s="281"/>
      <c r="BQ75" s="368"/>
      <c r="BR75" s="278"/>
      <c r="BS75" s="279"/>
      <c r="BT75" s="278"/>
      <c r="BU75" s="280"/>
      <c r="BV75" s="280"/>
      <c r="BW75" s="278"/>
      <c r="BX75" s="279"/>
      <c r="BY75" s="279"/>
      <c r="BZ75" s="279"/>
      <c r="CA75" s="279"/>
      <c r="CB75" s="279"/>
      <c r="CC75" s="279"/>
      <c r="CD75" s="279"/>
      <c r="CE75" s="279"/>
      <c r="CF75" s="279"/>
      <c r="CG75" s="279"/>
      <c r="CH75" s="279"/>
      <c r="CI75" s="279"/>
      <c r="CJ75" s="279"/>
      <c r="CK75" s="279"/>
      <c r="CL75" s="281"/>
      <c r="CM75" s="224"/>
      <c r="CN75" s="226"/>
      <c r="CO75" s="226"/>
      <c r="CP75" s="226"/>
      <c r="CQ75" s="29"/>
      <c r="CR75" s="299"/>
      <c r="CS75" s="282"/>
      <c r="CT75" s="282"/>
      <c r="CU75" s="282"/>
      <c r="CV75" s="283"/>
      <c r="CW75" s="284"/>
      <c r="CX75" s="48"/>
      <c r="CY75" s="48"/>
      <c r="CZ75" s="48"/>
      <c r="DA75" s="247"/>
      <c r="DB75" s="45"/>
      <c r="DC75" s="248"/>
      <c r="DD75" s="249"/>
      <c r="DE75" s="45"/>
      <c r="DF75" s="248"/>
      <c r="DG75" s="249"/>
      <c r="DH75" s="45"/>
      <c r="DI75" s="248"/>
      <c r="DJ75" s="285"/>
      <c r="DK75" s="45"/>
      <c r="DL75" s="26"/>
      <c r="DM75" s="300"/>
    </row>
    <row r="76" spans="1:117" ht="15.75">
      <c r="A76" s="160"/>
      <c r="B76" s="242"/>
      <c r="C76" s="277"/>
      <c r="D76" s="179"/>
      <c r="E76" s="278"/>
      <c r="F76" s="279"/>
      <c r="G76" s="278"/>
      <c r="H76" s="280"/>
      <c r="I76" s="280"/>
      <c r="J76" s="278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81"/>
      <c r="Z76" s="368"/>
      <c r="AA76" s="278"/>
      <c r="AB76" s="279"/>
      <c r="AC76" s="278"/>
      <c r="AD76" s="280"/>
      <c r="AE76" s="280"/>
      <c r="AF76" s="278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81"/>
      <c r="AV76" s="278"/>
      <c r="AW76" s="279"/>
      <c r="AX76" s="278"/>
      <c r="AY76" s="280"/>
      <c r="AZ76" s="280"/>
      <c r="BA76" s="278"/>
      <c r="BB76" s="279"/>
      <c r="BC76" s="279"/>
      <c r="BD76" s="279"/>
      <c r="BE76" s="279"/>
      <c r="BF76" s="279"/>
      <c r="BG76" s="279"/>
      <c r="BH76" s="279"/>
      <c r="BI76" s="279"/>
      <c r="BJ76" s="279"/>
      <c r="BK76" s="279"/>
      <c r="BL76" s="279"/>
      <c r="BM76" s="279"/>
      <c r="BN76" s="279"/>
      <c r="BO76" s="279"/>
      <c r="BP76" s="281"/>
      <c r="BQ76" s="368"/>
      <c r="BR76" s="278"/>
      <c r="BS76" s="279"/>
      <c r="BT76" s="278"/>
      <c r="BU76" s="280"/>
      <c r="BV76" s="280"/>
      <c r="BW76" s="278"/>
      <c r="BX76" s="279"/>
      <c r="BY76" s="279"/>
      <c r="BZ76" s="279"/>
      <c r="CA76" s="279"/>
      <c r="CB76" s="279"/>
      <c r="CC76" s="279"/>
      <c r="CD76" s="279"/>
      <c r="CE76" s="279"/>
      <c r="CF76" s="279"/>
      <c r="CG76" s="279"/>
      <c r="CH76" s="279"/>
      <c r="CI76" s="279"/>
      <c r="CJ76" s="279"/>
      <c r="CK76" s="279"/>
      <c r="CL76" s="281"/>
      <c r="CM76" s="224"/>
      <c r="CN76" s="226"/>
      <c r="CO76" s="226"/>
      <c r="CP76" s="226"/>
      <c r="CQ76" s="29"/>
      <c r="CR76" s="299"/>
      <c r="CS76" s="282"/>
      <c r="CT76" s="282"/>
      <c r="CU76" s="282"/>
      <c r="CV76" s="283"/>
      <c r="CW76" s="284"/>
      <c r="CX76" s="48"/>
      <c r="CY76" s="48"/>
      <c r="CZ76" s="48"/>
      <c r="DA76" s="247"/>
      <c r="DB76" s="45"/>
      <c r="DC76" s="248"/>
      <c r="DD76" s="249"/>
      <c r="DE76" s="45"/>
      <c r="DF76" s="248"/>
      <c r="DG76" s="249"/>
      <c r="DH76" s="45"/>
      <c r="DI76" s="248"/>
      <c r="DJ76" s="285"/>
      <c r="DK76" s="45"/>
      <c r="DL76" s="26"/>
      <c r="DM76" s="300"/>
    </row>
    <row r="77" spans="1:117" ht="15.75">
      <c r="A77" s="160"/>
      <c r="B77" s="242"/>
      <c r="C77" s="277"/>
      <c r="D77" s="179"/>
      <c r="E77" s="278"/>
      <c r="F77" s="279"/>
      <c r="G77" s="278"/>
      <c r="H77" s="280"/>
      <c r="I77" s="280"/>
      <c r="J77" s="278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81"/>
      <c r="Z77" s="368"/>
      <c r="AA77" s="278"/>
      <c r="AB77" s="279"/>
      <c r="AC77" s="278"/>
      <c r="AD77" s="280"/>
      <c r="AE77" s="280"/>
      <c r="AF77" s="278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81"/>
      <c r="AV77" s="278"/>
      <c r="AW77" s="279"/>
      <c r="AX77" s="278"/>
      <c r="AY77" s="280"/>
      <c r="AZ77" s="280"/>
      <c r="BA77" s="278"/>
      <c r="BB77" s="279"/>
      <c r="BC77" s="279"/>
      <c r="BD77" s="279"/>
      <c r="BE77" s="279"/>
      <c r="BF77" s="279"/>
      <c r="BG77" s="279"/>
      <c r="BH77" s="279"/>
      <c r="BI77" s="279"/>
      <c r="BJ77" s="279"/>
      <c r="BK77" s="279"/>
      <c r="BL77" s="279"/>
      <c r="BM77" s="279"/>
      <c r="BN77" s="279"/>
      <c r="BO77" s="279"/>
      <c r="BP77" s="281"/>
      <c r="BQ77" s="368"/>
      <c r="BR77" s="278"/>
      <c r="BS77" s="279"/>
      <c r="BT77" s="278"/>
      <c r="BU77" s="280"/>
      <c r="BV77" s="280"/>
      <c r="BW77" s="278"/>
      <c r="BX77" s="279"/>
      <c r="BY77" s="279"/>
      <c r="BZ77" s="279"/>
      <c r="CA77" s="279"/>
      <c r="CB77" s="279"/>
      <c r="CC77" s="279"/>
      <c r="CD77" s="279"/>
      <c r="CE77" s="279"/>
      <c r="CF77" s="279"/>
      <c r="CG77" s="279"/>
      <c r="CH77" s="279"/>
      <c r="CI77" s="279"/>
      <c r="CJ77" s="279"/>
      <c r="CK77" s="279"/>
      <c r="CL77" s="281"/>
      <c r="CM77" s="224"/>
      <c r="CN77" s="226"/>
      <c r="CO77" s="226"/>
      <c r="CP77" s="226"/>
      <c r="CQ77" s="29"/>
      <c r="CR77" s="299"/>
      <c r="CS77" s="282"/>
      <c r="CT77" s="282"/>
      <c r="CU77" s="282"/>
      <c r="CV77" s="283"/>
      <c r="CW77" s="284"/>
      <c r="CX77" s="48"/>
      <c r="CY77" s="48"/>
      <c r="CZ77" s="48"/>
      <c r="DA77" s="247"/>
      <c r="DB77" s="45"/>
      <c r="DC77" s="248"/>
      <c r="DD77" s="249"/>
      <c r="DE77" s="45"/>
      <c r="DF77" s="248"/>
      <c r="DG77" s="249"/>
      <c r="DH77" s="45"/>
      <c r="DI77" s="248"/>
      <c r="DJ77" s="285"/>
      <c r="DK77" s="45"/>
      <c r="DL77" s="26"/>
      <c r="DM77" s="300"/>
    </row>
    <row r="78" spans="1:117" ht="15.75">
      <c r="A78" s="160"/>
      <c r="B78" s="242"/>
      <c r="C78" s="277"/>
      <c r="D78" s="179"/>
      <c r="E78" s="278"/>
      <c r="F78" s="279"/>
      <c r="G78" s="278"/>
      <c r="H78" s="280"/>
      <c r="I78" s="280"/>
      <c r="J78" s="278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81"/>
      <c r="Z78" s="368"/>
      <c r="AA78" s="278"/>
      <c r="AB78" s="279"/>
      <c r="AC78" s="278"/>
      <c r="AD78" s="280"/>
      <c r="AE78" s="280"/>
      <c r="AF78" s="278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81"/>
      <c r="AV78" s="278"/>
      <c r="AW78" s="279"/>
      <c r="AX78" s="278"/>
      <c r="AY78" s="280"/>
      <c r="AZ78" s="280"/>
      <c r="BA78" s="278"/>
      <c r="BB78" s="279"/>
      <c r="BC78" s="27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81"/>
      <c r="BQ78" s="368"/>
      <c r="BR78" s="278"/>
      <c r="BS78" s="279"/>
      <c r="BT78" s="278"/>
      <c r="BU78" s="280"/>
      <c r="BV78" s="280"/>
      <c r="BW78" s="278"/>
      <c r="BX78" s="279"/>
      <c r="BY78" s="279"/>
      <c r="BZ78" s="279"/>
      <c r="CA78" s="279"/>
      <c r="CB78" s="279"/>
      <c r="CC78" s="279"/>
      <c r="CD78" s="279"/>
      <c r="CE78" s="279"/>
      <c r="CF78" s="279"/>
      <c r="CG78" s="279"/>
      <c r="CH78" s="279"/>
      <c r="CI78" s="279"/>
      <c r="CJ78" s="279"/>
      <c r="CK78" s="279"/>
      <c r="CL78" s="281"/>
      <c r="CM78" s="224"/>
      <c r="CN78" s="226"/>
      <c r="CO78" s="226"/>
      <c r="CP78" s="226"/>
      <c r="CQ78" s="29"/>
      <c r="CR78" s="299"/>
      <c r="CS78" s="282"/>
      <c r="CT78" s="282"/>
      <c r="CU78" s="282"/>
      <c r="CV78" s="283"/>
      <c r="CW78" s="284"/>
      <c r="CX78" s="48"/>
      <c r="CY78" s="48"/>
      <c r="CZ78" s="48"/>
      <c r="DA78" s="247"/>
      <c r="DB78" s="45"/>
      <c r="DC78" s="248"/>
      <c r="DD78" s="249"/>
      <c r="DE78" s="45"/>
      <c r="DF78" s="248"/>
      <c r="DG78" s="249"/>
      <c r="DH78" s="45"/>
      <c r="DI78" s="248"/>
      <c r="DJ78" s="285"/>
      <c r="DK78" s="45"/>
      <c r="DL78" s="26"/>
      <c r="DM78" s="300"/>
    </row>
    <row r="79" spans="1:117" ht="15.75">
      <c r="A79" s="160"/>
      <c r="B79" s="242"/>
      <c r="C79" s="277"/>
      <c r="D79" s="179"/>
      <c r="E79" s="278"/>
      <c r="F79" s="279"/>
      <c r="G79" s="278"/>
      <c r="H79" s="280"/>
      <c r="I79" s="280"/>
      <c r="J79" s="278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81"/>
      <c r="Z79" s="368"/>
      <c r="AA79" s="278"/>
      <c r="AB79" s="279"/>
      <c r="AC79" s="278"/>
      <c r="AD79" s="280"/>
      <c r="AE79" s="280"/>
      <c r="AF79" s="278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81"/>
      <c r="AV79" s="278"/>
      <c r="AW79" s="279"/>
      <c r="AX79" s="278"/>
      <c r="AY79" s="280"/>
      <c r="AZ79" s="280"/>
      <c r="BA79" s="278"/>
      <c r="BB79" s="279"/>
      <c r="BC79" s="279"/>
      <c r="BD79" s="279"/>
      <c r="BE79" s="279"/>
      <c r="BF79" s="279"/>
      <c r="BG79" s="279"/>
      <c r="BH79" s="279"/>
      <c r="BI79" s="279"/>
      <c r="BJ79" s="279"/>
      <c r="BK79" s="279"/>
      <c r="BL79" s="279"/>
      <c r="BM79" s="279"/>
      <c r="BN79" s="279"/>
      <c r="BO79" s="279"/>
      <c r="BP79" s="281"/>
      <c r="BQ79" s="368"/>
      <c r="BR79" s="278"/>
      <c r="BS79" s="279"/>
      <c r="BT79" s="278"/>
      <c r="BU79" s="280"/>
      <c r="BV79" s="280"/>
      <c r="BW79" s="278"/>
      <c r="BX79" s="279"/>
      <c r="BY79" s="279"/>
      <c r="BZ79" s="279"/>
      <c r="CA79" s="279"/>
      <c r="CB79" s="279"/>
      <c r="CC79" s="279"/>
      <c r="CD79" s="279"/>
      <c r="CE79" s="279"/>
      <c r="CF79" s="279"/>
      <c r="CG79" s="279"/>
      <c r="CH79" s="279"/>
      <c r="CI79" s="279"/>
      <c r="CJ79" s="279"/>
      <c r="CK79" s="279"/>
      <c r="CL79" s="281"/>
      <c r="CM79" s="224"/>
      <c r="CN79" s="226"/>
      <c r="CO79" s="226"/>
      <c r="CP79" s="226"/>
      <c r="CQ79" s="29"/>
      <c r="CR79" s="299"/>
      <c r="CS79" s="282"/>
      <c r="CT79" s="282"/>
      <c r="CU79" s="282"/>
      <c r="CV79" s="283"/>
      <c r="CW79" s="284"/>
      <c r="CX79" s="48"/>
      <c r="CY79" s="48"/>
      <c r="CZ79" s="48"/>
      <c r="DA79" s="247"/>
      <c r="DB79" s="45"/>
      <c r="DC79" s="248"/>
      <c r="DD79" s="249"/>
      <c r="DE79" s="45"/>
      <c r="DF79" s="248"/>
      <c r="DG79" s="249"/>
      <c r="DH79" s="45"/>
      <c r="DI79" s="248"/>
      <c r="DJ79" s="285"/>
      <c r="DK79" s="45"/>
      <c r="DL79" s="26"/>
      <c r="DM79" s="300"/>
    </row>
    <row r="80" spans="1:117" ht="15.75">
      <c r="A80" s="160"/>
      <c r="B80" s="242"/>
      <c r="C80" s="277"/>
      <c r="D80" s="179"/>
      <c r="E80" s="278"/>
      <c r="F80" s="279"/>
      <c r="G80" s="278"/>
      <c r="H80" s="280"/>
      <c r="I80" s="280"/>
      <c r="J80" s="278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81"/>
      <c r="Z80" s="368"/>
      <c r="AA80" s="278"/>
      <c r="AB80" s="279"/>
      <c r="AC80" s="278"/>
      <c r="AD80" s="280"/>
      <c r="AE80" s="280"/>
      <c r="AF80" s="278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81"/>
      <c r="AV80" s="278"/>
      <c r="AW80" s="279"/>
      <c r="AX80" s="278"/>
      <c r="AY80" s="280"/>
      <c r="AZ80" s="280"/>
      <c r="BA80" s="278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81"/>
      <c r="BQ80" s="368"/>
      <c r="BR80" s="278"/>
      <c r="BS80" s="279"/>
      <c r="BT80" s="278"/>
      <c r="BU80" s="280"/>
      <c r="BV80" s="280"/>
      <c r="BW80" s="278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81"/>
      <c r="CM80" s="224"/>
      <c r="CN80" s="226"/>
      <c r="CO80" s="226"/>
      <c r="CP80" s="226"/>
      <c r="CQ80" s="29"/>
      <c r="CR80" s="299"/>
      <c r="CS80" s="282"/>
      <c r="CT80" s="282"/>
      <c r="CU80" s="282"/>
      <c r="CV80" s="283"/>
      <c r="CW80" s="284"/>
      <c r="CX80" s="48"/>
      <c r="CY80" s="48"/>
      <c r="CZ80" s="48"/>
      <c r="DA80" s="247"/>
      <c r="DB80" s="45"/>
      <c r="DC80" s="248"/>
      <c r="DD80" s="249"/>
      <c r="DE80" s="45"/>
      <c r="DF80" s="248"/>
      <c r="DG80" s="249"/>
      <c r="DH80" s="45"/>
      <c r="DI80" s="248"/>
      <c r="DJ80" s="285"/>
      <c r="DK80" s="45"/>
      <c r="DL80" s="26"/>
      <c r="DM80" s="300"/>
    </row>
    <row r="81" spans="1:117" ht="15.75">
      <c r="A81" s="160"/>
      <c r="B81" s="242"/>
      <c r="C81" s="277"/>
      <c r="D81" s="179"/>
      <c r="E81" s="278"/>
      <c r="F81" s="279"/>
      <c r="G81" s="278"/>
      <c r="H81" s="280"/>
      <c r="I81" s="280"/>
      <c r="J81" s="278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81"/>
      <c r="Z81" s="368"/>
      <c r="AA81" s="278"/>
      <c r="AB81" s="279"/>
      <c r="AC81" s="278"/>
      <c r="AD81" s="280"/>
      <c r="AE81" s="280"/>
      <c r="AF81" s="278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81"/>
      <c r="AV81" s="278"/>
      <c r="AW81" s="279"/>
      <c r="AX81" s="278"/>
      <c r="AY81" s="280"/>
      <c r="AZ81" s="280"/>
      <c r="BA81" s="278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81"/>
      <c r="BQ81" s="368"/>
      <c r="BR81" s="278"/>
      <c r="BS81" s="279"/>
      <c r="BT81" s="278"/>
      <c r="BU81" s="280"/>
      <c r="BV81" s="280"/>
      <c r="BW81" s="278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81"/>
      <c r="CM81" s="224"/>
      <c r="CN81" s="226"/>
      <c r="CO81" s="226"/>
      <c r="CP81" s="226"/>
      <c r="CQ81" s="29"/>
      <c r="CR81" s="299"/>
      <c r="CS81" s="282"/>
      <c r="CT81" s="282"/>
      <c r="CU81" s="282"/>
      <c r="CV81" s="283"/>
      <c r="CW81" s="284"/>
      <c r="CX81" s="48"/>
      <c r="CY81" s="48"/>
      <c r="CZ81" s="48"/>
      <c r="DA81" s="247"/>
      <c r="DB81" s="45"/>
      <c r="DC81" s="248"/>
      <c r="DD81" s="249"/>
      <c r="DE81" s="45"/>
      <c r="DF81" s="248"/>
      <c r="DG81" s="249"/>
      <c r="DH81" s="45"/>
      <c r="DI81" s="248"/>
      <c r="DJ81" s="285"/>
      <c r="DK81" s="45"/>
      <c r="DL81" s="26"/>
      <c r="DM81" s="300"/>
    </row>
    <row r="82" spans="1:117" ht="15.75">
      <c r="A82" s="160"/>
      <c r="B82" s="242"/>
      <c r="C82" s="277"/>
      <c r="D82" s="179"/>
      <c r="E82" s="278"/>
      <c r="F82" s="279"/>
      <c r="G82" s="278"/>
      <c r="H82" s="280"/>
      <c r="I82" s="280"/>
      <c r="J82" s="278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81"/>
      <c r="Z82" s="368"/>
      <c r="AA82" s="278"/>
      <c r="AB82" s="279"/>
      <c r="AC82" s="278"/>
      <c r="AD82" s="280"/>
      <c r="AE82" s="280"/>
      <c r="AF82" s="278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81"/>
      <c r="AV82" s="278"/>
      <c r="AW82" s="279"/>
      <c r="AX82" s="278"/>
      <c r="AY82" s="280"/>
      <c r="AZ82" s="280"/>
      <c r="BA82" s="278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81"/>
      <c r="BQ82" s="368"/>
      <c r="BR82" s="278"/>
      <c r="BS82" s="279"/>
      <c r="BT82" s="278"/>
      <c r="BU82" s="280"/>
      <c r="BV82" s="280"/>
      <c r="BW82" s="278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81"/>
      <c r="CM82" s="224"/>
      <c r="CN82" s="226"/>
      <c r="CO82" s="226"/>
      <c r="CP82" s="226"/>
      <c r="CQ82" s="29"/>
      <c r="CR82" s="299"/>
      <c r="CS82" s="282"/>
      <c r="CT82" s="282"/>
      <c r="CU82" s="282"/>
      <c r="CV82" s="283"/>
      <c r="CW82" s="284"/>
      <c r="CX82" s="48"/>
      <c r="CY82" s="48"/>
      <c r="CZ82" s="48"/>
      <c r="DA82" s="247"/>
      <c r="DB82" s="45"/>
      <c r="DC82" s="248"/>
      <c r="DD82" s="249"/>
      <c r="DE82" s="45"/>
      <c r="DF82" s="248"/>
      <c r="DG82" s="249"/>
      <c r="DH82" s="45"/>
      <c r="DI82" s="248"/>
      <c r="DJ82" s="285"/>
      <c r="DK82" s="45"/>
      <c r="DL82" s="26"/>
      <c r="DM82" s="300"/>
    </row>
    <row r="83" spans="1:117" ht="15.75">
      <c r="A83" s="160"/>
      <c r="B83" s="242"/>
      <c r="C83" s="277"/>
      <c r="D83" s="179"/>
      <c r="E83" s="278"/>
      <c r="F83" s="279"/>
      <c r="G83" s="278"/>
      <c r="H83" s="280"/>
      <c r="I83" s="280"/>
      <c r="J83" s="278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81"/>
      <c r="Z83" s="368"/>
      <c r="AA83" s="278"/>
      <c r="AB83" s="279"/>
      <c r="AC83" s="278"/>
      <c r="AD83" s="280"/>
      <c r="AE83" s="280"/>
      <c r="AF83" s="278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81"/>
      <c r="AV83" s="278"/>
      <c r="AW83" s="279"/>
      <c r="AX83" s="278"/>
      <c r="AY83" s="280"/>
      <c r="AZ83" s="280"/>
      <c r="BA83" s="278"/>
      <c r="BB83" s="279"/>
      <c r="BC83" s="279"/>
      <c r="BD83" s="279"/>
      <c r="BE83" s="279"/>
      <c r="BF83" s="279"/>
      <c r="BG83" s="279"/>
      <c r="BH83" s="279"/>
      <c r="BI83" s="279"/>
      <c r="BJ83" s="279"/>
      <c r="BK83" s="279"/>
      <c r="BL83" s="279"/>
      <c r="BM83" s="279"/>
      <c r="BN83" s="279"/>
      <c r="BO83" s="279"/>
      <c r="BP83" s="281"/>
      <c r="BQ83" s="368"/>
      <c r="BR83" s="278"/>
      <c r="BS83" s="279"/>
      <c r="BT83" s="278"/>
      <c r="BU83" s="280"/>
      <c r="BV83" s="280"/>
      <c r="BW83" s="278"/>
      <c r="BX83" s="279"/>
      <c r="BY83" s="279"/>
      <c r="BZ83" s="279"/>
      <c r="CA83" s="279"/>
      <c r="CB83" s="279"/>
      <c r="CC83" s="279"/>
      <c r="CD83" s="279"/>
      <c r="CE83" s="279"/>
      <c r="CF83" s="279"/>
      <c r="CG83" s="279"/>
      <c r="CH83" s="279"/>
      <c r="CI83" s="279"/>
      <c r="CJ83" s="279"/>
      <c r="CK83" s="279"/>
      <c r="CL83" s="281"/>
      <c r="CM83" s="224"/>
      <c r="CN83" s="226"/>
      <c r="CO83" s="226"/>
      <c r="CP83" s="226"/>
      <c r="CQ83" s="29"/>
      <c r="CR83" s="299"/>
      <c r="CS83" s="282"/>
      <c r="CT83" s="282"/>
      <c r="CU83" s="282"/>
      <c r="CV83" s="283"/>
      <c r="CW83" s="284"/>
      <c r="CX83" s="48"/>
      <c r="CY83" s="48"/>
      <c r="CZ83" s="48"/>
      <c r="DA83" s="247"/>
      <c r="DB83" s="45"/>
      <c r="DC83" s="248"/>
      <c r="DD83" s="249"/>
      <c r="DE83" s="45"/>
      <c r="DF83" s="248"/>
      <c r="DG83" s="249"/>
      <c r="DH83" s="45"/>
      <c r="DI83" s="248"/>
      <c r="DJ83" s="285"/>
      <c r="DK83" s="45"/>
      <c r="DL83" s="26"/>
      <c r="DM83" s="300"/>
    </row>
    <row r="84" spans="1:117" ht="15.75">
      <c r="A84" s="160"/>
      <c r="B84" s="242"/>
      <c r="C84" s="277"/>
      <c r="D84" s="179"/>
      <c r="E84" s="278"/>
      <c r="F84" s="279"/>
      <c r="G84" s="278"/>
      <c r="H84" s="280"/>
      <c r="I84" s="280"/>
      <c r="J84" s="278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81"/>
      <c r="Z84" s="368"/>
      <c r="AA84" s="278"/>
      <c r="AB84" s="279"/>
      <c r="AC84" s="278"/>
      <c r="AD84" s="280"/>
      <c r="AE84" s="280"/>
      <c r="AF84" s="278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81"/>
      <c r="AV84" s="278"/>
      <c r="AW84" s="279"/>
      <c r="AX84" s="278"/>
      <c r="AY84" s="280"/>
      <c r="AZ84" s="280"/>
      <c r="BA84" s="278"/>
      <c r="BB84" s="279"/>
      <c r="BC84" s="279"/>
      <c r="BD84" s="279"/>
      <c r="BE84" s="279"/>
      <c r="BF84" s="279"/>
      <c r="BG84" s="279"/>
      <c r="BH84" s="279"/>
      <c r="BI84" s="279"/>
      <c r="BJ84" s="279"/>
      <c r="BK84" s="279"/>
      <c r="BL84" s="279"/>
      <c r="BM84" s="279"/>
      <c r="BN84" s="279"/>
      <c r="BO84" s="279"/>
      <c r="BP84" s="281"/>
      <c r="BQ84" s="368"/>
      <c r="BR84" s="278"/>
      <c r="BS84" s="279"/>
      <c r="BT84" s="278"/>
      <c r="BU84" s="280"/>
      <c r="BV84" s="280"/>
      <c r="BW84" s="278"/>
      <c r="BX84" s="279"/>
      <c r="BY84" s="279"/>
      <c r="BZ84" s="279"/>
      <c r="CA84" s="279"/>
      <c r="CB84" s="279"/>
      <c r="CC84" s="279"/>
      <c r="CD84" s="279"/>
      <c r="CE84" s="279"/>
      <c r="CF84" s="279"/>
      <c r="CG84" s="279"/>
      <c r="CH84" s="279"/>
      <c r="CI84" s="279"/>
      <c r="CJ84" s="279"/>
      <c r="CK84" s="279"/>
      <c r="CL84" s="281"/>
      <c r="CM84" s="224"/>
      <c r="CN84" s="226"/>
      <c r="CO84" s="226"/>
      <c r="CP84" s="226"/>
      <c r="CQ84" s="29"/>
      <c r="CR84" s="299"/>
      <c r="CS84" s="282"/>
      <c r="CT84" s="282"/>
      <c r="CU84" s="282"/>
      <c r="CV84" s="283"/>
      <c r="CW84" s="284"/>
      <c r="CX84" s="48"/>
      <c r="CY84" s="48"/>
      <c r="CZ84" s="48"/>
      <c r="DA84" s="247"/>
      <c r="DB84" s="45"/>
      <c r="DC84" s="248"/>
      <c r="DD84" s="249"/>
      <c r="DE84" s="45"/>
      <c r="DF84" s="248"/>
      <c r="DG84" s="249"/>
      <c r="DH84" s="45"/>
      <c r="DI84" s="248"/>
      <c r="DJ84" s="285"/>
      <c r="DK84" s="45"/>
      <c r="DL84" s="26"/>
      <c r="DM84" s="300"/>
    </row>
    <row r="85" spans="1:117" ht="15.75">
      <c r="A85" s="160"/>
      <c r="B85" s="242"/>
      <c r="C85" s="277"/>
      <c r="D85" s="179"/>
      <c r="E85" s="278"/>
      <c r="F85" s="279"/>
      <c r="G85" s="278"/>
      <c r="H85" s="280"/>
      <c r="I85" s="280"/>
      <c r="J85" s="278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81"/>
      <c r="Z85" s="368"/>
      <c r="AA85" s="278"/>
      <c r="AB85" s="279"/>
      <c r="AC85" s="278"/>
      <c r="AD85" s="280"/>
      <c r="AE85" s="280"/>
      <c r="AF85" s="278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81"/>
      <c r="AV85" s="278"/>
      <c r="AW85" s="279"/>
      <c r="AX85" s="278"/>
      <c r="AY85" s="280"/>
      <c r="AZ85" s="280"/>
      <c r="BA85" s="278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81"/>
      <c r="BQ85" s="368"/>
      <c r="BR85" s="278"/>
      <c r="BS85" s="279"/>
      <c r="BT85" s="278"/>
      <c r="BU85" s="280"/>
      <c r="BV85" s="280"/>
      <c r="BW85" s="278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81"/>
      <c r="CM85" s="224"/>
      <c r="CN85" s="226"/>
      <c r="CO85" s="226"/>
      <c r="CP85" s="226"/>
      <c r="CQ85" s="29"/>
      <c r="CR85" s="299"/>
      <c r="CS85" s="282"/>
      <c r="CT85" s="282"/>
      <c r="CU85" s="282"/>
      <c r="CV85" s="283"/>
      <c r="CW85" s="284"/>
      <c r="CX85" s="48"/>
      <c r="CY85" s="48"/>
      <c r="CZ85" s="48"/>
      <c r="DA85" s="247"/>
      <c r="DB85" s="45"/>
      <c r="DC85" s="248"/>
      <c r="DD85" s="249"/>
      <c r="DE85" s="45"/>
      <c r="DF85" s="248"/>
      <c r="DG85" s="249"/>
      <c r="DH85" s="45"/>
      <c r="DI85" s="248"/>
      <c r="DJ85" s="285"/>
      <c r="DK85" s="45"/>
      <c r="DL85" s="26"/>
      <c r="DM85" s="300"/>
    </row>
    <row r="86" spans="1:117" ht="15" customHeight="1">
      <c r="A86" s="160"/>
      <c r="B86" s="242"/>
      <c r="C86" s="277"/>
      <c r="D86" s="16"/>
      <c r="E86" s="286"/>
      <c r="F86" s="287"/>
      <c r="G86" s="286"/>
      <c r="H86" s="288"/>
      <c r="I86" s="288"/>
      <c r="J86" s="286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79"/>
      <c r="V86" s="287"/>
      <c r="W86" s="287"/>
      <c r="X86" s="287"/>
      <c r="Y86" s="289"/>
      <c r="Z86" s="371"/>
      <c r="AA86" s="286"/>
      <c r="AB86" s="287"/>
      <c r="AC86" s="286"/>
      <c r="AD86" s="288"/>
      <c r="AE86" s="288"/>
      <c r="AF86" s="286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9"/>
      <c r="AV86" s="286"/>
      <c r="AW86" s="287"/>
      <c r="AX86" s="286"/>
      <c r="AY86" s="288"/>
      <c r="AZ86" s="288"/>
      <c r="BA86" s="286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9"/>
      <c r="BQ86" s="371"/>
      <c r="BR86" s="286"/>
      <c r="BS86" s="287"/>
      <c r="BT86" s="286"/>
      <c r="BU86" s="288"/>
      <c r="BV86" s="288"/>
      <c r="BW86" s="286"/>
      <c r="BX86" s="287"/>
      <c r="BY86" s="287"/>
      <c r="BZ86" s="287"/>
      <c r="CA86" s="287"/>
      <c r="CB86" s="287"/>
      <c r="CC86" s="287"/>
      <c r="CD86" s="287"/>
      <c r="CE86" s="287"/>
      <c r="CF86" s="287"/>
      <c r="CG86" s="287"/>
      <c r="CH86" s="287"/>
      <c r="CI86" s="287"/>
      <c r="CJ86" s="287"/>
      <c r="CK86" s="287"/>
      <c r="CL86" s="289"/>
      <c r="CM86" s="224"/>
      <c r="CN86" s="226"/>
      <c r="CO86" s="226"/>
      <c r="CP86" s="226"/>
      <c r="CQ86" s="29"/>
      <c r="CR86" s="299"/>
      <c r="CS86" s="282"/>
      <c r="CT86" s="282"/>
      <c r="CU86" s="282"/>
      <c r="CV86" s="283"/>
      <c r="CW86" s="284"/>
      <c r="CX86" s="48"/>
      <c r="CY86" s="48"/>
      <c r="CZ86" s="48"/>
      <c r="DA86" s="247"/>
      <c r="DB86" s="45"/>
      <c r="DC86" s="248"/>
      <c r="DD86" s="249"/>
      <c r="DE86" s="45"/>
      <c r="DF86" s="248"/>
      <c r="DG86" s="249"/>
      <c r="DH86" s="45"/>
      <c r="DI86" s="248"/>
      <c r="DJ86" s="285"/>
      <c r="DK86" s="45"/>
      <c r="DL86" s="26"/>
      <c r="DM86" s="300"/>
    </row>
    <row r="87" spans="1:117" ht="15.75">
      <c r="A87" s="160"/>
      <c r="B87" s="242"/>
      <c r="C87" s="277"/>
      <c r="D87" s="179"/>
      <c r="E87" s="278"/>
      <c r="F87" s="279"/>
      <c r="G87" s="278"/>
      <c r="H87" s="280"/>
      <c r="I87" s="280"/>
      <c r="J87" s="278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81"/>
      <c r="Z87" s="368"/>
      <c r="AA87" s="278"/>
      <c r="AB87" s="279"/>
      <c r="AC87" s="278"/>
      <c r="AD87" s="280"/>
      <c r="AE87" s="280"/>
      <c r="AF87" s="278"/>
      <c r="AG87" s="279"/>
      <c r="AH87" s="279"/>
      <c r="AI87" s="279"/>
      <c r="AJ87" s="279"/>
      <c r="AK87" s="279"/>
      <c r="AL87" s="279"/>
      <c r="AM87" s="279"/>
      <c r="AN87" s="279"/>
      <c r="AO87" s="279"/>
      <c r="AP87" s="279"/>
      <c r="AQ87" s="279"/>
      <c r="AR87" s="279"/>
      <c r="AS87" s="279"/>
      <c r="AT87" s="279"/>
      <c r="AU87" s="281"/>
      <c r="AV87" s="278"/>
      <c r="AW87" s="279"/>
      <c r="AX87" s="278"/>
      <c r="AY87" s="280"/>
      <c r="AZ87" s="280"/>
      <c r="BA87" s="278"/>
      <c r="BB87" s="279"/>
      <c r="BC87" s="279"/>
      <c r="BD87" s="279"/>
      <c r="BE87" s="279"/>
      <c r="BF87" s="279"/>
      <c r="BG87" s="279"/>
      <c r="BH87" s="279"/>
      <c r="BI87" s="279"/>
      <c r="BJ87" s="279"/>
      <c r="BK87" s="279"/>
      <c r="BL87" s="279"/>
      <c r="BM87" s="279"/>
      <c r="BN87" s="279"/>
      <c r="BO87" s="279"/>
      <c r="BP87" s="281"/>
      <c r="BQ87" s="368"/>
      <c r="BR87" s="278"/>
      <c r="BS87" s="279"/>
      <c r="BT87" s="278"/>
      <c r="BU87" s="280"/>
      <c r="BV87" s="280"/>
      <c r="BW87" s="278"/>
      <c r="BX87" s="279"/>
      <c r="BY87" s="279"/>
      <c r="BZ87" s="279"/>
      <c r="CA87" s="279"/>
      <c r="CB87" s="279"/>
      <c r="CC87" s="279"/>
      <c r="CD87" s="279"/>
      <c r="CE87" s="279"/>
      <c r="CF87" s="279"/>
      <c r="CG87" s="279"/>
      <c r="CH87" s="279"/>
      <c r="CI87" s="279"/>
      <c r="CJ87" s="279"/>
      <c r="CK87" s="279"/>
      <c r="CL87" s="281"/>
      <c r="CM87" s="224"/>
      <c r="CN87" s="226"/>
      <c r="CO87" s="226"/>
      <c r="CP87" s="226"/>
      <c r="CQ87" s="29"/>
      <c r="CR87" s="299"/>
      <c r="CS87" s="282"/>
      <c r="CT87" s="282"/>
      <c r="CU87" s="282"/>
      <c r="CV87" s="283"/>
      <c r="CW87" s="284"/>
      <c r="CX87" s="48"/>
      <c r="CY87" s="48"/>
      <c r="CZ87" s="48"/>
      <c r="DA87" s="247"/>
      <c r="DB87" s="45"/>
      <c r="DC87" s="248"/>
      <c r="DD87" s="249"/>
      <c r="DE87" s="45"/>
      <c r="DF87" s="248"/>
      <c r="DG87" s="249"/>
      <c r="DH87" s="45"/>
      <c r="DI87" s="248"/>
      <c r="DJ87" s="285"/>
      <c r="DK87" s="45"/>
      <c r="DL87" s="26"/>
      <c r="DM87" s="300"/>
    </row>
    <row r="88" spans="1:117" ht="15.75">
      <c r="A88" s="160"/>
      <c r="B88" s="242"/>
      <c r="C88" s="277"/>
      <c r="D88" s="179"/>
      <c r="E88" s="278"/>
      <c r="F88" s="279"/>
      <c r="G88" s="278"/>
      <c r="H88" s="280"/>
      <c r="I88" s="280"/>
      <c r="J88" s="278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81"/>
      <c r="Z88" s="368"/>
      <c r="AA88" s="278"/>
      <c r="AB88" s="279"/>
      <c r="AC88" s="278"/>
      <c r="AD88" s="280"/>
      <c r="AE88" s="280"/>
      <c r="AF88" s="278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81"/>
      <c r="AV88" s="278"/>
      <c r="AW88" s="279"/>
      <c r="AX88" s="278"/>
      <c r="AY88" s="280"/>
      <c r="AZ88" s="280"/>
      <c r="BA88" s="278"/>
      <c r="BB88" s="279"/>
      <c r="BC88" s="279"/>
      <c r="BD88" s="279"/>
      <c r="BE88" s="279"/>
      <c r="BF88" s="279"/>
      <c r="BG88" s="279"/>
      <c r="BH88" s="279"/>
      <c r="BI88" s="279"/>
      <c r="BJ88" s="279"/>
      <c r="BK88" s="279"/>
      <c r="BL88" s="279"/>
      <c r="BM88" s="279"/>
      <c r="BN88" s="279"/>
      <c r="BO88" s="279"/>
      <c r="BP88" s="281"/>
      <c r="BQ88" s="368"/>
      <c r="BR88" s="278"/>
      <c r="BS88" s="279"/>
      <c r="BT88" s="278"/>
      <c r="BU88" s="280"/>
      <c r="BV88" s="280"/>
      <c r="BW88" s="278"/>
      <c r="BX88" s="279"/>
      <c r="BY88" s="279"/>
      <c r="BZ88" s="279"/>
      <c r="CA88" s="279"/>
      <c r="CB88" s="279"/>
      <c r="CC88" s="279"/>
      <c r="CD88" s="279"/>
      <c r="CE88" s="279"/>
      <c r="CF88" s="279"/>
      <c r="CG88" s="279"/>
      <c r="CH88" s="279"/>
      <c r="CI88" s="279"/>
      <c r="CJ88" s="279"/>
      <c r="CK88" s="279"/>
      <c r="CL88" s="281"/>
      <c r="CM88" s="224"/>
      <c r="CN88" s="226"/>
      <c r="CO88" s="226"/>
      <c r="CP88" s="226"/>
      <c r="CQ88" s="29"/>
      <c r="CR88" s="299"/>
      <c r="CS88" s="282"/>
      <c r="CT88" s="282"/>
      <c r="CU88" s="282"/>
      <c r="CV88" s="283"/>
      <c r="CW88" s="284"/>
      <c r="CX88" s="48"/>
      <c r="CY88" s="48"/>
      <c r="CZ88" s="48"/>
      <c r="DA88" s="247"/>
      <c r="DB88" s="45"/>
      <c r="DC88" s="248"/>
      <c r="DD88" s="249"/>
      <c r="DE88" s="45"/>
      <c r="DF88" s="248"/>
      <c r="DG88" s="249"/>
      <c r="DH88" s="45"/>
      <c r="DI88" s="248"/>
      <c r="DJ88" s="285"/>
      <c r="DK88" s="45"/>
      <c r="DL88" s="26"/>
      <c r="DM88" s="300"/>
    </row>
    <row r="89" spans="1:117" ht="15.75">
      <c r="A89" s="160"/>
      <c r="B89" s="242"/>
      <c r="C89" s="277"/>
      <c r="D89" s="179"/>
      <c r="E89" s="278"/>
      <c r="F89" s="279"/>
      <c r="G89" s="278"/>
      <c r="H89" s="280"/>
      <c r="I89" s="280"/>
      <c r="J89" s="278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81"/>
      <c r="Z89" s="368"/>
      <c r="AA89" s="278"/>
      <c r="AB89" s="279"/>
      <c r="AC89" s="278"/>
      <c r="AD89" s="280"/>
      <c r="AE89" s="280"/>
      <c r="AF89" s="278"/>
      <c r="AG89" s="279"/>
      <c r="AH89" s="279"/>
      <c r="AI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81"/>
      <c r="AV89" s="278"/>
      <c r="AW89" s="279"/>
      <c r="AX89" s="278"/>
      <c r="AY89" s="280"/>
      <c r="AZ89" s="280"/>
      <c r="BA89" s="278"/>
      <c r="BB89" s="279"/>
      <c r="BC89" s="279"/>
      <c r="BD89" s="279"/>
      <c r="BE89" s="279"/>
      <c r="BF89" s="279"/>
      <c r="BG89" s="279"/>
      <c r="BH89" s="279"/>
      <c r="BI89" s="279"/>
      <c r="BJ89" s="279"/>
      <c r="BK89" s="279"/>
      <c r="BL89" s="279"/>
      <c r="BM89" s="279"/>
      <c r="BN89" s="279"/>
      <c r="BO89" s="279"/>
      <c r="BP89" s="281"/>
      <c r="BQ89" s="368"/>
      <c r="BR89" s="278"/>
      <c r="BS89" s="279"/>
      <c r="BT89" s="278"/>
      <c r="BU89" s="280"/>
      <c r="BV89" s="280"/>
      <c r="BW89" s="278"/>
      <c r="BX89" s="279"/>
      <c r="BY89" s="279"/>
      <c r="BZ89" s="279"/>
      <c r="CA89" s="279"/>
      <c r="CB89" s="279"/>
      <c r="CC89" s="279"/>
      <c r="CD89" s="279"/>
      <c r="CE89" s="279"/>
      <c r="CF89" s="279"/>
      <c r="CG89" s="279"/>
      <c r="CH89" s="279"/>
      <c r="CI89" s="279"/>
      <c r="CJ89" s="279"/>
      <c r="CK89" s="279"/>
      <c r="CL89" s="281"/>
      <c r="CM89" s="224"/>
      <c r="CN89" s="226"/>
      <c r="CO89" s="226"/>
      <c r="CP89" s="226"/>
      <c r="CQ89" s="29"/>
      <c r="CR89" s="299"/>
      <c r="CS89" s="282"/>
      <c r="CT89" s="282"/>
      <c r="CU89" s="282"/>
      <c r="CV89" s="283"/>
      <c r="CW89" s="284"/>
      <c r="CX89" s="48"/>
      <c r="CY89" s="48"/>
      <c r="CZ89" s="48"/>
      <c r="DA89" s="247"/>
      <c r="DB89" s="45"/>
      <c r="DC89" s="248"/>
      <c r="DD89" s="249"/>
      <c r="DE89" s="45"/>
      <c r="DF89" s="248"/>
      <c r="DG89" s="249"/>
      <c r="DH89" s="45"/>
      <c r="DI89" s="248"/>
      <c r="DJ89" s="285"/>
      <c r="DK89" s="45"/>
      <c r="DL89" s="26"/>
      <c r="DM89" s="300"/>
    </row>
    <row r="90" spans="1:117" ht="15.75">
      <c r="A90" s="160"/>
      <c r="B90" s="242"/>
      <c r="C90" s="277"/>
      <c r="D90" s="179"/>
      <c r="E90" s="278"/>
      <c r="F90" s="279"/>
      <c r="G90" s="278"/>
      <c r="H90" s="280"/>
      <c r="I90" s="280"/>
      <c r="J90" s="278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81"/>
      <c r="Z90" s="368"/>
      <c r="AA90" s="278"/>
      <c r="AB90" s="279"/>
      <c r="AC90" s="278"/>
      <c r="AD90" s="280"/>
      <c r="AE90" s="280"/>
      <c r="AF90" s="278"/>
      <c r="AG90" s="279"/>
      <c r="AH90" s="279"/>
      <c r="AI90" s="279"/>
      <c r="AJ90" s="279"/>
      <c r="AK90" s="279"/>
      <c r="AL90" s="279"/>
      <c r="AM90" s="279"/>
      <c r="AN90" s="279"/>
      <c r="AO90" s="279"/>
      <c r="AP90" s="279"/>
      <c r="AQ90" s="279"/>
      <c r="AR90" s="279"/>
      <c r="AS90" s="279"/>
      <c r="AT90" s="279"/>
      <c r="AU90" s="281"/>
      <c r="AV90" s="278"/>
      <c r="AW90" s="279"/>
      <c r="AX90" s="278"/>
      <c r="AY90" s="280"/>
      <c r="AZ90" s="280"/>
      <c r="BA90" s="278"/>
      <c r="BB90" s="279"/>
      <c r="BC90" s="279"/>
      <c r="BD90" s="279"/>
      <c r="BE90" s="279"/>
      <c r="BF90" s="279"/>
      <c r="BG90" s="279"/>
      <c r="BH90" s="279"/>
      <c r="BI90" s="279"/>
      <c r="BJ90" s="279"/>
      <c r="BK90" s="279"/>
      <c r="BL90" s="279"/>
      <c r="BM90" s="279"/>
      <c r="BN90" s="279"/>
      <c r="BO90" s="279"/>
      <c r="BP90" s="281"/>
      <c r="BQ90" s="368"/>
      <c r="BR90" s="278"/>
      <c r="BS90" s="279"/>
      <c r="BT90" s="278"/>
      <c r="BU90" s="280"/>
      <c r="BV90" s="280"/>
      <c r="BW90" s="278"/>
      <c r="BX90" s="279"/>
      <c r="BY90" s="279"/>
      <c r="BZ90" s="279"/>
      <c r="CA90" s="279"/>
      <c r="CB90" s="279"/>
      <c r="CC90" s="279"/>
      <c r="CD90" s="279"/>
      <c r="CE90" s="279"/>
      <c r="CF90" s="279"/>
      <c r="CG90" s="279"/>
      <c r="CH90" s="279"/>
      <c r="CI90" s="279"/>
      <c r="CJ90" s="279"/>
      <c r="CK90" s="279"/>
      <c r="CL90" s="281"/>
      <c r="CM90" s="224"/>
      <c r="CN90" s="226"/>
      <c r="CO90" s="226"/>
      <c r="CP90" s="226"/>
      <c r="CQ90" s="29"/>
      <c r="CR90" s="299"/>
      <c r="CS90" s="282"/>
      <c r="CT90" s="282"/>
      <c r="CU90" s="282"/>
      <c r="CV90" s="283"/>
      <c r="CW90" s="284"/>
      <c r="CX90" s="48"/>
      <c r="CY90" s="48"/>
      <c r="CZ90" s="48"/>
      <c r="DA90" s="247"/>
      <c r="DB90" s="45"/>
      <c r="DC90" s="248"/>
      <c r="DD90" s="249"/>
      <c r="DE90" s="45"/>
      <c r="DF90" s="248"/>
      <c r="DG90" s="249"/>
      <c r="DH90" s="45"/>
      <c r="DI90" s="248"/>
      <c r="DJ90" s="285"/>
      <c r="DK90" s="45"/>
      <c r="DL90" s="26"/>
      <c r="DM90" s="300"/>
    </row>
    <row r="91" spans="1:117" ht="15.75">
      <c r="A91" s="160"/>
      <c r="B91" s="242"/>
      <c r="C91" s="277"/>
      <c r="D91" s="179"/>
      <c r="E91" s="278"/>
      <c r="F91" s="279"/>
      <c r="G91" s="278"/>
      <c r="H91" s="280"/>
      <c r="I91" s="280"/>
      <c r="J91" s="278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81"/>
      <c r="Z91" s="368"/>
      <c r="AA91" s="278"/>
      <c r="AB91" s="279"/>
      <c r="AC91" s="278"/>
      <c r="AD91" s="280"/>
      <c r="AE91" s="280"/>
      <c r="AF91" s="278"/>
      <c r="AG91" s="279"/>
      <c r="AH91" s="279"/>
      <c r="AI91" s="279"/>
      <c r="AJ91" s="279"/>
      <c r="AK91" s="279"/>
      <c r="AL91" s="279"/>
      <c r="AM91" s="279"/>
      <c r="AN91" s="279"/>
      <c r="AO91" s="279"/>
      <c r="AP91" s="279"/>
      <c r="AQ91" s="279"/>
      <c r="AR91" s="279"/>
      <c r="AS91" s="279"/>
      <c r="AT91" s="279"/>
      <c r="AU91" s="281"/>
      <c r="AV91" s="278"/>
      <c r="AW91" s="279"/>
      <c r="AX91" s="278"/>
      <c r="AY91" s="280"/>
      <c r="AZ91" s="280"/>
      <c r="BA91" s="278"/>
      <c r="BB91" s="279"/>
      <c r="BC91" s="279"/>
      <c r="BD91" s="279"/>
      <c r="BE91" s="279"/>
      <c r="BF91" s="279"/>
      <c r="BG91" s="279"/>
      <c r="BH91" s="279"/>
      <c r="BI91" s="279"/>
      <c r="BJ91" s="279"/>
      <c r="BK91" s="279"/>
      <c r="BL91" s="279"/>
      <c r="BM91" s="279"/>
      <c r="BN91" s="279"/>
      <c r="BO91" s="279"/>
      <c r="BP91" s="281"/>
      <c r="BQ91" s="368"/>
      <c r="BR91" s="278"/>
      <c r="BS91" s="279"/>
      <c r="BT91" s="278"/>
      <c r="BU91" s="280"/>
      <c r="BV91" s="280"/>
      <c r="BW91" s="278"/>
      <c r="BX91" s="279"/>
      <c r="BY91" s="279"/>
      <c r="BZ91" s="279"/>
      <c r="CA91" s="279"/>
      <c r="CB91" s="279"/>
      <c r="CC91" s="279"/>
      <c r="CD91" s="279"/>
      <c r="CE91" s="279"/>
      <c r="CF91" s="279"/>
      <c r="CG91" s="279"/>
      <c r="CH91" s="279"/>
      <c r="CI91" s="279"/>
      <c r="CJ91" s="279"/>
      <c r="CK91" s="279"/>
      <c r="CL91" s="281"/>
      <c r="CM91" s="224"/>
      <c r="CN91" s="226"/>
      <c r="CO91" s="226"/>
      <c r="CP91" s="226"/>
      <c r="CQ91" s="29"/>
      <c r="CR91" s="299"/>
      <c r="CS91" s="282"/>
      <c r="CT91" s="282"/>
      <c r="CU91" s="282"/>
      <c r="CV91" s="283"/>
      <c r="CW91" s="284"/>
      <c r="CX91" s="48"/>
      <c r="CY91" s="48"/>
      <c r="CZ91" s="48"/>
      <c r="DA91" s="247"/>
      <c r="DB91" s="45"/>
      <c r="DC91" s="248"/>
      <c r="DD91" s="249"/>
      <c r="DE91" s="45"/>
      <c r="DF91" s="248"/>
      <c r="DG91" s="249"/>
      <c r="DH91" s="45"/>
      <c r="DI91" s="248"/>
      <c r="DJ91" s="285"/>
      <c r="DK91" s="45"/>
      <c r="DL91" s="26"/>
      <c r="DM91" s="300"/>
    </row>
    <row r="92" spans="1:117" ht="15.75">
      <c r="A92" s="160"/>
      <c r="B92" s="242"/>
      <c r="C92" s="277"/>
      <c r="D92" s="179"/>
      <c r="E92" s="278"/>
      <c r="F92" s="279"/>
      <c r="G92" s="278"/>
      <c r="H92" s="280"/>
      <c r="I92" s="280"/>
      <c r="J92" s="278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81"/>
      <c r="Z92" s="368"/>
      <c r="AA92" s="278"/>
      <c r="AB92" s="279"/>
      <c r="AC92" s="278"/>
      <c r="AD92" s="280"/>
      <c r="AE92" s="280"/>
      <c r="AF92" s="278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81"/>
      <c r="AV92" s="278"/>
      <c r="AW92" s="279"/>
      <c r="AX92" s="278"/>
      <c r="AY92" s="280"/>
      <c r="AZ92" s="280"/>
      <c r="BA92" s="278"/>
      <c r="BB92" s="279"/>
      <c r="BC92" s="279"/>
      <c r="BD92" s="279"/>
      <c r="BE92" s="279"/>
      <c r="BF92" s="279"/>
      <c r="BG92" s="279"/>
      <c r="BH92" s="279"/>
      <c r="BI92" s="279"/>
      <c r="BJ92" s="279"/>
      <c r="BK92" s="279"/>
      <c r="BL92" s="279"/>
      <c r="BM92" s="279"/>
      <c r="BN92" s="279"/>
      <c r="BO92" s="279"/>
      <c r="BP92" s="281"/>
      <c r="BQ92" s="368"/>
      <c r="BR92" s="278"/>
      <c r="BS92" s="279"/>
      <c r="BT92" s="278"/>
      <c r="BU92" s="280"/>
      <c r="BV92" s="280"/>
      <c r="BW92" s="278"/>
      <c r="BX92" s="279"/>
      <c r="BY92" s="279"/>
      <c r="BZ92" s="279"/>
      <c r="CA92" s="279"/>
      <c r="CB92" s="279"/>
      <c r="CC92" s="279"/>
      <c r="CD92" s="279"/>
      <c r="CE92" s="279"/>
      <c r="CF92" s="279"/>
      <c r="CG92" s="279"/>
      <c r="CH92" s="279"/>
      <c r="CI92" s="279"/>
      <c r="CJ92" s="279"/>
      <c r="CK92" s="279"/>
      <c r="CL92" s="281"/>
      <c r="CM92" s="224"/>
      <c r="CN92" s="226"/>
      <c r="CO92" s="226"/>
      <c r="CP92" s="226"/>
      <c r="CQ92" s="29"/>
      <c r="CR92" s="299"/>
      <c r="CS92" s="282"/>
      <c r="CT92" s="282"/>
      <c r="CU92" s="282"/>
      <c r="CV92" s="283"/>
      <c r="CW92" s="284"/>
      <c r="CX92" s="48"/>
      <c r="CY92" s="48"/>
      <c r="CZ92" s="48"/>
      <c r="DA92" s="247"/>
      <c r="DB92" s="45"/>
      <c r="DC92" s="248"/>
      <c r="DD92" s="249"/>
      <c r="DE92" s="45"/>
      <c r="DF92" s="248"/>
      <c r="DG92" s="249"/>
      <c r="DH92" s="45"/>
      <c r="DI92" s="248"/>
      <c r="DJ92" s="285"/>
      <c r="DK92" s="45"/>
      <c r="DL92" s="26"/>
      <c r="DM92" s="300"/>
    </row>
    <row r="93" spans="1:117" ht="15.75">
      <c r="A93" s="160"/>
      <c r="B93" s="242"/>
      <c r="C93" s="277"/>
      <c r="D93" s="179"/>
      <c r="E93" s="278"/>
      <c r="F93" s="279"/>
      <c r="G93" s="278"/>
      <c r="H93" s="280"/>
      <c r="I93" s="280"/>
      <c r="J93" s="278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81"/>
      <c r="Z93" s="368"/>
      <c r="AA93" s="278"/>
      <c r="AB93" s="279"/>
      <c r="AC93" s="278"/>
      <c r="AD93" s="280"/>
      <c r="AE93" s="280"/>
      <c r="AF93" s="278"/>
      <c r="AG93" s="279"/>
      <c r="AH93" s="279"/>
      <c r="AI93" s="279"/>
      <c r="AJ93" s="279"/>
      <c r="AK93" s="279"/>
      <c r="AL93" s="279"/>
      <c r="AM93" s="279"/>
      <c r="AN93" s="279"/>
      <c r="AO93" s="279"/>
      <c r="AP93" s="279"/>
      <c r="AQ93" s="279"/>
      <c r="AR93" s="279"/>
      <c r="AS93" s="279"/>
      <c r="AT93" s="279"/>
      <c r="AU93" s="281"/>
      <c r="AV93" s="278"/>
      <c r="AW93" s="279"/>
      <c r="AX93" s="278"/>
      <c r="AY93" s="280"/>
      <c r="AZ93" s="280"/>
      <c r="BA93" s="278"/>
      <c r="BB93" s="279"/>
      <c r="BC93" s="279"/>
      <c r="BD93" s="279"/>
      <c r="BE93" s="279"/>
      <c r="BF93" s="279"/>
      <c r="BG93" s="279"/>
      <c r="BH93" s="279"/>
      <c r="BI93" s="279"/>
      <c r="BJ93" s="279"/>
      <c r="BK93" s="279"/>
      <c r="BL93" s="279"/>
      <c r="BM93" s="279"/>
      <c r="BN93" s="279"/>
      <c r="BO93" s="279"/>
      <c r="BP93" s="281"/>
      <c r="BQ93" s="368"/>
      <c r="BR93" s="278"/>
      <c r="BS93" s="279"/>
      <c r="BT93" s="278"/>
      <c r="BU93" s="280"/>
      <c r="BV93" s="280"/>
      <c r="BW93" s="278"/>
      <c r="BX93" s="279"/>
      <c r="BY93" s="279"/>
      <c r="BZ93" s="279"/>
      <c r="CA93" s="279"/>
      <c r="CB93" s="279"/>
      <c r="CC93" s="279"/>
      <c r="CD93" s="279"/>
      <c r="CE93" s="279"/>
      <c r="CF93" s="279"/>
      <c r="CG93" s="279"/>
      <c r="CH93" s="279"/>
      <c r="CI93" s="279"/>
      <c r="CJ93" s="279"/>
      <c r="CK93" s="279"/>
      <c r="CL93" s="281"/>
      <c r="CM93" s="224"/>
      <c r="CN93" s="226"/>
      <c r="CO93" s="226"/>
      <c r="CP93" s="226"/>
      <c r="CQ93" s="29"/>
      <c r="CR93" s="299"/>
      <c r="CS93" s="282"/>
      <c r="CT93" s="282"/>
      <c r="CU93" s="282"/>
      <c r="CV93" s="283"/>
      <c r="CW93" s="284"/>
      <c r="CX93" s="48"/>
      <c r="CY93" s="48"/>
      <c r="CZ93" s="48"/>
      <c r="DA93" s="247"/>
      <c r="DB93" s="45"/>
      <c r="DC93" s="248"/>
      <c r="DD93" s="249"/>
      <c r="DE93" s="45"/>
      <c r="DF93" s="248"/>
      <c r="DG93" s="249"/>
      <c r="DH93" s="45"/>
      <c r="DI93" s="248"/>
      <c r="DJ93" s="285"/>
      <c r="DK93" s="45"/>
      <c r="DL93" s="26"/>
      <c r="DM93" s="300"/>
    </row>
    <row r="94" spans="1:117" ht="15.75">
      <c r="A94" s="160"/>
      <c r="B94" s="242"/>
      <c r="C94" s="277"/>
      <c r="D94" s="179"/>
      <c r="E94" s="278"/>
      <c r="F94" s="279"/>
      <c r="G94" s="278"/>
      <c r="H94" s="280"/>
      <c r="I94" s="280"/>
      <c r="J94" s="278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81"/>
      <c r="Z94" s="368"/>
      <c r="AA94" s="278"/>
      <c r="AB94" s="279"/>
      <c r="AC94" s="278"/>
      <c r="AD94" s="280"/>
      <c r="AE94" s="280"/>
      <c r="AF94" s="278"/>
      <c r="AG94" s="279"/>
      <c r="AH94" s="279"/>
      <c r="AI94" s="279"/>
      <c r="AJ94" s="279"/>
      <c r="AK94" s="279"/>
      <c r="AL94" s="279"/>
      <c r="AM94" s="279"/>
      <c r="AN94" s="279"/>
      <c r="AO94" s="279"/>
      <c r="AP94" s="279"/>
      <c r="AQ94" s="279"/>
      <c r="AR94" s="279"/>
      <c r="AS94" s="279"/>
      <c r="AT94" s="279"/>
      <c r="AU94" s="281"/>
      <c r="AV94" s="278"/>
      <c r="AW94" s="279"/>
      <c r="AX94" s="278"/>
      <c r="AY94" s="280"/>
      <c r="AZ94" s="280"/>
      <c r="BA94" s="278"/>
      <c r="BB94" s="279"/>
      <c r="BC94" s="279"/>
      <c r="BD94" s="279"/>
      <c r="BE94" s="279"/>
      <c r="BF94" s="279"/>
      <c r="BG94" s="279"/>
      <c r="BH94" s="279"/>
      <c r="BI94" s="279"/>
      <c r="BJ94" s="279"/>
      <c r="BK94" s="279"/>
      <c r="BL94" s="279"/>
      <c r="BM94" s="279"/>
      <c r="BN94" s="279"/>
      <c r="BO94" s="279"/>
      <c r="BP94" s="281"/>
      <c r="BQ94" s="368"/>
      <c r="BR94" s="278"/>
      <c r="BS94" s="279"/>
      <c r="BT94" s="278"/>
      <c r="BU94" s="280"/>
      <c r="BV94" s="280"/>
      <c r="BW94" s="278"/>
      <c r="BX94" s="279"/>
      <c r="BY94" s="279"/>
      <c r="BZ94" s="279"/>
      <c r="CA94" s="279"/>
      <c r="CB94" s="279"/>
      <c r="CC94" s="279"/>
      <c r="CD94" s="279"/>
      <c r="CE94" s="279"/>
      <c r="CF94" s="279"/>
      <c r="CG94" s="279"/>
      <c r="CH94" s="279"/>
      <c r="CI94" s="279"/>
      <c r="CJ94" s="279"/>
      <c r="CK94" s="279"/>
      <c r="CL94" s="281"/>
      <c r="CM94" s="224"/>
      <c r="CN94" s="226"/>
      <c r="CO94" s="226"/>
      <c r="CP94" s="226"/>
      <c r="CQ94" s="29"/>
      <c r="CR94" s="299"/>
      <c r="CS94" s="282"/>
      <c r="CT94" s="282"/>
      <c r="CU94" s="282"/>
      <c r="CV94" s="283"/>
      <c r="CW94" s="284"/>
      <c r="CX94" s="48"/>
      <c r="CY94" s="48"/>
      <c r="CZ94" s="48"/>
      <c r="DA94" s="247"/>
      <c r="DB94" s="45"/>
      <c r="DC94" s="248"/>
      <c r="DD94" s="249"/>
      <c r="DE94" s="45"/>
      <c r="DF94" s="248"/>
      <c r="DG94" s="249"/>
      <c r="DH94" s="45"/>
      <c r="DI94" s="248"/>
      <c r="DJ94" s="285"/>
      <c r="DK94" s="45"/>
      <c r="DL94" s="26"/>
      <c r="DM94" s="300"/>
    </row>
    <row r="95" spans="1:117" ht="15.75">
      <c r="A95" s="160"/>
      <c r="B95" s="242"/>
      <c r="C95" s="277"/>
      <c r="D95" s="179"/>
      <c r="E95" s="278"/>
      <c r="F95" s="279"/>
      <c r="G95" s="278"/>
      <c r="H95" s="280"/>
      <c r="I95" s="280"/>
      <c r="J95" s="278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81"/>
      <c r="Z95" s="368"/>
      <c r="AA95" s="278"/>
      <c r="AB95" s="279"/>
      <c r="AC95" s="278"/>
      <c r="AD95" s="280"/>
      <c r="AE95" s="280"/>
      <c r="AF95" s="278"/>
      <c r="AG95" s="279"/>
      <c r="AH95" s="279"/>
      <c r="AI95" s="279"/>
      <c r="AJ95" s="279"/>
      <c r="AK95" s="279"/>
      <c r="AL95" s="279"/>
      <c r="AM95" s="279"/>
      <c r="AN95" s="279"/>
      <c r="AO95" s="279"/>
      <c r="AP95" s="279"/>
      <c r="AQ95" s="279"/>
      <c r="AR95" s="279"/>
      <c r="AS95" s="279"/>
      <c r="AT95" s="279"/>
      <c r="AU95" s="281"/>
      <c r="AV95" s="278"/>
      <c r="AW95" s="279"/>
      <c r="AX95" s="278"/>
      <c r="AY95" s="280"/>
      <c r="AZ95" s="280"/>
      <c r="BA95" s="278"/>
      <c r="BB95" s="279"/>
      <c r="BC95" s="279"/>
      <c r="BD95" s="279"/>
      <c r="BE95" s="279"/>
      <c r="BF95" s="279"/>
      <c r="BG95" s="279"/>
      <c r="BH95" s="279"/>
      <c r="BI95" s="279"/>
      <c r="BJ95" s="279"/>
      <c r="BK95" s="279"/>
      <c r="BL95" s="279"/>
      <c r="BM95" s="279"/>
      <c r="BN95" s="279"/>
      <c r="BO95" s="279"/>
      <c r="BP95" s="281"/>
      <c r="BQ95" s="368"/>
      <c r="BR95" s="278"/>
      <c r="BS95" s="279"/>
      <c r="BT95" s="278"/>
      <c r="BU95" s="280"/>
      <c r="BV95" s="280"/>
      <c r="BW95" s="278"/>
      <c r="BX95" s="279"/>
      <c r="BY95" s="279"/>
      <c r="BZ95" s="279"/>
      <c r="CA95" s="279"/>
      <c r="CB95" s="279"/>
      <c r="CC95" s="279"/>
      <c r="CD95" s="279"/>
      <c r="CE95" s="279"/>
      <c r="CF95" s="279"/>
      <c r="CG95" s="279"/>
      <c r="CH95" s="279"/>
      <c r="CI95" s="279"/>
      <c r="CJ95" s="279"/>
      <c r="CK95" s="279"/>
      <c r="CL95" s="281"/>
      <c r="CM95" s="224"/>
      <c r="CN95" s="226"/>
      <c r="CO95" s="226"/>
      <c r="CP95" s="226"/>
      <c r="CQ95" s="29"/>
      <c r="CR95" s="299"/>
      <c r="CS95" s="282"/>
      <c r="CT95" s="282"/>
      <c r="CU95" s="282"/>
      <c r="CV95" s="283"/>
      <c r="CW95" s="284"/>
      <c r="CX95" s="48"/>
      <c r="CY95" s="48"/>
      <c r="CZ95" s="48"/>
      <c r="DA95" s="247"/>
      <c r="DB95" s="45"/>
      <c r="DC95" s="248"/>
      <c r="DD95" s="249"/>
      <c r="DE95" s="45"/>
      <c r="DF95" s="248"/>
      <c r="DG95" s="249"/>
      <c r="DH95" s="45"/>
      <c r="DI95" s="248"/>
      <c r="DJ95" s="285"/>
      <c r="DK95" s="45"/>
      <c r="DL95" s="26"/>
      <c r="DM95" s="300"/>
    </row>
    <row r="96" spans="1:117" ht="15.75">
      <c r="A96" s="160"/>
      <c r="B96" s="242"/>
      <c r="C96" s="277"/>
      <c r="D96" s="179"/>
      <c r="E96" s="278"/>
      <c r="F96" s="279"/>
      <c r="G96" s="278"/>
      <c r="H96" s="280"/>
      <c r="I96" s="280"/>
      <c r="J96" s="278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81"/>
      <c r="Z96" s="368"/>
      <c r="AA96" s="278"/>
      <c r="AB96" s="279"/>
      <c r="AC96" s="278"/>
      <c r="AD96" s="280"/>
      <c r="AE96" s="280"/>
      <c r="AF96" s="278"/>
      <c r="AG96" s="279"/>
      <c r="AH96" s="279"/>
      <c r="AI96" s="279"/>
      <c r="AJ96" s="279"/>
      <c r="AK96" s="279"/>
      <c r="AL96" s="279"/>
      <c r="AM96" s="279"/>
      <c r="AN96" s="279"/>
      <c r="AO96" s="279"/>
      <c r="AP96" s="279"/>
      <c r="AQ96" s="279"/>
      <c r="AR96" s="279"/>
      <c r="AS96" s="279"/>
      <c r="AT96" s="279"/>
      <c r="AU96" s="281"/>
      <c r="AV96" s="278"/>
      <c r="AW96" s="279"/>
      <c r="AX96" s="278"/>
      <c r="AY96" s="280"/>
      <c r="AZ96" s="280"/>
      <c r="BA96" s="278"/>
      <c r="BB96" s="279"/>
      <c r="BC96" s="279"/>
      <c r="BD96" s="279"/>
      <c r="BE96" s="279"/>
      <c r="BF96" s="279"/>
      <c r="BG96" s="279"/>
      <c r="BH96" s="279"/>
      <c r="BI96" s="279"/>
      <c r="BJ96" s="279"/>
      <c r="BK96" s="279"/>
      <c r="BL96" s="279"/>
      <c r="BM96" s="279"/>
      <c r="BN96" s="279"/>
      <c r="BO96" s="279"/>
      <c r="BP96" s="281"/>
      <c r="BQ96" s="368"/>
      <c r="BR96" s="278"/>
      <c r="BS96" s="279"/>
      <c r="BT96" s="278"/>
      <c r="BU96" s="280"/>
      <c r="BV96" s="280"/>
      <c r="BW96" s="278"/>
      <c r="BX96" s="279"/>
      <c r="BY96" s="279"/>
      <c r="BZ96" s="279"/>
      <c r="CA96" s="279"/>
      <c r="CB96" s="279"/>
      <c r="CC96" s="279"/>
      <c r="CD96" s="279"/>
      <c r="CE96" s="279"/>
      <c r="CF96" s="279"/>
      <c r="CG96" s="279"/>
      <c r="CH96" s="279"/>
      <c r="CI96" s="279"/>
      <c r="CJ96" s="279"/>
      <c r="CK96" s="279"/>
      <c r="CL96" s="281"/>
      <c r="CM96" s="224"/>
      <c r="CN96" s="226"/>
      <c r="CO96" s="226"/>
      <c r="CP96" s="226"/>
      <c r="CQ96" s="29"/>
      <c r="CR96" s="299"/>
      <c r="CS96" s="282"/>
      <c r="CT96" s="282"/>
      <c r="CU96" s="282"/>
      <c r="CV96" s="283"/>
      <c r="CW96" s="284"/>
      <c r="CX96" s="48"/>
      <c r="CY96" s="48"/>
      <c r="CZ96" s="48"/>
      <c r="DA96" s="247"/>
      <c r="DB96" s="45"/>
      <c r="DC96" s="248"/>
      <c r="DD96" s="249"/>
      <c r="DE96" s="45"/>
      <c r="DF96" s="248"/>
      <c r="DG96" s="249"/>
      <c r="DH96" s="45"/>
      <c r="DI96" s="248"/>
      <c r="DJ96" s="285"/>
      <c r="DK96" s="45"/>
      <c r="DL96" s="26"/>
      <c r="DM96" s="300"/>
    </row>
    <row r="97" spans="1:117" ht="16.5" thickBot="1">
      <c r="A97" s="136"/>
      <c r="B97" s="252"/>
      <c r="C97" s="302"/>
      <c r="D97" s="216"/>
      <c r="E97" s="303"/>
      <c r="F97" s="304"/>
      <c r="G97" s="303"/>
      <c r="H97" s="305"/>
      <c r="I97" s="305"/>
      <c r="J97" s="303"/>
      <c r="K97" s="304"/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6"/>
      <c r="Z97" s="369"/>
      <c r="AA97" s="303"/>
      <c r="AB97" s="304"/>
      <c r="AC97" s="303"/>
      <c r="AD97" s="305"/>
      <c r="AE97" s="305"/>
      <c r="AF97" s="303"/>
      <c r="AG97" s="304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6"/>
      <c r="AV97" s="303"/>
      <c r="AW97" s="304"/>
      <c r="AX97" s="303"/>
      <c r="AY97" s="305"/>
      <c r="AZ97" s="305"/>
      <c r="BA97" s="303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304"/>
      <c r="BM97" s="304"/>
      <c r="BN97" s="304"/>
      <c r="BO97" s="304"/>
      <c r="BP97" s="306"/>
      <c r="BQ97" s="369"/>
      <c r="BR97" s="303"/>
      <c r="BS97" s="304"/>
      <c r="BT97" s="303"/>
      <c r="BU97" s="305"/>
      <c r="BV97" s="305"/>
      <c r="BW97" s="303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4"/>
      <c r="CK97" s="304"/>
      <c r="CL97" s="306"/>
      <c r="CM97" s="307"/>
      <c r="CN97" s="308"/>
      <c r="CO97" s="308"/>
      <c r="CP97" s="308"/>
      <c r="CQ97" s="223"/>
      <c r="CR97" s="309"/>
      <c r="CS97" s="310"/>
      <c r="CT97" s="310"/>
      <c r="CU97" s="310"/>
      <c r="CV97" s="290"/>
      <c r="CW97" s="311"/>
      <c r="CX97" s="213"/>
      <c r="CY97" s="213"/>
      <c r="CZ97" s="213"/>
      <c r="DA97" s="258"/>
      <c r="DB97" s="151"/>
      <c r="DC97" s="259"/>
      <c r="DD97" s="260"/>
      <c r="DE97" s="151"/>
      <c r="DF97" s="259"/>
      <c r="DG97" s="260"/>
      <c r="DH97" s="151"/>
      <c r="DI97" s="259"/>
      <c r="DJ97" s="291"/>
      <c r="DK97" s="151"/>
      <c r="DL97" s="142"/>
      <c r="DM97" s="301"/>
    </row>
    <row r="101" spans="1:117">
      <c r="E101" s="46"/>
      <c r="F101"/>
      <c r="G101"/>
      <c r="H101" s="261"/>
      <c r="I101"/>
      <c r="J101"/>
      <c r="K101"/>
      <c r="L101"/>
      <c r="M101"/>
      <c r="N101"/>
      <c r="O101"/>
      <c r="P101"/>
      <c r="Q101" s="361"/>
      <c r="R101" s="361"/>
      <c r="S101" s="361"/>
      <c r="T101" s="361"/>
      <c r="U101" s="361"/>
      <c r="V101" s="361"/>
      <c r="W101"/>
      <c r="X101"/>
      <c r="Y101"/>
      <c r="Z101" s="361"/>
      <c r="AA101" s="46"/>
      <c r="AB101"/>
      <c r="AC101"/>
      <c r="AD101" s="261"/>
      <c r="AE101"/>
      <c r="AF101"/>
      <c r="AG101"/>
      <c r="AH101"/>
      <c r="AI101"/>
      <c r="AJ101"/>
      <c r="AK101"/>
      <c r="AL101"/>
      <c r="AM101" s="361"/>
      <c r="AN101" s="361"/>
      <c r="AO101" s="361"/>
      <c r="AP101" s="361"/>
      <c r="AQ101" s="361"/>
      <c r="AR101" s="361"/>
      <c r="AS101"/>
      <c r="AT101"/>
      <c r="AU101"/>
      <c r="AV101" s="46"/>
      <c r="AW101"/>
      <c r="AX101"/>
      <c r="AY101" s="261"/>
      <c r="AZ101"/>
      <c r="BA101"/>
      <c r="BB101"/>
      <c r="BC101"/>
      <c r="BD101"/>
      <c r="BE101"/>
      <c r="BF101"/>
      <c r="BG101"/>
      <c r="BH101" s="361"/>
      <c r="BI101" s="361"/>
      <c r="BJ101" s="361"/>
      <c r="BK101" s="361"/>
      <c r="BL101" s="361"/>
      <c r="BM101" s="361"/>
      <c r="BN101"/>
      <c r="BO101"/>
      <c r="BP101"/>
      <c r="BQ101" s="361"/>
      <c r="BR101" s="46"/>
      <c r="BS101"/>
      <c r="BT101"/>
      <c r="BU101" s="261"/>
      <c r="BV101"/>
      <c r="BW101"/>
      <c r="BX101"/>
      <c r="BY101"/>
      <c r="BZ101"/>
      <c r="CA101"/>
      <c r="CB101"/>
      <c r="CC101"/>
      <c r="CD101" s="361"/>
      <c r="CE101" s="361"/>
      <c r="CF101" s="361"/>
      <c r="CG101" s="361"/>
      <c r="CH101" s="361"/>
      <c r="CI101" s="361"/>
      <c r="CJ101"/>
      <c r="CK101"/>
      <c r="CL101"/>
    </row>
    <row r="102" spans="1:117">
      <c r="E102" s="46"/>
      <c r="F102"/>
      <c r="G102"/>
      <c r="H102" s="261"/>
      <c r="I102"/>
      <c r="J102"/>
      <c r="K102"/>
      <c r="L102"/>
      <c r="M102"/>
      <c r="N102"/>
      <c r="O102"/>
      <c r="P102"/>
      <c r="Q102" s="361"/>
      <c r="R102" s="361"/>
      <c r="S102" s="361"/>
      <c r="T102" s="361"/>
      <c r="U102" s="361"/>
      <c r="V102" s="361"/>
      <c r="W102"/>
      <c r="X102"/>
      <c r="Y102"/>
      <c r="Z102" s="361"/>
      <c r="AA102" s="46"/>
      <c r="AB102"/>
      <c r="AC102"/>
      <c r="AD102" s="261"/>
      <c r="AE102"/>
      <c r="AF102"/>
      <c r="AG102"/>
      <c r="AH102"/>
      <c r="AI102"/>
      <c r="AJ102"/>
      <c r="AK102"/>
      <c r="AL102"/>
      <c r="AM102" s="361"/>
      <c r="AN102" s="361"/>
      <c r="AO102" s="361"/>
      <c r="AP102" s="361"/>
      <c r="AQ102" s="361"/>
      <c r="AR102" s="361"/>
      <c r="AS102"/>
      <c r="AT102"/>
      <c r="AU102"/>
      <c r="AV102" s="46"/>
      <c r="AW102"/>
      <c r="AX102"/>
      <c r="AY102" s="261"/>
      <c r="AZ102"/>
      <c r="BA102"/>
      <c r="BB102"/>
      <c r="BC102"/>
      <c r="BD102"/>
      <c r="BE102"/>
      <c r="BF102"/>
      <c r="BG102"/>
      <c r="BH102" s="361"/>
      <c r="BI102" s="361"/>
      <c r="BJ102" s="361"/>
      <c r="BK102" s="361"/>
      <c r="BL102" s="361"/>
      <c r="BM102" s="361"/>
      <c r="BN102"/>
      <c r="BO102"/>
      <c r="BP102"/>
      <c r="BQ102" s="361"/>
      <c r="BR102" s="46"/>
      <c r="BS102"/>
      <c r="BT102"/>
      <c r="BU102" s="261"/>
      <c r="BV102"/>
      <c r="BW102"/>
      <c r="BX102"/>
      <c r="BY102"/>
      <c r="BZ102"/>
      <c r="CA102"/>
      <c r="CB102"/>
      <c r="CC102"/>
      <c r="CD102" s="361"/>
      <c r="CE102" s="361"/>
      <c r="CF102" s="361"/>
      <c r="CG102" s="361"/>
      <c r="CH102" s="361"/>
      <c r="CI102" s="361"/>
      <c r="CJ102"/>
      <c r="CK102"/>
      <c r="CL102"/>
    </row>
    <row r="103" spans="1:117">
      <c r="E103" s="46"/>
      <c r="F103"/>
      <c r="G103"/>
      <c r="H103" s="261"/>
      <c r="I103"/>
      <c r="J103"/>
      <c r="K103"/>
      <c r="L103"/>
      <c r="M103"/>
      <c r="N103"/>
      <c r="O103"/>
      <c r="P103"/>
      <c r="Q103" s="361"/>
      <c r="R103" s="361"/>
      <c r="S103" s="361"/>
      <c r="T103" s="361"/>
      <c r="U103" s="361"/>
      <c r="V103" s="361"/>
      <c r="W103"/>
      <c r="X103"/>
      <c r="Y103"/>
      <c r="Z103" s="361"/>
      <c r="AA103" s="46"/>
      <c r="AB103"/>
      <c r="AC103"/>
      <c r="AD103" s="261"/>
      <c r="AE103"/>
      <c r="AF103"/>
      <c r="AG103"/>
      <c r="AH103"/>
      <c r="AI103"/>
      <c r="AJ103"/>
      <c r="AK103"/>
      <c r="AL103"/>
      <c r="AM103" s="361"/>
      <c r="AN103" s="361"/>
      <c r="AO103" s="361"/>
      <c r="AP103" s="361"/>
      <c r="AQ103" s="361"/>
      <c r="AR103" s="361"/>
      <c r="AS103"/>
      <c r="AT103"/>
      <c r="AU103"/>
      <c r="AV103" s="46"/>
      <c r="AW103"/>
      <c r="AX103"/>
      <c r="AY103" s="261"/>
      <c r="AZ103"/>
      <c r="BA103"/>
      <c r="BB103"/>
      <c r="BC103"/>
      <c r="BD103"/>
      <c r="BE103"/>
      <c r="BF103"/>
      <c r="BG103"/>
      <c r="BH103" s="361"/>
      <c r="BI103" s="361"/>
      <c r="BJ103" s="361"/>
      <c r="BK103" s="361"/>
      <c r="BL103" s="361"/>
      <c r="BM103" s="361"/>
      <c r="BN103"/>
      <c r="BO103"/>
      <c r="BP103"/>
      <c r="BQ103" s="361"/>
      <c r="BR103" s="46"/>
      <c r="BS103"/>
      <c r="BT103"/>
      <c r="BU103" s="261"/>
      <c r="BV103"/>
      <c r="BW103"/>
      <c r="BX103"/>
      <c r="BY103"/>
      <c r="BZ103"/>
      <c r="CA103"/>
      <c r="CB103"/>
      <c r="CC103"/>
      <c r="CD103" s="361"/>
      <c r="CE103" s="361"/>
      <c r="CF103" s="361"/>
      <c r="CG103" s="361"/>
      <c r="CH103" s="361"/>
      <c r="CI103" s="361"/>
      <c r="CJ103"/>
      <c r="CK103"/>
      <c r="CL103"/>
    </row>
    <row r="104" spans="1:117">
      <c r="E104" s="46"/>
      <c r="F104"/>
      <c r="G104"/>
      <c r="H104" s="261"/>
      <c r="I104"/>
      <c r="J104"/>
      <c r="K104"/>
      <c r="L104"/>
      <c r="M104"/>
      <c r="N104"/>
      <c r="O104"/>
      <c r="P104"/>
      <c r="Q104" s="361"/>
      <c r="R104" s="361"/>
      <c r="S104" s="361"/>
      <c r="T104" s="361"/>
      <c r="U104" s="361"/>
      <c r="V104" s="361"/>
      <c r="W104"/>
      <c r="X104"/>
      <c r="Y104"/>
      <c r="Z104" s="361"/>
      <c r="AA104" s="46"/>
      <c r="AB104"/>
      <c r="AC104"/>
      <c r="AD104" s="261"/>
      <c r="AE104"/>
      <c r="AF104"/>
      <c r="AG104"/>
      <c r="AH104"/>
      <c r="AI104"/>
      <c r="AJ104"/>
      <c r="AK104"/>
      <c r="AL104"/>
      <c r="AM104" s="361"/>
      <c r="AN104" s="361"/>
      <c r="AO104" s="361"/>
      <c r="AP104" s="361"/>
      <c r="AQ104" s="361"/>
      <c r="AR104" s="361"/>
      <c r="AS104"/>
      <c r="AT104"/>
      <c r="AU104"/>
      <c r="AV104" s="46"/>
      <c r="AW104"/>
      <c r="AX104"/>
      <c r="AY104" s="261"/>
      <c r="AZ104"/>
      <c r="BA104"/>
      <c r="BB104"/>
      <c r="BC104"/>
      <c r="BD104"/>
      <c r="BE104"/>
      <c r="BF104"/>
      <c r="BG104"/>
      <c r="BH104" s="361"/>
      <c r="BI104" s="361"/>
      <c r="BJ104" s="361"/>
      <c r="BK104" s="361"/>
      <c r="BL104" s="361"/>
      <c r="BM104" s="361"/>
      <c r="BN104"/>
      <c r="BO104"/>
      <c r="BP104"/>
      <c r="BQ104" s="361"/>
      <c r="BR104" s="46"/>
      <c r="BS104"/>
      <c r="BT104"/>
      <c r="BU104" s="261"/>
      <c r="BV104"/>
      <c r="BW104"/>
      <c r="BX104"/>
      <c r="BY104"/>
      <c r="BZ104"/>
      <c r="CA104"/>
      <c r="CB104"/>
      <c r="CC104"/>
      <c r="CD104" s="361"/>
      <c r="CE104" s="361"/>
      <c r="CF104" s="361"/>
      <c r="CG104" s="361"/>
      <c r="CH104" s="361"/>
      <c r="CI104" s="361"/>
      <c r="CJ104"/>
      <c r="CK104"/>
      <c r="CL104"/>
    </row>
    <row r="105" spans="1:117">
      <c r="E105" s="46"/>
      <c r="F105"/>
      <c r="G105"/>
      <c r="H105" s="261"/>
      <c r="I105"/>
      <c r="J105"/>
      <c r="K105"/>
      <c r="L105"/>
      <c r="M105"/>
      <c r="N105"/>
      <c r="O105"/>
      <c r="P105"/>
      <c r="Q105" s="361"/>
      <c r="R105" s="361"/>
      <c r="S105" s="361"/>
      <c r="T105" s="361"/>
      <c r="U105" s="361"/>
      <c r="V105" s="361"/>
      <c r="W105"/>
      <c r="X105"/>
      <c r="Y105"/>
      <c r="Z105" s="361"/>
      <c r="AA105" s="46"/>
      <c r="AB105"/>
      <c r="AC105"/>
      <c r="AD105" s="261"/>
      <c r="AE105"/>
      <c r="AF105"/>
      <c r="AG105"/>
      <c r="AH105"/>
      <c r="AI105"/>
      <c r="AJ105"/>
      <c r="AK105"/>
      <c r="AL105"/>
      <c r="AM105" s="361"/>
      <c r="AN105" s="361"/>
      <c r="AO105" s="361"/>
      <c r="AP105" s="361"/>
      <c r="AQ105" s="361"/>
      <c r="AR105" s="361"/>
      <c r="AS105"/>
      <c r="AT105"/>
      <c r="AU105"/>
      <c r="AV105" s="46"/>
      <c r="AW105"/>
      <c r="AX105"/>
      <c r="AY105" s="261"/>
      <c r="AZ105"/>
      <c r="BA105"/>
      <c r="BB105"/>
      <c r="BC105"/>
      <c r="BD105"/>
      <c r="BE105"/>
      <c r="BF105"/>
      <c r="BG105"/>
      <c r="BH105" s="361"/>
      <c r="BI105" s="361"/>
      <c r="BJ105" s="361"/>
      <c r="BK105" s="361"/>
      <c r="BL105" s="361"/>
      <c r="BM105" s="361"/>
      <c r="BN105"/>
      <c r="BO105"/>
      <c r="BP105"/>
      <c r="BQ105" s="361"/>
      <c r="BR105" s="46"/>
      <c r="BS105"/>
      <c r="BT105"/>
      <c r="BU105" s="261"/>
      <c r="BV105"/>
      <c r="BW105"/>
      <c r="BX105"/>
      <c r="BY105"/>
      <c r="BZ105"/>
      <c r="CA105"/>
      <c r="CB105"/>
      <c r="CC105"/>
      <c r="CD105" s="361"/>
      <c r="CE105" s="361"/>
      <c r="CF105" s="361"/>
      <c r="CG105" s="361"/>
      <c r="CH105" s="361"/>
      <c r="CI105" s="361"/>
      <c r="CJ105"/>
      <c r="CK105"/>
      <c r="CL105"/>
    </row>
    <row r="106" spans="1:117">
      <c r="E106" s="46"/>
      <c r="F106"/>
      <c r="G106"/>
      <c r="H106" s="261"/>
      <c r="I106"/>
      <c r="J106"/>
      <c r="K106"/>
      <c r="L106"/>
      <c r="M106"/>
      <c r="N106"/>
      <c r="O106"/>
      <c r="P106"/>
      <c r="Q106" s="361"/>
      <c r="R106" s="361"/>
      <c r="S106" s="361"/>
      <c r="T106" s="361"/>
      <c r="U106" s="361"/>
      <c r="V106" s="361"/>
      <c r="W106"/>
      <c r="X106"/>
      <c r="Y106"/>
      <c r="Z106" s="361"/>
      <c r="AA106" s="46"/>
      <c r="AB106"/>
      <c r="AC106"/>
      <c r="AD106" s="261"/>
      <c r="AE106"/>
      <c r="AF106"/>
      <c r="AG106"/>
      <c r="AH106"/>
      <c r="AI106"/>
      <c r="AJ106"/>
      <c r="AK106"/>
      <c r="AL106"/>
      <c r="AM106" s="361"/>
      <c r="AN106" s="361"/>
      <c r="AO106" s="361"/>
      <c r="AP106" s="361"/>
      <c r="AQ106" s="361"/>
      <c r="AR106" s="361"/>
      <c r="AS106"/>
      <c r="AT106"/>
      <c r="AU106"/>
      <c r="AV106" s="46"/>
      <c r="AW106"/>
      <c r="AX106"/>
      <c r="AY106" s="261"/>
      <c r="AZ106"/>
      <c r="BA106"/>
      <c r="BB106"/>
      <c r="BC106"/>
      <c r="BD106"/>
      <c r="BE106"/>
      <c r="BF106"/>
      <c r="BG106"/>
      <c r="BH106" s="361"/>
      <c r="BI106" s="361"/>
      <c r="BJ106" s="361"/>
      <c r="BK106" s="361"/>
      <c r="BL106" s="361"/>
      <c r="BM106" s="361"/>
      <c r="BN106"/>
      <c r="BO106"/>
      <c r="BP106"/>
      <c r="BQ106" s="361"/>
      <c r="BR106" s="46"/>
      <c r="BS106"/>
      <c r="BT106"/>
      <c r="BU106" s="261"/>
      <c r="BV106"/>
      <c r="BW106"/>
      <c r="BX106"/>
      <c r="BY106"/>
      <c r="BZ106"/>
      <c r="CA106"/>
      <c r="CB106"/>
      <c r="CC106"/>
      <c r="CD106" s="361"/>
      <c r="CE106" s="361"/>
      <c r="CF106" s="361"/>
      <c r="CG106" s="361"/>
      <c r="CH106" s="361"/>
      <c r="CI106" s="361"/>
      <c r="CJ106"/>
      <c r="CK106"/>
      <c r="CL106"/>
    </row>
    <row r="107" spans="1:117">
      <c r="E107" s="46"/>
      <c r="F107"/>
      <c r="G107"/>
      <c r="H107" s="261"/>
      <c r="I107"/>
      <c r="J107"/>
      <c r="K107"/>
      <c r="L107"/>
      <c r="M107"/>
      <c r="N107"/>
      <c r="O107"/>
      <c r="P107"/>
      <c r="Q107" s="361"/>
      <c r="R107" s="361"/>
      <c r="S107" s="361"/>
      <c r="T107" s="361"/>
      <c r="U107" s="361"/>
      <c r="V107" s="361"/>
      <c r="W107"/>
      <c r="X107"/>
      <c r="Y107"/>
      <c r="Z107" s="361"/>
      <c r="AA107" s="46"/>
      <c r="AB107"/>
      <c r="AC107"/>
      <c r="AD107" s="261"/>
      <c r="AE107"/>
      <c r="AF107"/>
      <c r="AG107"/>
      <c r="AH107"/>
      <c r="AI107"/>
      <c r="AJ107"/>
      <c r="AK107"/>
      <c r="AL107"/>
      <c r="AM107" s="361"/>
      <c r="AN107" s="361"/>
      <c r="AO107" s="361"/>
      <c r="AP107" s="361"/>
      <c r="AQ107" s="361"/>
      <c r="AR107" s="361"/>
      <c r="AS107"/>
      <c r="AT107"/>
      <c r="AU107"/>
      <c r="AV107" s="46"/>
      <c r="AW107"/>
      <c r="AX107"/>
      <c r="AY107" s="261"/>
      <c r="AZ107"/>
      <c r="BA107"/>
      <c r="BB107"/>
      <c r="BC107"/>
      <c r="BD107"/>
      <c r="BE107"/>
      <c r="BF107"/>
      <c r="BG107"/>
      <c r="BH107" s="361"/>
      <c r="BI107" s="361"/>
      <c r="BJ107" s="361"/>
      <c r="BK107" s="361"/>
      <c r="BL107" s="361"/>
      <c r="BM107" s="361"/>
      <c r="BN107"/>
      <c r="BO107"/>
      <c r="BP107"/>
      <c r="BQ107" s="361"/>
      <c r="BR107" s="46"/>
      <c r="BS107"/>
      <c r="BT107"/>
      <c r="BU107" s="261"/>
      <c r="BV107"/>
      <c r="BW107"/>
      <c r="BX107"/>
      <c r="BY107"/>
      <c r="BZ107"/>
      <c r="CA107"/>
      <c r="CB107"/>
      <c r="CC107"/>
      <c r="CD107" s="361"/>
      <c r="CE107" s="361"/>
      <c r="CF107" s="361"/>
      <c r="CG107" s="361"/>
      <c r="CH107" s="361"/>
      <c r="CI107" s="361"/>
      <c r="CJ107"/>
      <c r="CK107"/>
      <c r="CL107"/>
    </row>
    <row r="108" spans="1:117">
      <c r="E108" s="46"/>
      <c r="F108"/>
      <c r="G108"/>
      <c r="H108" s="261"/>
      <c r="I108"/>
      <c r="J108"/>
      <c r="K108"/>
      <c r="L108"/>
      <c r="M108"/>
      <c r="N108"/>
      <c r="O108"/>
      <c r="P108"/>
      <c r="Q108" s="361"/>
      <c r="R108" s="361"/>
      <c r="S108" s="361"/>
      <c r="T108" s="361"/>
      <c r="U108" s="361"/>
      <c r="V108" s="361"/>
      <c r="W108"/>
      <c r="X108"/>
      <c r="Y108"/>
      <c r="Z108" s="361"/>
      <c r="AA108" s="46"/>
      <c r="AB108"/>
      <c r="AC108"/>
      <c r="AD108" s="261"/>
      <c r="AE108"/>
      <c r="AF108"/>
      <c r="AG108"/>
      <c r="AH108"/>
      <c r="AI108"/>
      <c r="AJ108"/>
      <c r="AK108"/>
      <c r="AL108"/>
      <c r="AM108" s="361"/>
      <c r="AN108" s="361"/>
      <c r="AO108" s="361"/>
      <c r="AP108" s="361"/>
      <c r="AQ108" s="361"/>
      <c r="AR108" s="361"/>
      <c r="AS108"/>
      <c r="AT108"/>
      <c r="AU108"/>
      <c r="AV108" s="46"/>
      <c r="AW108"/>
      <c r="AX108"/>
      <c r="AY108" s="261"/>
      <c r="AZ108"/>
      <c r="BA108"/>
      <c r="BB108"/>
      <c r="BC108"/>
      <c r="BD108"/>
      <c r="BE108"/>
      <c r="BF108"/>
      <c r="BG108"/>
      <c r="BH108" s="361"/>
      <c r="BI108" s="361"/>
      <c r="BJ108" s="361"/>
      <c r="BK108" s="361"/>
      <c r="BL108" s="361"/>
      <c r="BM108" s="361"/>
      <c r="BN108"/>
      <c r="BO108"/>
      <c r="BP108"/>
      <c r="BQ108" s="361"/>
      <c r="BR108" s="46"/>
      <c r="BS108"/>
      <c r="BT108"/>
      <c r="BU108" s="261"/>
      <c r="BV108"/>
      <c r="BW108"/>
      <c r="BX108"/>
      <c r="BY108"/>
      <c r="BZ108"/>
      <c r="CA108"/>
      <c r="CB108"/>
      <c r="CC108"/>
      <c r="CD108" s="361"/>
      <c r="CE108" s="361"/>
      <c r="CF108" s="361"/>
      <c r="CG108" s="361"/>
      <c r="CH108" s="361"/>
      <c r="CI108" s="361"/>
      <c r="CJ108"/>
      <c r="CK108"/>
      <c r="CL108"/>
    </row>
    <row r="109" spans="1:117">
      <c r="E109" s="46"/>
      <c r="F109"/>
      <c r="G109"/>
      <c r="H109" s="261"/>
      <c r="I109"/>
      <c r="J109"/>
      <c r="K109"/>
      <c r="L109"/>
      <c r="M109"/>
      <c r="N109"/>
      <c r="O109"/>
      <c r="P109"/>
      <c r="Q109" s="361"/>
      <c r="R109" s="361"/>
      <c r="S109" s="361"/>
      <c r="T109" s="361"/>
      <c r="U109" s="361"/>
      <c r="V109" s="361"/>
      <c r="W109"/>
      <c r="X109"/>
      <c r="Y109"/>
      <c r="Z109" s="361"/>
      <c r="AA109" s="46"/>
      <c r="AB109"/>
      <c r="AC109"/>
      <c r="AD109" s="261"/>
      <c r="AE109"/>
      <c r="AF109"/>
      <c r="AG109"/>
      <c r="AH109"/>
      <c r="AI109"/>
      <c r="AJ109"/>
      <c r="AK109"/>
      <c r="AL109"/>
      <c r="AM109" s="361"/>
      <c r="AN109" s="361"/>
      <c r="AO109" s="361"/>
      <c r="AP109" s="361"/>
      <c r="AQ109" s="361"/>
      <c r="AR109" s="361"/>
      <c r="AS109"/>
      <c r="AT109"/>
      <c r="AU109"/>
      <c r="AV109" s="46"/>
      <c r="AW109"/>
      <c r="AX109"/>
      <c r="AY109" s="261"/>
      <c r="AZ109"/>
      <c r="BA109"/>
      <c r="BB109"/>
      <c r="BC109"/>
      <c r="BD109"/>
      <c r="BE109"/>
      <c r="BF109"/>
      <c r="BG109"/>
      <c r="BH109" s="361"/>
      <c r="BI109" s="361"/>
      <c r="BJ109" s="361"/>
      <c r="BK109" s="361"/>
      <c r="BL109" s="361"/>
      <c r="BM109" s="361"/>
      <c r="BN109"/>
      <c r="BO109"/>
      <c r="BP109"/>
      <c r="BQ109" s="361"/>
      <c r="BR109" s="46"/>
      <c r="BS109"/>
      <c r="BT109"/>
      <c r="BU109" s="261"/>
      <c r="BV109"/>
      <c r="BW109"/>
      <c r="BX109"/>
      <c r="BY109"/>
      <c r="BZ109"/>
      <c r="CA109"/>
      <c r="CB109"/>
      <c r="CC109"/>
      <c r="CD109" s="361"/>
      <c r="CE109" s="361"/>
      <c r="CF109" s="361"/>
      <c r="CG109" s="361"/>
      <c r="CH109" s="361"/>
      <c r="CI109" s="361"/>
      <c r="CJ109"/>
      <c r="CK109"/>
      <c r="CL109"/>
    </row>
    <row r="110" spans="1:117">
      <c r="E110" s="46"/>
      <c r="F110"/>
      <c r="G110"/>
      <c r="H110" s="261"/>
      <c r="I110"/>
      <c r="J110"/>
      <c r="K110"/>
      <c r="L110"/>
      <c r="M110"/>
      <c r="N110"/>
      <c r="O110"/>
      <c r="P110"/>
      <c r="Q110" s="361"/>
      <c r="R110" s="361"/>
      <c r="S110" s="361"/>
      <c r="T110" s="361"/>
      <c r="U110" s="361"/>
      <c r="V110" s="361"/>
      <c r="W110"/>
      <c r="X110"/>
      <c r="Y110"/>
      <c r="Z110" s="361"/>
      <c r="AA110" s="46"/>
      <c r="AB110"/>
      <c r="AC110"/>
      <c r="AD110" s="261"/>
      <c r="AE110"/>
      <c r="AF110"/>
      <c r="AG110"/>
      <c r="AH110"/>
      <c r="AI110"/>
      <c r="AJ110"/>
      <c r="AK110"/>
      <c r="AL110"/>
      <c r="AM110" s="361"/>
      <c r="AN110" s="361"/>
      <c r="AO110" s="361"/>
      <c r="AP110" s="361"/>
      <c r="AQ110" s="361"/>
      <c r="AR110" s="361"/>
      <c r="AS110"/>
      <c r="AT110"/>
      <c r="AU110"/>
      <c r="AV110" s="46"/>
      <c r="AW110"/>
      <c r="AX110"/>
      <c r="AY110" s="261"/>
      <c r="AZ110"/>
      <c r="BA110"/>
      <c r="BB110"/>
      <c r="BC110"/>
      <c r="BD110"/>
      <c r="BE110"/>
      <c r="BF110"/>
      <c r="BG110"/>
      <c r="BH110" s="361"/>
      <c r="BI110" s="361"/>
      <c r="BJ110" s="361"/>
      <c r="BK110" s="361"/>
      <c r="BL110" s="361"/>
      <c r="BM110" s="361"/>
      <c r="BN110"/>
      <c r="BO110"/>
      <c r="BP110"/>
      <c r="BQ110" s="361"/>
      <c r="BR110" s="46"/>
      <c r="BS110"/>
      <c r="BT110"/>
      <c r="BU110" s="261"/>
      <c r="BV110"/>
      <c r="BW110"/>
      <c r="BX110"/>
      <c r="BY110"/>
      <c r="BZ110"/>
      <c r="CA110"/>
      <c r="CB110"/>
      <c r="CC110"/>
      <c r="CD110" s="361"/>
      <c r="CE110" s="361"/>
      <c r="CF110" s="361"/>
      <c r="CG110" s="361"/>
      <c r="CH110" s="361"/>
      <c r="CI110" s="361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46" bestFit="1" customWidth="1"/>
    <col min="6" max="6" width="8.140625" bestFit="1" customWidth="1"/>
    <col min="7" max="7" width="8.5703125" style="46" bestFit="1" customWidth="1"/>
    <col min="8" max="10" width="8.5703125" style="53" bestFit="1" customWidth="1"/>
    <col min="11" max="13" width="8.5703125" style="53" customWidth="1"/>
    <col min="14" max="18" width="8.5703125" style="53" bestFit="1" customWidth="1"/>
    <col min="19" max="19" width="10.5703125" style="379" bestFit="1" customWidth="1"/>
    <col min="20" max="20" width="9.28515625" style="46" bestFit="1" customWidth="1"/>
    <col min="21" max="21" width="8.5703125" style="46" bestFit="1" customWidth="1"/>
    <col min="22" max="22" width="9.28515625" style="336" bestFit="1" customWidth="1"/>
    <col min="23" max="23" width="6.7109375" style="336" bestFit="1" customWidth="1"/>
    <col min="24" max="26" width="6.7109375" style="336" customWidth="1"/>
    <col min="27" max="27" width="7.7109375" style="336" bestFit="1" customWidth="1"/>
    <col min="28" max="28" width="8.140625" style="336" bestFit="1" customWidth="1"/>
    <col min="29" max="29" width="8.140625" style="336" customWidth="1"/>
    <col min="30" max="30" width="8.140625" style="336" bestFit="1" customWidth="1"/>
    <col min="31" max="31" width="8.5703125" style="336" bestFit="1" customWidth="1"/>
    <col min="32" max="33" width="8.5703125" style="53" bestFit="1" customWidth="1"/>
    <col min="34" max="34" width="10.5703125" style="379" bestFit="1" customWidth="1"/>
    <col min="35" max="35" width="9.28515625" style="46" bestFit="1" customWidth="1"/>
    <col min="36" max="36" width="8.5703125" style="46" bestFit="1" customWidth="1"/>
    <col min="37" max="37" width="9.28515625" style="46" bestFit="1" customWidth="1"/>
    <col min="38" max="38" width="6.7109375" style="53" bestFit="1" customWidth="1"/>
    <col min="39" max="39" width="7.42578125" style="53" bestFit="1" customWidth="1"/>
    <col min="40" max="40" width="8.140625" style="53" bestFit="1" customWidth="1"/>
    <col min="41" max="43" width="8.140625" style="53" customWidth="1"/>
    <col min="44" max="48" width="8.5703125" style="53" bestFit="1" customWidth="1"/>
    <col min="49" max="49" width="10.5703125" style="379" bestFit="1" customWidth="1"/>
    <col min="50" max="50" width="9.28515625" style="46" bestFit="1" customWidth="1"/>
    <col min="51" max="51" width="8.5703125" style="46" bestFit="1" customWidth="1"/>
    <col min="52" max="52" width="9.42578125" style="336" bestFit="1" customWidth="1"/>
    <col min="53" max="53" width="8.5703125" style="336" bestFit="1" customWidth="1"/>
    <col min="54" max="57" width="8.5703125" style="336" customWidth="1"/>
    <col min="58" max="58" width="8.5703125" style="336" bestFit="1" customWidth="1"/>
    <col min="59" max="59" width="8.5703125" style="336" customWidth="1"/>
    <col min="60" max="60" width="8.5703125" style="336" bestFit="1" customWidth="1"/>
    <col min="61" max="63" width="8.5703125" style="53" bestFit="1" customWidth="1"/>
    <col min="64" max="64" width="10.5703125" style="379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35" bestFit="1" customWidth="1"/>
    <col min="77" max="78" width="11.5703125" bestFit="1" customWidth="1"/>
    <col min="79" max="79" width="9.28515625" style="361" bestFit="1" customWidth="1"/>
  </cols>
  <sheetData>
    <row r="1" spans="1:79" s="377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313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49" t="s">
        <v>203</v>
      </c>
      <c r="Q1" s="49" t="s">
        <v>278</v>
      </c>
      <c r="R1" s="49" t="s">
        <v>279</v>
      </c>
      <c r="S1" s="378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378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49" t="s">
        <v>217</v>
      </c>
      <c r="AU1" s="49" t="s">
        <v>273</v>
      </c>
      <c r="AV1" s="49" t="s">
        <v>274</v>
      </c>
      <c r="AW1" s="378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378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s="156" customFormat="1" ht="15" customHeight="1">
      <c r="A2" s="232"/>
      <c r="B2" s="314"/>
      <c r="C2" s="234"/>
      <c r="D2" s="169"/>
      <c r="E2" s="380"/>
      <c r="F2" s="42"/>
      <c r="G2" s="171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81"/>
      <c r="T2" s="235"/>
      <c r="U2" s="235"/>
      <c r="V2" s="316"/>
      <c r="W2" s="317"/>
      <c r="X2" s="317"/>
      <c r="Y2" s="317"/>
      <c r="Z2" s="317"/>
      <c r="AA2" s="317"/>
      <c r="AB2" s="317"/>
      <c r="AC2" s="317"/>
      <c r="AD2" s="317"/>
      <c r="AE2" s="317"/>
      <c r="AF2" s="315"/>
      <c r="AG2" s="315"/>
      <c r="AH2" s="381"/>
      <c r="AI2" s="318"/>
      <c r="AJ2" s="235"/>
      <c r="AK2" s="235"/>
      <c r="AL2" s="315"/>
      <c r="AM2" s="315"/>
      <c r="AN2" s="315"/>
      <c r="AO2" s="315"/>
      <c r="AP2" s="315"/>
      <c r="AQ2" s="315"/>
      <c r="AR2" s="315"/>
      <c r="AS2" s="315"/>
      <c r="AT2" s="315"/>
      <c r="AU2" s="315"/>
      <c r="AV2" s="315"/>
      <c r="AW2" s="381"/>
      <c r="AX2" s="235"/>
      <c r="AY2" s="235"/>
      <c r="AZ2" s="316"/>
      <c r="BA2" s="317"/>
      <c r="BB2" s="317"/>
      <c r="BC2" s="317"/>
      <c r="BD2" s="317"/>
      <c r="BE2" s="317"/>
      <c r="BF2" s="317"/>
      <c r="BG2" s="317"/>
      <c r="BH2" s="317"/>
      <c r="BI2" s="315"/>
      <c r="BJ2" s="315"/>
      <c r="BK2" s="315"/>
      <c r="BL2" s="381"/>
      <c r="BM2" s="236"/>
      <c r="BN2" s="30"/>
      <c r="BO2" s="30"/>
      <c r="BP2" s="30"/>
      <c r="BQ2" s="237"/>
      <c r="BR2" s="176"/>
      <c r="BS2" s="363"/>
      <c r="BT2" s="363"/>
      <c r="BU2" s="363"/>
      <c r="BV2" s="319"/>
      <c r="BW2" s="161"/>
      <c r="BX2" s="353"/>
      <c r="BY2" s="162"/>
      <c r="BZ2" s="163"/>
      <c r="CA2" s="163"/>
    </row>
    <row r="3" spans="1:79" s="156" customFormat="1" ht="15.75">
      <c r="A3" s="241"/>
      <c r="B3" s="320"/>
      <c r="C3" s="243"/>
      <c r="D3" s="16"/>
      <c r="E3" s="382"/>
      <c r="F3" s="44"/>
      <c r="G3" s="182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83"/>
      <c r="T3" s="244"/>
      <c r="U3" s="244"/>
      <c r="V3" s="322"/>
      <c r="W3" s="323"/>
      <c r="X3" s="323"/>
      <c r="Y3" s="323"/>
      <c r="Z3" s="323"/>
      <c r="AA3" s="323"/>
      <c r="AB3" s="323"/>
      <c r="AC3" s="323"/>
      <c r="AD3" s="323"/>
      <c r="AE3" s="323"/>
      <c r="AF3" s="321"/>
      <c r="AG3" s="321"/>
      <c r="AH3" s="383"/>
      <c r="AI3" s="324"/>
      <c r="AJ3" s="244"/>
      <c r="AK3" s="244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83"/>
      <c r="AX3" s="244"/>
      <c r="AY3" s="244"/>
      <c r="AZ3" s="322"/>
      <c r="BA3" s="323"/>
      <c r="BB3" s="323"/>
      <c r="BC3" s="323"/>
      <c r="BD3" s="323"/>
      <c r="BE3" s="323"/>
      <c r="BF3" s="323"/>
      <c r="BG3" s="323"/>
      <c r="BH3" s="323"/>
      <c r="BI3" s="321"/>
      <c r="BJ3" s="321"/>
      <c r="BK3" s="321"/>
      <c r="BL3" s="383"/>
      <c r="BM3" s="245"/>
      <c r="BN3" s="135"/>
      <c r="BO3" s="135"/>
      <c r="BP3" s="135"/>
      <c r="BQ3" s="246"/>
      <c r="BR3" s="187"/>
      <c r="BS3" s="362"/>
      <c r="BT3" s="362"/>
      <c r="BU3" s="362"/>
      <c r="BV3" s="325"/>
      <c r="BW3" s="164"/>
      <c r="BX3" s="326"/>
      <c r="BY3" s="157"/>
      <c r="BZ3" s="165"/>
      <c r="CA3" s="165"/>
    </row>
    <row r="4" spans="1:79" s="156" customFormat="1" ht="15.75">
      <c r="A4" s="241"/>
      <c r="B4" s="320"/>
      <c r="C4" s="243"/>
      <c r="D4" s="16"/>
      <c r="E4" s="382"/>
      <c r="F4" s="44"/>
      <c r="G4" s="182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83"/>
      <c r="T4" s="244"/>
      <c r="U4" s="244"/>
      <c r="V4" s="322"/>
      <c r="W4" s="323"/>
      <c r="X4" s="323"/>
      <c r="Y4" s="323"/>
      <c r="Z4" s="323"/>
      <c r="AA4" s="323"/>
      <c r="AB4" s="323"/>
      <c r="AC4" s="323"/>
      <c r="AD4" s="323"/>
      <c r="AE4" s="323"/>
      <c r="AF4" s="321"/>
      <c r="AG4" s="321"/>
      <c r="AH4" s="383"/>
      <c r="AI4" s="324"/>
      <c r="AJ4" s="244"/>
      <c r="AK4" s="244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83"/>
      <c r="AX4" s="244"/>
      <c r="AY4" s="244"/>
      <c r="AZ4" s="322"/>
      <c r="BA4" s="323"/>
      <c r="BB4" s="323"/>
      <c r="BC4" s="323"/>
      <c r="BD4" s="323"/>
      <c r="BE4" s="323"/>
      <c r="BF4" s="323"/>
      <c r="BG4" s="323"/>
      <c r="BH4" s="323"/>
      <c r="BI4" s="321"/>
      <c r="BJ4" s="321"/>
      <c r="BK4" s="321"/>
      <c r="BL4" s="383"/>
      <c r="BM4" s="245"/>
      <c r="BN4" s="135"/>
      <c r="BO4" s="135"/>
      <c r="BP4" s="135"/>
      <c r="BQ4" s="246"/>
      <c r="BR4" s="187"/>
      <c r="BS4" s="362"/>
      <c r="BT4" s="362"/>
      <c r="BU4" s="362"/>
      <c r="BV4" s="325"/>
      <c r="BW4" s="164"/>
      <c r="BX4" s="326"/>
      <c r="BY4" s="157"/>
      <c r="BZ4" s="165"/>
      <c r="CA4" s="165"/>
    </row>
    <row r="5" spans="1:79" s="156" customFormat="1" ht="15.75">
      <c r="A5" s="241"/>
      <c r="B5" s="320"/>
      <c r="C5" s="243"/>
      <c r="D5" s="16"/>
      <c r="E5" s="382"/>
      <c r="F5" s="44"/>
      <c r="G5" s="182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83"/>
      <c r="T5" s="244"/>
      <c r="U5" s="244"/>
      <c r="V5" s="322"/>
      <c r="W5" s="323"/>
      <c r="X5" s="323"/>
      <c r="Y5" s="323"/>
      <c r="Z5" s="323"/>
      <c r="AA5" s="323"/>
      <c r="AB5" s="323"/>
      <c r="AC5" s="323"/>
      <c r="AD5" s="323"/>
      <c r="AE5" s="323"/>
      <c r="AF5" s="321"/>
      <c r="AG5" s="321"/>
      <c r="AH5" s="383"/>
      <c r="AI5" s="324"/>
      <c r="AJ5" s="244"/>
      <c r="AK5" s="244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83"/>
      <c r="AX5" s="244"/>
      <c r="AY5" s="244"/>
      <c r="AZ5" s="322"/>
      <c r="BA5" s="323"/>
      <c r="BB5" s="323"/>
      <c r="BC5" s="323"/>
      <c r="BD5" s="323"/>
      <c r="BE5" s="323"/>
      <c r="BF5" s="323"/>
      <c r="BG5" s="323"/>
      <c r="BH5" s="323"/>
      <c r="BI5" s="321"/>
      <c r="BJ5" s="321"/>
      <c r="BK5" s="321"/>
      <c r="BL5" s="383"/>
      <c r="BM5" s="245"/>
      <c r="BN5" s="135"/>
      <c r="BO5" s="135"/>
      <c r="BP5" s="135"/>
      <c r="BQ5" s="246"/>
      <c r="BR5" s="187"/>
      <c r="BS5" s="362"/>
      <c r="BT5" s="362"/>
      <c r="BU5" s="362"/>
      <c r="BV5" s="50"/>
      <c r="BW5" s="164"/>
      <c r="BX5" s="326"/>
      <c r="BY5" s="157"/>
      <c r="BZ5" s="165"/>
      <c r="CA5" s="165"/>
    </row>
    <row r="6" spans="1:79" s="156" customFormat="1" ht="15.75">
      <c r="A6" s="241"/>
      <c r="B6" s="320"/>
      <c r="C6" s="243"/>
      <c r="D6" s="16"/>
      <c r="E6" s="382"/>
      <c r="F6" s="44"/>
      <c r="G6" s="182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83"/>
      <c r="T6" s="244"/>
      <c r="U6" s="244"/>
      <c r="V6" s="322"/>
      <c r="W6" s="323"/>
      <c r="X6" s="323"/>
      <c r="Y6" s="323"/>
      <c r="Z6" s="323"/>
      <c r="AA6" s="323"/>
      <c r="AB6" s="323"/>
      <c r="AC6" s="323"/>
      <c r="AD6" s="323"/>
      <c r="AE6" s="323"/>
      <c r="AF6" s="321"/>
      <c r="AG6" s="321"/>
      <c r="AH6" s="383"/>
      <c r="AI6" s="324"/>
      <c r="AJ6" s="244"/>
      <c r="AK6" s="244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83"/>
      <c r="AX6" s="244"/>
      <c r="AY6" s="244"/>
      <c r="AZ6" s="322"/>
      <c r="BA6" s="323"/>
      <c r="BB6" s="323"/>
      <c r="BC6" s="323"/>
      <c r="BD6" s="323"/>
      <c r="BE6" s="323"/>
      <c r="BF6" s="323"/>
      <c r="BG6" s="323"/>
      <c r="BH6" s="323"/>
      <c r="BI6" s="321"/>
      <c r="BJ6" s="321"/>
      <c r="BK6" s="321"/>
      <c r="BL6" s="383"/>
      <c r="BM6" s="245"/>
      <c r="BN6" s="9"/>
      <c r="BO6" s="135"/>
      <c r="BP6" s="135"/>
      <c r="BQ6" s="246"/>
      <c r="BR6" s="187"/>
      <c r="BS6" s="362"/>
      <c r="BT6" s="362"/>
      <c r="BU6" s="362"/>
      <c r="BV6" s="50"/>
      <c r="BW6" s="164"/>
      <c r="BX6" s="326"/>
      <c r="BY6" s="157"/>
      <c r="BZ6" s="165"/>
      <c r="CA6" s="165"/>
    </row>
    <row r="7" spans="1:79" s="156" customFormat="1" ht="15.75">
      <c r="A7" s="241"/>
      <c r="B7" s="320"/>
      <c r="C7" s="243"/>
      <c r="D7" s="179"/>
      <c r="E7" s="382"/>
      <c r="F7" s="44"/>
      <c r="G7" s="182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83"/>
      <c r="T7" s="250"/>
      <c r="U7" s="250"/>
      <c r="V7" s="327"/>
      <c r="W7" s="323"/>
      <c r="X7" s="323"/>
      <c r="Y7" s="323"/>
      <c r="Z7" s="323"/>
      <c r="AA7" s="323"/>
      <c r="AB7" s="323"/>
      <c r="AC7" s="323"/>
      <c r="AD7" s="323"/>
      <c r="AE7" s="323"/>
      <c r="AF7" s="321"/>
      <c r="AG7" s="321"/>
      <c r="AH7" s="383"/>
      <c r="AI7" s="328"/>
      <c r="AJ7" s="250"/>
      <c r="AK7" s="250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83"/>
      <c r="AX7" s="250"/>
      <c r="AY7" s="250"/>
      <c r="AZ7" s="327"/>
      <c r="BA7" s="323"/>
      <c r="BB7" s="323"/>
      <c r="BC7" s="323"/>
      <c r="BD7" s="323"/>
      <c r="BE7" s="323"/>
      <c r="BF7" s="323"/>
      <c r="BG7" s="323"/>
      <c r="BH7" s="323"/>
      <c r="BI7" s="321"/>
      <c r="BJ7" s="321"/>
      <c r="BK7" s="321"/>
      <c r="BL7" s="383"/>
      <c r="BM7" s="245"/>
      <c r="BN7" s="9"/>
      <c r="BO7" s="135"/>
      <c r="BP7" s="135"/>
      <c r="BQ7" s="246"/>
      <c r="BR7" s="187"/>
      <c r="BS7" s="181"/>
      <c r="BT7" s="181"/>
      <c r="BU7" s="181"/>
      <c r="BV7" s="325"/>
      <c r="BW7" s="164"/>
      <c r="BX7" s="326"/>
      <c r="BY7" s="157"/>
      <c r="BZ7" s="165"/>
      <c r="CA7" s="165"/>
    </row>
    <row r="8" spans="1:79" s="156" customFormat="1" ht="15.75">
      <c r="A8" s="241"/>
      <c r="B8" s="320"/>
      <c r="C8" s="243"/>
      <c r="D8" s="16"/>
      <c r="E8" s="382"/>
      <c r="F8" s="44"/>
      <c r="G8" s="182"/>
      <c r="H8" s="321"/>
      <c r="I8" s="321"/>
      <c r="J8" s="321"/>
      <c r="K8" s="321"/>
      <c r="L8" s="321"/>
      <c r="M8" s="321"/>
      <c r="N8" s="321"/>
      <c r="O8" s="321"/>
      <c r="P8" s="321"/>
      <c r="Q8" s="321"/>
      <c r="R8" s="321"/>
      <c r="S8" s="383"/>
      <c r="T8" s="244"/>
      <c r="U8" s="244"/>
      <c r="V8" s="322"/>
      <c r="W8" s="323"/>
      <c r="X8" s="323"/>
      <c r="Y8" s="323"/>
      <c r="Z8" s="323"/>
      <c r="AA8" s="323"/>
      <c r="AB8" s="323"/>
      <c r="AC8" s="323"/>
      <c r="AD8" s="323"/>
      <c r="AE8" s="323"/>
      <c r="AF8" s="321"/>
      <c r="AG8" s="321"/>
      <c r="AH8" s="383"/>
      <c r="AI8" s="324"/>
      <c r="AJ8" s="244"/>
      <c r="AK8" s="244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83"/>
      <c r="AX8" s="244"/>
      <c r="AY8" s="244"/>
      <c r="AZ8" s="322"/>
      <c r="BA8" s="323"/>
      <c r="BB8" s="323"/>
      <c r="BC8" s="323"/>
      <c r="BD8" s="323"/>
      <c r="BE8" s="323"/>
      <c r="BF8" s="323"/>
      <c r="BG8" s="323"/>
      <c r="BH8" s="323"/>
      <c r="BI8" s="321"/>
      <c r="BJ8" s="321"/>
      <c r="BK8" s="321"/>
      <c r="BL8" s="383"/>
      <c r="BM8" s="245"/>
      <c r="BN8" s="135"/>
      <c r="BO8" s="135"/>
      <c r="BP8" s="135"/>
      <c r="BQ8" s="246"/>
      <c r="BR8" s="187"/>
      <c r="BS8" s="362"/>
      <c r="BT8" s="362"/>
      <c r="BU8" s="362"/>
      <c r="BV8" s="325"/>
      <c r="BW8" s="164"/>
      <c r="BX8" s="326"/>
      <c r="BY8" s="157"/>
      <c r="BZ8" s="165"/>
      <c r="CA8" s="165"/>
    </row>
    <row r="9" spans="1:79" s="156" customFormat="1" ht="16.5" thickBot="1">
      <c r="A9" s="251"/>
      <c r="B9" s="320"/>
      <c r="C9" s="253"/>
      <c r="D9" s="207"/>
      <c r="E9" s="384"/>
      <c r="F9" s="222"/>
      <c r="G9" s="20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85"/>
      <c r="T9" s="254"/>
      <c r="U9" s="254"/>
      <c r="V9" s="330"/>
      <c r="W9" s="331"/>
      <c r="X9" s="331"/>
      <c r="Y9" s="331"/>
      <c r="Z9" s="331"/>
      <c r="AA9" s="331"/>
      <c r="AB9" s="331"/>
      <c r="AC9" s="331"/>
      <c r="AD9" s="331"/>
      <c r="AE9" s="331"/>
      <c r="AF9" s="329"/>
      <c r="AG9" s="329"/>
      <c r="AH9" s="385"/>
      <c r="AI9" s="332"/>
      <c r="AJ9" s="254"/>
      <c r="AK9" s="354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85"/>
      <c r="AX9" s="254"/>
      <c r="AY9" s="254"/>
      <c r="AZ9" s="330"/>
      <c r="BA9" s="331"/>
      <c r="BB9" s="331"/>
      <c r="BC9" s="331"/>
      <c r="BD9" s="331"/>
      <c r="BE9" s="331"/>
      <c r="BF9" s="331"/>
      <c r="BG9" s="331"/>
      <c r="BH9" s="331"/>
      <c r="BI9" s="329"/>
      <c r="BJ9" s="329"/>
      <c r="BK9" s="329"/>
      <c r="BL9" s="385"/>
      <c r="BM9" s="256"/>
      <c r="BN9" s="214"/>
      <c r="BO9" s="214"/>
      <c r="BP9" s="214"/>
      <c r="BQ9" s="257"/>
      <c r="BR9" s="145"/>
      <c r="BS9" s="146"/>
      <c r="BT9" s="146"/>
      <c r="BU9" s="146"/>
      <c r="BV9" s="50"/>
      <c r="BW9" s="148"/>
      <c r="BX9" s="152"/>
      <c r="BY9" s="153"/>
      <c r="BZ9" s="150"/>
      <c r="CA9" s="32"/>
    </row>
    <row r="10" spans="1:79" s="156" customFormat="1" ht="15.75">
      <c r="A10" s="232"/>
      <c r="B10" s="314"/>
      <c r="C10" s="234"/>
      <c r="D10" s="169"/>
      <c r="E10" s="380"/>
      <c r="F10" s="42"/>
      <c r="G10" s="171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81"/>
      <c r="T10" s="235"/>
      <c r="U10" s="235"/>
      <c r="V10" s="316"/>
      <c r="W10" s="317"/>
      <c r="X10" s="317"/>
      <c r="Y10" s="317"/>
      <c r="Z10" s="317"/>
      <c r="AA10" s="317"/>
      <c r="AB10" s="317"/>
      <c r="AC10" s="317"/>
      <c r="AD10" s="317"/>
      <c r="AE10" s="317"/>
      <c r="AF10" s="315"/>
      <c r="AG10" s="315"/>
      <c r="AH10" s="381"/>
      <c r="AI10" s="318"/>
      <c r="AJ10" s="235"/>
      <c r="AK10" s="235"/>
      <c r="AL10" s="315"/>
      <c r="AM10" s="315"/>
      <c r="AN10" s="315"/>
      <c r="AO10" s="315"/>
      <c r="AP10" s="315"/>
      <c r="AQ10" s="315"/>
      <c r="AR10" s="315"/>
      <c r="AS10" s="315"/>
      <c r="AT10" s="315"/>
      <c r="AU10" s="315"/>
      <c r="AV10" s="315"/>
      <c r="AW10" s="381"/>
      <c r="AX10" s="235"/>
      <c r="AY10" s="235"/>
      <c r="AZ10" s="316"/>
      <c r="BA10" s="317"/>
      <c r="BB10" s="317"/>
      <c r="BC10" s="317"/>
      <c r="BD10" s="317"/>
      <c r="BE10" s="317"/>
      <c r="BF10" s="317"/>
      <c r="BG10" s="317"/>
      <c r="BH10" s="317"/>
      <c r="BI10" s="315"/>
      <c r="BJ10" s="315"/>
      <c r="BK10" s="315"/>
      <c r="BL10" s="381"/>
      <c r="BM10" s="236"/>
      <c r="BN10" s="30"/>
      <c r="BO10" s="30"/>
      <c r="BP10" s="30"/>
      <c r="BQ10" s="237"/>
      <c r="BR10" s="176"/>
      <c r="BS10" s="363"/>
      <c r="BT10" s="363"/>
      <c r="BU10" s="363"/>
      <c r="BV10" s="333"/>
      <c r="BW10" s="161"/>
      <c r="BX10" s="394"/>
      <c r="BY10" s="33"/>
      <c r="BZ10" s="163"/>
      <c r="CA10" s="163"/>
    </row>
    <row r="11" spans="1:79" s="156" customFormat="1" ht="15.75">
      <c r="A11" s="241"/>
      <c r="B11" s="320"/>
      <c r="C11" s="243"/>
      <c r="D11" s="16"/>
      <c r="E11" s="382"/>
      <c r="F11" s="44"/>
      <c r="G11" s="182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83"/>
      <c r="T11" s="244"/>
      <c r="U11" s="244"/>
      <c r="V11" s="322"/>
      <c r="W11" s="323"/>
      <c r="X11" s="323"/>
      <c r="Y11" s="323"/>
      <c r="Z11" s="323"/>
      <c r="AA11" s="323"/>
      <c r="AB11" s="323"/>
      <c r="AC11" s="323"/>
      <c r="AD11" s="323"/>
      <c r="AE11" s="323"/>
      <c r="AF11" s="321"/>
      <c r="AG11" s="321"/>
      <c r="AH11" s="383"/>
      <c r="AI11" s="324"/>
      <c r="AJ11" s="244"/>
      <c r="AK11" s="244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83"/>
      <c r="AX11" s="244"/>
      <c r="AY11" s="244"/>
      <c r="AZ11" s="322"/>
      <c r="BA11" s="323"/>
      <c r="BB11" s="323"/>
      <c r="BC11" s="323"/>
      <c r="BD11" s="323"/>
      <c r="BE11" s="323"/>
      <c r="BF11" s="323"/>
      <c r="BG11" s="323"/>
      <c r="BH11" s="323"/>
      <c r="BI11" s="321"/>
      <c r="BJ11" s="321"/>
      <c r="BK11" s="321"/>
      <c r="BL11" s="383"/>
      <c r="BM11" s="245"/>
      <c r="BN11" s="9"/>
      <c r="BO11" s="135"/>
      <c r="BP11" s="135"/>
      <c r="BQ11" s="246"/>
      <c r="BR11" s="187"/>
      <c r="BS11" s="362"/>
      <c r="BT11" s="362"/>
      <c r="BU11" s="362"/>
      <c r="BV11" s="325"/>
      <c r="BW11" s="164"/>
      <c r="BX11" s="51"/>
      <c r="BY11" s="34"/>
      <c r="BZ11" s="165"/>
      <c r="CA11" s="165"/>
    </row>
    <row r="12" spans="1:79" s="156" customFormat="1" ht="15.75">
      <c r="A12" s="241"/>
      <c r="B12" s="320"/>
      <c r="C12" s="243"/>
      <c r="D12" s="16"/>
      <c r="E12" s="382"/>
      <c r="F12" s="44"/>
      <c r="G12" s="182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83"/>
      <c r="T12" s="244"/>
      <c r="U12" s="244"/>
      <c r="V12" s="322"/>
      <c r="W12" s="323"/>
      <c r="X12" s="323"/>
      <c r="Y12" s="323"/>
      <c r="Z12" s="323"/>
      <c r="AA12" s="323"/>
      <c r="AB12" s="323"/>
      <c r="AC12" s="323"/>
      <c r="AD12" s="323"/>
      <c r="AE12" s="323"/>
      <c r="AF12" s="321"/>
      <c r="AG12" s="321"/>
      <c r="AH12" s="383"/>
      <c r="AI12" s="324"/>
      <c r="AJ12" s="244"/>
      <c r="AK12" s="244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321"/>
      <c r="AW12" s="383"/>
      <c r="AX12" s="244"/>
      <c r="AY12" s="244"/>
      <c r="AZ12" s="322"/>
      <c r="BA12" s="323"/>
      <c r="BB12" s="323"/>
      <c r="BC12" s="323"/>
      <c r="BD12" s="323"/>
      <c r="BE12" s="323"/>
      <c r="BF12" s="323"/>
      <c r="BG12" s="323"/>
      <c r="BH12" s="323"/>
      <c r="BI12" s="321"/>
      <c r="BJ12" s="321"/>
      <c r="BK12" s="321"/>
      <c r="BL12" s="383"/>
      <c r="BM12" s="245"/>
      <c r="BN12" s="135"/>
      <c r="BO12" s="135"/>
      <c r="BP12" s="135"/>
      <c r="BQ12" s="246"/>
      <c r="BR12" s="187"/>
      <c r="BS12" s="362"/>
      <c r="BT12" s="362"/>
      <c r="BU12" s="362"/>
      <c r="BV12" s="325"/>
      <c r="BW12" s="164"/>
      <c r="BX12" s="51"/>
      <c r="BY12" s="34"/>
      <c r="BZ12" s="165"/>
      <c r="CA12" s="165"/>
    </row>
    <row r="13" spans="1:79" s="156" customFormat="1" ht="15.75">
      <c r="A13" s="241"/>
      <c r="B13" s="320"/>
      <c r="C13" s="243"/>
      <c r="D13" s="16"/>
      <c r="E13" s="382"/>
      <c r="F13" s="44"/>
      <c r="G13" s="182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83"/>
      <c r="T13" s="244"/>
      <c r="U13" s="244"/>
      <c r="V13" s="322"/>
      <c r="W13" s="323"/>
      <c r="X13" s="323"/>
      <c r="Y13" s="323"/>
      <c r="Z13" s="323"/>
      <c r="AA13" s="323"/>
      <c r="AB13" s="323"/>
      <c r="AC13" s="323"/>
      <c r="AD13" s="323"/>
      <c r="AE13" s="323"/>
      <c r="AF13" s="321"/>
      <c r="AG13" s="321"/>
      <c r="AH13" s="383"/>
      <c r="AI13" s="324"/>
      <c r="AJ13" s="244"/>
      <c r="AK13" s="244"/>
      <c r="AL13" s="321"/>
      <c r="AM13" s="321"/>
      <c r="AN13" s="321"/>
      <c r="AO13" s="321"/>
      <c r="AP13" s="321"/>
      <c r="AQ13" s="321"/>
      <c r="AR13" s="321"/>
      <c r="AS13" s="321"/>
      <c r="AT13" s="321"/>
      <c r="AU13" s="321"/>
      <c r="AV13" s="321"/>
      <c r="AW13" s="383"/>
      <c r="AX13" s="244"/>
      <c r="AY13" s="244"/>
      <c r="AZ13" s="322"/>
      <c r="BA13" s="323"/>
      <c r="BB13" s="323"/>
      <c r="BC13" s="323"/>
      <c r="BD13" s="323"/>
      <c r="BE13" s="323"/>
      <c r="BF13" s="323"/>
      <c r="BG13" s="323"/>
      <c r="BH13" s="323"/>
      <c r="BI13" s="321"/>
      <c r="BJ13" s="321"/>
      <c r="BK13" s="321"/>
      <c r="BL13" s="383"/>
      <c r="BM13" s="245"/>
      <c r="BN13" s="135"/>
      <c r="BO13" s="135"/>
      <c r="BP13" s="135"/>
      <c r="BQ13" s="246"/>
      <c r="BR13" s="187"/>
      <c r="BS13" s="362"/>
      <c r="BT13" s="362"/>
      <c r="BU13" s="362"/>
      <c r="BV13" s="50"/>
      <c r="BW13" s="164"/>
      <c r="BX13" s="51"/>
      <c r="BY13" s="34"/>
      <c r="BZ13" s="165"/>
      <c r="CA13" s="165"/>
    </row>
    <row r="14" spans="1:79" s="156" customFormat="1" ht="15.75">
      <c r="A14" s="241"/>
      <c r="B14" s="320"/>
      <c r="C14" s="243"/>
      <c r="D14" s="16"/>
      <c r="E14" s="382"/>
      <c r="F14" s="44"/>
      <c r="G14" s="182"/>
      <c r="H14" s="321"/>
      <c r="I14" s="321"/>
      <c r="J14" s="321"/>
      <c r="K14" s="321"/>
      <c r="L14" s="321"/>
      <c r="M14" s="321"/>
      <c r="N14" s="321"/>
      <c r="O14" s="321"/>
      <c r="P14" s="321"/>
      <c r="Q14" s="321"/>
      <c r="R14" s="321"/>
      <c r="S14" s="383"/>
      <c r="T14" s="244"/>
      <c r="U14" s="244"/>
      <c r="V14" s="322"/>
      <c r="W14" s="323"/>
      <c r="X14" s="323"/>
      <c r="Y14" s="323"/>
      <c r="Z14" s="323"/>
      <c r="AA14" s="323"/>
      <c r="AB14" s="323"/>
      <c r="AC14" s="323"/>
      <c r="AD14" s="323"/>
      <c r="AE14" s="323"/>
      <c r="AF14" s="321"/>
      <c r="AG14" s="321"/>
      <c r="AH14" s="383"/>
      <c r="AI14" s="324"/>
      <c r="AJ14" s="244"/>
      <c r="AK14" s="244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383"/>
      <c r="AX14" s="244"/>
      <c r="AY14" s="244"/>
      <c r="AZ14" s="322"/>
      <c r="BA14" s="323"/>
      <c r="BB14" s="323"/>
      <c r="BC14" s="323"/>
      <c r="BD14" s="323"/>
      <c r="BE14" s="323"/>
      <c r="BF14" s="323"/>
      <c r="BG14" s="323"/>
      <c r="BH14" s="323"/>
      <c r="BI14" s="321"/>
      <c r="BJ14" s="321"/>
      <c r="BK14" s="321"/>
      <c r="BL14" s="383"/>
      <c r="BM14" s="245"/>
      <c r="BN14" s="9"/>
      <c r="BO14" s="135"/>
      <c r="BP14" s="135"/>
      <c r="BQ14" s="246"/>
      <c r="BR14" s="187"/>
      <c r="BS14" s="362"/>
      <c r="BT14" s="362"/>
      <c r="BU14" s="362"/>
      <c r="BV14" s="50"/>
      <c r="BW14" s="164"/>
      <c r="BX14" s="51"/>
      <c r="BY14" s="34"/>
      <c r="BZ14" s="165"/>
      <c r="CA14" s="165"/>
    </row>
    <row r="15" spans="1:79" s="156" customFormat="1" ht="15.75">
      <c r="A15" s="241"/>
      <c r="B15" s="320"/>
      <c r="C15" s="243"/>
      <c r="D15" s="179"/>
      <c r="E15" s="382"/>
      <c r="F15" s="44"/>
      <c r="G15" s="182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83"/>
      <c r="T15" s="250"/>
      <c r="U15" s="250"/>
      <c r="V15" s="327"/>
      <c r="W15" s="323"/>
      <c r="X15" s="323"/>
      <c r="Y15" s="323"/>
      <c r="Z15" s="323"/>
      <c r="AA15" s="323"/>
      <c r="AB15" s="323"/>
      <c r="AC15" s="323"/>
      <c r="AD15" s="323"/>
      <c r="AE15" s="323"/>
      <c r="AF15" s="321"/>
      <c r="AG15" s="321"/>
      <c r="AH15" s="383"/>
      <c r="AI15" s="328"/>
      <c r="AJ15" s="250"/>
      <c r="AK15" s="250"/>
      <c r="AL15" s="321"/>
      <c r="AM15" s="321"/>
      <c r="AN15" s="321"/>
      <c r="AO15" s="321"/>
      <c r="AP15" s="321"/>
      <c r="AQ15" s="321"/>
      <c r="AR15" s="321"/>
      <c r="AS15" s="321"/>
      <c r="AT15" s="321"/>
      <c r="AU15" s="321"/>
      <c r="AV15" s="321"/>
      <c r="AW15" s="383"/>
      <c r="AX15" s="250"/>
      <c r="AY15" s="250"/>
      <c r="AZ15" s="327"/>
      <c r="BA15" s="323"/>
      <c r="BB15" s="323"/>
      <c r="BC15" s="323"/>
      <c r="BD15" s="323"/>
      <c r="BE15" s="323"/>
      <c r="BF15" s="323"/>
      <c r="BG15" s="323"/>
      <c r="BH15" s="323"/>
      <c r="BI15" s="321"/>
      <c r="BJ15" s="321"/>
      <c r="BK15" s="321"/>
      <c r="BL15" s="383"/>
      <c r="BM15" s="245"/>
      <c r="BN15" s="9"/>
      <c r="BO15" s="135"/>
      <c r="BP15" s="135"/>
      <c r="BQ15" s="246"/>
      <c r="BR15" s="187"/>
      <c r="BS15" s="362"/>
      <c r="BT15" s="362"/>
      <c r="BU15" s="362"/>
      <c r="BV15" s="50"/>
      <c r="BW15" s="164"/>
      <c r="BX15" s="51"/>
      <c r="BY15" s="34"/>
      <c r="BZ15" s="165"/>
      <c r="CA15" s="165"/>
    </row>
    <row r="16" spans="1:79" s="156" customFormat="1" ht="15.75">
      <c r="A16" s="241"/>
      <c r="B16" s="320"/>
      <c r="C16" s="243"/>
      <c r="D16" s="16"/>
      <c r="E16" s="382"/>
      <c r="F16" s="44"/>
      <c r="G16" s="182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83"/>
      <c r="T16" s="244"/>
      <c r="U16" s="244"/>
      <c r="V16" s="322"/>
      <c r="W16" s="323"/>
      <c r="X16" s="323"/>
      <c r="Y16" s="323"/>
      <c r="Z16" s="323"/>
      <c r="AA16" s="323"/>
      <c r="AB16" s="323"/>
      <c r="AC16" s="323"/>
      <c r="AD16" s="323"/>
      <c r="AE16" s="323"/>
      <c r="AF16" s="321"/>
      <c r="AG16" s="321"/>
      <c r="AH16" s="383"/>
      <c r="AI16" s="324"/>
      <c r="AJ16" s="244"/>
      <c r="AK16" s="244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321"/>
      <c r="AW16" s="383"/>
      <c r="AX16" s="244"/>
      <c r="AY16" s="244"/>
      <c r="AZ16" s="322"/>
      <c r="BA16" s="323"/>
      <c r="BB16" s="323"/>
      <c r="BC16" s="323"/>
      <c r="BD16" s="323"/>
      <c r="BE16" s="323"/>
      <c r="BF16" s="323"/>
      <c r="BG16" s="323"/>
      <c r="BH16" s="323"/>
      <c r="BI16" s="321"/>
      <c r="BJ16" s="321"/>
      <c r="BK16" s="321"/>
      <c r="BL16" s="383"/>
      <c r="BM16" s="245"/>
      <c r="BN16" s="135"/>
      <c r="BO16" s="135"/>
      <c r="BP16" s="135"/>
      <c r="BQ16" s="246"/>
      <c r="BR16" s="187"/>
      <c r="BS16" s="362"/>
      <c r="BT16" s="362"/>
      <c r="BU16" s="362"/>
      <c r="BV16" s="325"/>
      <c r="BW16" s="164"/>
      <c r="BX16" s="51"/>
      <c r="BY16" s="34"/>
      <c r="BZ16" s="165"/>
      <c r="CA16" s="165"/>
    </row>
    <row r="17" spans="1:79" s="156" customFormat="1" ht="16.5" thickBot="1">
      <c r="A17" s="251"/>
      <c r="B17" s="320"/>
      <c r="C17" s="253"/>
      <c r="D17" s="207"/>
      <c r="E17" s="384"/>
      <c r="F17" s="222"/>
      <c r="G17" s="209"/>
      <c r="H17" s="329"/>
      <c r="I17" s="329"/>
      <c r="J17" s="329"/>
      <c r="K17" s="329"/>
      <c r="L17" s="329"/>
      <c r="M17" s="329"/>
      <c r="N17" s="329"/>
      <c r="O17" s="329"/>
      <c r="P17" s="329"/>
      <c r="Q17" s="329"/>
      <c r="R17" s="329"/>
      <c r="S17" s="385"/>
      <c r="T17" s="254"/>
      <c r="U17" s="254"/>
      <c r="V17" s="330"/>
      <c r="W17" s="331"/>
      <c r="X17" s="331"/>
      <c r="Y17" s="331"/>
      <c r="Z17" s="331"/>
      <c r="AA17" s="331"/>
      <c r="AB17" s="331"/>
      <c r="AC17" s="331"/>
      <c r="AD17" s="331"/>
      <c r="AE17" s="331"/>
      <c r="AF17" s="329"/>
      <c r="AG17" s="329"/>
      <c r="AH17" s="385"/>
      <c r="AI17" s="332"/>
      <c r="AJ17" s="254"/>
      <c r="AK17" s="354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85"/>
      <c r="AX17" s="254"/>
      <c r="AY17" s="254"/>
      <c r="AZ17" s="330"/>
      <c r="BA17" s="331"/>
      <c r="BB17" s="331"/>
      <c r="BC17" s="331"/>
      <c r="BD17" s="331"/>
      <c r="BE17" s="331"/>
      <c r="BF17" s="331"/>
      <c r="BG17" s="331"/>
      <c r="BH17" s="331"/>
      <c r="BI17" s="329"/>
      <c r="BJ17" s="329"/>
      <c r="BK17" s="329"/>
      <c r="BL17" s="385"/>
      <c r="BM17" s="256"/>
      <c r="BN17" s="214"/>
      <c r="BO17" s="214"/>
      <c r="BP17" s="214"/>
      <c r="BQ17" s="257"/>
      <c r="BR17" s="145"/>
      <c r="BS17" s="146"/>
      <c r="BT17" s="146"/>
      <c r="BU17" s="146"/>
      <c r="BV17" s="50"/>
      <c r="BW17" s="148"/>
      <c r="BX17" s="152"/>
      <c r="BY17" s="153"/>
      <c r="BZ17" s="150"/>
      <c r="CA17" s="32"/>
    </row>
    <row r="18" spans="1:79" s="156" customFormat="1" ht="15.75">
      <c r="A18" s="232"/>
      <c r="B18" s="314"/>
      <c r="C18" s="234"/>
      <c r="D18" s="169"/>
      <c r="E18" s="390"/>
      <c r="F18" s="43"/>
      <c r="G18" s="23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2"/>
      <c r="T18" s="235"/>
      <c r="U18" s="235"/>
      <c r="V18" s="316"/>
      <c r="W18" s="393"/>
      <c r="X18" s="393"/>
      <c r="Y18" s="393"/>
      <c r="Z18" s="393"/>
      <c r="AA18" s="393"/>
      <c r="AB18" s="393"/>
      <c r="AC18" s="393"/>
      <c r="AD18" s="393"/>
      <c r="AE18" s="393"/>
      <c r="AF18" s="391"/>
      <c r="AG18" s="391"/>
      <c r="AH18" s="392"/>
      <c r="AI18" s="318"/>
      <c r="AJ18" s="235"/>
      <c r="AK18" s="235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2"/>
      <c r="AX18" s="235"/>
      <c r="AY18" s="235"/>
      <c r="AZ18" s="316"/>
      <c r="BA18" s="393"/>
      <c r="BB18" s="393"/>
      <c r="BC18" s="393"/>
      <c r="BD18" s="393"/>
      <c r="BE18" s="393"/>
      <c r="BF18" s="393"/>
      <c r="BG18" s="393"/>
      <c r="BH18" s="393"/>
      <c r="BI18" s="391"/>
      <c r="BJ18" s="391"/>
      <c r="BK18" s="391"/>
      <c r="BL18" s="392"/>
      <c r="BM18" s="18"/>
      <c r="BN18" s="19"/>
      <c r="BO18" s="19"/>
      <c r="BP18" s="19"/>
      <c r="BQ18" s="20"/>
      <c r="BR18" s="176"/>
      <c r="BS18" s="363"/>
      <c r="BT18" s="363"/>
      <c r="BU18" s="363"/>
      <c r="BV18" s="333"/>
      <c r="BW18" s="161"/>
      <c r="BX18" s="394"/>
      <c r="BY18" s="33"/>
      <c r="BZ18" s="163"/>
      <c r="CA18" s="163"/>
    </row>
    <row r="19" spans="1:79" s="156" customFormat="1" ht="15.75">
      <c r="A19" s="241"/>
      <c r="B19" s="320"/>
      <c r="C19" s="243"/>
      <c r="D19" s="16"/>
      <c r="E19" s="386"/>
      <c r="F19" s="45"/>
      <c r="G19" s="24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387"/>
      <c r="T19" s="244"/>
      <c r="U19" s="244"/>
      <c r="V19" s="322"/>
      <c r="W19" s="334"/>
      <c r="X19" s="334"/>
      <c r="Y19" s="334"/>
      <c r="Z19" s="334"/>
      <c r="AA19" s="334"/>
      <c r="AB19" s="334"/>
      <c r="AC19" s="334"/>
      <c r="AD19" s="334"/>
      <c r="AE19" s="334"/>
      <c r="AF19" s="52"/>
      <c r="AG19" s="52"/>
      <c r="AH19" s="387"/>
      <c r="AI19" s="324"/>
      <c r="AJ19" s="244"/>
      <c r="AK19" s="244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387"/>
      <c r="AX19" s="244"/>
      <c r="AY19" s="244"/>
      <c r="AZ19" s="322"/>
      <c r="BA19" s="334"/>
      <c r="BB19" s="334"/>
      <c r="BC19" s="334"/>
      <c r="BD19" s="334"/>
      <c r="BE19" s="334"/>
      <c r="BF19" s="334"/>
      <c r="BG19" s="334"/>
      <c r="BH19" s="334"/>
      <c r="BI19" s="52"/>
      <c r="BJ19" s="52"/>
      <c r="BK19" s="52"/>
      <c r="BL19" s="387"/>
      <c r="BM19" s="21"/>
      <c r="BN19" s="9"/>
      <c r="BO19" s="9"/>
      <c r="BP19" s="9"/>
      <c r="BQ19" s="22"/>
      <c r="BR19" s="187"/>
      <c r="BS19" s="362"/>
      <c r="BT19" s="362"/>
      <c r="BU19" s="362"/>
      <c r="BV19" s="325"/>
      <c r="BW19" s="164"/>
      <c r="BX19" s="51"/>
      <c r="BY19" s="34"/>
      <c r="BZ19" s="165"/>
      <c r="CA19" s="165"/>
    </row>
    <row r="20" spans="1:79" s="156" customFormat="1" ht="15.75">
      <c r="A20" s="241"/>
      <c r="B20" s="320"/>
      <c r="C20" s="243"/>
      <c r="D20" s="16"/>
      <c r="E20" s="386"/>
      <c r="F20" s="45"/>
      <c r="G20" s="24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387"/>
      <c r="T20" s="244"/>
      <c r="U20" s="244"/>
      <c r="V20" s="322"/>
      <c r="W20" s="334"/>
      <c r="X20" s="334"/>
      <c r="Y20" s="334"/>
      <c r="Z20" s="334"/>
      <c r="AA20" s="334"/>
      <c r="AB20" s="334"/>
      <c r="AC20" s="334"/>
      <c r="AD20" s="334"/>
      <c r="AE20" s="334"/>
      <c r="AF20" s="52"/>
      <c r="AG20" s="52"/>
      <c r="AH20" s="387"/>
      <c r="AI20" s="324"/>
      <c r="AJ20" s="244"/>
      <c r="AK20" s="244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387"/>
      <c r="AX20" s="244"/>
      <c r="AY20" s="244"/>
      <c r="AZ20" s="322"/>
      <c r="BA20" s="334"/>
      <c r="BB20" s="334"/>
      <c r="BC20" s="334"/>
      <c r="BD20" s="334"/>
      <c r="BE20" s="334"/>
      <c r="BF20" s="334"/>
      <c r="BG20" s="334"/>
      <c r="BH20" s="334"/>
      <c r="BI20" s="52"/>
      <c r="BJ20" s="52"/>
      <c r="BK20" s="52"/>
      <c r="BL20" s="387"/>
      <c r="BM20" s="21"/>
      <c r="BN20" s="135"/>
      <c r="BO20" s="9"/>
      <c r="BP20" s="9"/>
      <c r="BQ20" s="22"/>
      <c r="BR20" s="187"/>
      <c r="BS20" s="362"/>
      <c r="BT20" s="362"/>
      <c r="BU20" s="362"/>
      <c r="BV20" s="325"/>
      <c r="BW20" s="164"/>
      <c r="BX20" s="51"/>
      <c r="BY20" s="34"/>
      <c r="BZ20" s="165"/>
      <c r="CA20" s="165"/>
    </row>
    <row r="21" spans="1:79" s="156" customFormat="1" ht="15.75">
      <c r="A21" s="241"/>
      <c r="B21" s="320"/>
      <c r="C21" s="243"/>
      <c r="D21" s="16"/>
      <c r="E21" s="386"/>
      <c r="F21" s="45"/>
      <c r="G21" s="24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387"/>
      <c r="T21" s="244"/>
      <c r="U21" s="244"/>
      <c r="V21" s="322"/>
      <c r="W21" s="334"/>
      <c r="X21" s="334"/>
      <c r="Y21" s="334"/>
      <c r="Z21" s="334"/>
      <c r="AA21" s="334"/>
      <c r="AB21" s="334"/>
      <c r="AC21" s="334"/>
      <c r="AD21" s="334"/>
      <c r="AE21" s="334"/>
      <c r="AF21" s="52"/>
      <c r="AG21" s="52"/>
      <c r="AH21" s="387"/>
      <c r="AI21" s="324"/>
      <c r="AJ21" s="244"/>
      <c r="AK21" s="244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387"/>
      <c r="AX21" s="244"/>
      <c r="AY21" s="244"/>
      <c r="AZ21" s="322"/>
      <c r="BA21" s="334"/>
      <c r="BB21" s="334"/>
      <c r="BC21" s="334"/>
      <c r="BD21" s="334"/>
      <c r="BE21" s="334"/>
      <c r="BF21" s="334"/>
      <c r="BG21" s="334"/>
      <c r="BH21" s="334"/>
      <c r="BI21" s="52"/>
      <c r="BJ21" s="52"/>
      <c r="BK21" s="52"/>
      <c r="BL21" s="387"/>
      <c r="BM21" s="21"/>
      <c r="BN21" s="135"/>
      <c r="BO21" s="9"/>
      <c r="BP21" s="9"/>
      <c r="BQ21" s="22"/>
      <c r="BR21" s="187"/>
      <c r="BS21" s="181"/>
      <c r="BT21" s="181"/>
      <c r="BU21" s="181"/>
      <c r="BV21" s="50"/>
      <c r="BW21" s="164"/>
      <c r="BX21" s="51"/>
      <c r="BY21" s="34"/>
      <c r="BZ21" s="165"/>
      <c r="CA21" s="165"/>
    </row>
    <row r="22" spans="1:79" s="156" customFormat="1" ht="15.75">
      <c r="A22" s="241"/>
      <c r="B22" s="320"/>
      <c r="C22" s="243"/>
      <c r="D22" s="16"/>
      <c r="E22" s="386"/>
      <c r="F22" s="45"/>
      <c r="G22" s="24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387"/>
      <c r="T22" s="244"/>
      <c r="U22" s="244"/>
      <c r="V22" s="322"/>
      <c r="W22" s="334"/>
      <c r="X22" s="334"/>
      <c r="Y22" s="334"/>
      <c r="Z22" s="334"/>
      <c r="AA22" s="334"/>
      <c r="AB22" s="334"/>
      <c r="AC22" s="334"/>
      <c r="AD22" s="334"/>
      <c r="AE22" s="334"/>
      <c r="AF22" s="52"/>
      <c r="AG22" s="52"/>
      <c r="AH22" s="387"/>
      <c r="AI22" s="324"/>
      <c r="AJ22" s="244"/>
      <c r="AK22" s="244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387"/>
      <c r="AX22" s="244"/>
      <c r="AY22" s="244"/>
      <c r="AZ22" s="322"/>
      <c r="BA22" s="334"/>
      <c r="BB22" s="334"/>
      <c r="BC22" s="334"/>
      <c r="BD22" s="334"/>
      <c r="BE22" s="334"/>
      <c r="BF22" s="334"/>
      <c r="BG22" s="334"/>
      <c r="BH22" s="334"/>
      <c r="BI22" s="52"/>
      <c r="BJ22" s="52"/>
      <c r="BK22" s="52"/>
      <c r="BL22" s="387"/>
      <c r="BM22" s="21"/>
      <c r="BN22" s="9"/>
      <c r="BO22" s="9"/>
      <c r="BP22" s="9"/>
      <c r="BQ22" s="22"/>
      <c r="BR22" s="187"/>
      <c r="BS22" s="181"/>
      <c r="BT22" s="181"/>
      <c r="BU22" s="181"/>
      <c r="BV22" s="50"/>
      <c r="BW22" s="164"/>
      <c r="BX22" s="51"/>
      <c r="BY22" s="34"/>
      <c r="BZ22" s="165"/>
      <c r="CA22" s="165"/>
    </row>
    <row r="23" spans="1:79" s="156" customFormat="1" ht="15.75">
      <c r="A23" s="241"/>
      <c r="B23" s="320"/>
      <c r="C23" s="243"/>
      <c r="D23" s="179"/>
      <c r="E23" s="386"/>
      <c r="F23" s="45"/>
      <c r="G23" s="24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387"/>
      <c r="T23" s="250"/>
      <c r="U23" s="250"/>
      <c r="V23" s="327"/>
      <c r="W23" s="334"/>
      <c r="X23" s="334"/>
      <c r="Y23" s="334"/>
      <c r="Z23" s="334"/>
      <c r="AA23" s="334"/>
      <c r="AB23" s="334"/>
      <c r="AC23" s="334"/>
      <c r="AD23" s="334"/>
      <c r="AE23" s="334"/>
      <c r="AF23" s="52"/>
      <c r="AG23" s="52"/>
      <c r="AH23" s="387"/>
      <c r="AI23" s="328"/>
      <c r="AJ23" s="250"/>
      <c r="AK23" s="250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387"/>
      <c r="AX23" s="250"/>
      <c r="AY23" s="250"/>
      <c r="AZ23" s="327"/>
      <c r="BA23" s="334"/>
      <c r="BB23" s="334"/>
      <c r="BC23" s="334"/>
      <c r="BD23" s="334"/>
      <c r="BE23" s="334"/>
      <c r="BF23" s="334"/>
      <c r="BG23" s="334"/>
      <c r="BH23" s="334"/>
      <c r="BI23" s="52"/>
      <c r="BJ23" s="52"/>
      <c r="BK23" s="52"/>
      <c r="BL23" s="387"/>
      <c r="BM23" s="21"/>
      <c r="BN23" s="9"/>
      <c r="BO23" s="9"/>
      <c r="BP23" s="9"/>
      <c r="BQ23" s="22"/>
      <c r="BR23" s="187"/>
      <c r="BS23" s="181"/>
      <c r="BT23" s="181"/>
      <c r="BU23" s="181"/>
      <c r="BV23" s="50"/>
      <c r="BW23" s="164"/>
      <c r="BX23" s="51"/>
      <c r="BY23" s="34"/>
      <c r="BZ23" s="165"/>
      <c r="CA23" s="165"/>
    </row>
    <row r="24" spans="1:79" s="156" customFormat="1" ht="15.75">
      <c r="A24" s="241"/>
      <c r="B24" s="320"/>
      <c r="C24" s="243"/>
      <c r="D24" s="16"/>
      <c r="E24" s="386"/>
      <c r="F24" s="45"/>
      <c r="G24" s="24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387"/>
      <c r="T24" s="244"/>
      <c r="U24" s="244"/>
      <c r="V24" s="322"/>
      <c r="W24" s="334"/>
      <c r="X24" s="334"/>
      <c r="Y24" s="334"/>
      <c r="Z24" s="334"/>
      <c r="AA24" s="334"/>
      <c r="AB24" s="334"/>
      <c r="AC24" s="334"/>
      <c r="AD24" s="334"/>
      <c r="AE24" s="334"/>
      <c r="AF24" s="52"/>
      <c r="AG24" s="52"/>
      <c r="AH24" s="387"/>
      <c r="AI24" s="324"/>
      <c r="AJ24" s="244"/>
      <c r="AK24" s="244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387"/>
      <c r="AX24" s="244"/>
      <c r="AY24" s="244"/>
      <c r="AZ24" s="322"/>
      <c r="BA24" s="334"/>
      <c r="BB24" s="334"/>
      <c r="BC24" s="334"/>
      <c r="BD24" s="334"/>
      <c r="BE24" s="334"/>
      <c r="BF24" s="334"/>
      <c r="BG24" s="334"/>
      <c r="BH24" s="334"/>
      <c r="BI24" s="52"/>
      <c r="BJ24" s="52"/>
      <c r="BK24" s="52"/>
      <c r="BL24" s="387"/>
      <c r="BM24" s="21"/>
      <c r="BN24" s="135"/>
      <c r="BO24" s="9"/>
      <c r="BP24" s="9"/>
      <c r="BQ24" s="22"/>
      <c r="BR24" s="187"/>
      <c r="BS24" s="362"/>
      <c r="BT24" s="362"/>
      <c r="BU24" s="362"/>
      <c r="BV24" s="325"/>
      <c r="BW24" s="164"/>
      <c r="BX24" s="51"/>
      <c r="BY24" s="34"/>
      <c r="BZ24" s="165"/>
      <c r="CA24" s="165"/>
    </row>
    <row r="25" spans="1:79" s="156" customFormat="1" ht="16.5" thickBot="1">
      <c r="A25" s="251"/>
      <c r="B25" s="320"/>
      <c r="C25" s="253"/>
      <c r="D25" s="207"/>
      <c r="E25" s="388"/>
      <c r="F25" s="151"/>
      <c r="G25" s="14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89"/>
      <c r="T25" s="254"/>
      <c r="U25" s="254"/>
      <c r="V25" s="330"/>
      <c r="W25" s="352"/>
      <c r="X25" s="352"/>
      <c r="Y25" s="352"/>
      <c r="Z25" s="352"/>
      <c r="AA25" s="352"/>
      <c r="AB25" s="352"/>
      <c r="AC25" s="352"/>
      <c r="AD25" s="352"/>
      <c r="AE25" s="352"/>
      <c r="AF25" s="351"/>
      <c r="AG25" s="351"/>
      <c r="AH25" s="389"/>
      <c r="AI25" s="332"/>
      <c r="AJ25" s="254"/>
      <c r="AK25" s="354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89"/>
      <c r="AX25" s="254"/>
      <c r="AY25" s="254"/>
      <c r="AZ25" s="330"/>
      <c r="BA25" s="352"/>
      <c r="BB25" s="352"/>
      <c r="BC25" s="352"/>
      <c r="BD25" s="352"/>
      <c r="BE25" s="352"/>
      <c r="BF25" s="352"/>
      <c r="BG25" s="352"/>
      <c r="BH25" s="352"/>
      <c r="BI25" s="351"/>
      <c r="BJ25" s="351"/>
      <c r="BK25" s="351"/>
      <c r="BL25" s="389"/>
      <c r="BM25" s="139"/>
      <c r="BN25" s="140"/>
      <c r="BO25" s="140"/>
      <c r="BP25" s="140"/>
      <c r="BQ25" s="143"/>
      <c r="BR25" s="152"/>
      <c r="BS25" s="140"/>
      <c r="BT25" s="140"/>
      <c r="BU25" s="140"/>
      <c r="BV25" s="50"/>
      <c r="BW25" s="148"/>
      <c r="BX25" s="152"/>
      <c r="BY25" s="153"/>
      <c r="BZ25" s="150"/>
      <c r="CA25" s="32"/>
    </row>
    <row r="26" spans="1:79" s="156" customFormat="1" ht="15" customHeight="1">
      <c r="A26" s="232"/>
      <c r="B26" s="314"/>
      <c r="C26" s="234"/>
      <c r="D26" s="169"/>
      <c r="E26" s="380"/>
      <c r="F26" s="42"/>
      <c r="G26" s="171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81"/>
      <c r="T26" s="235"/>
      <c r="U26" s="235"/>
      <c r="V26" s="316"/>
      <c r="W26" s="317"/>
      <c r="X26" s="317"/>
      <c r="Y26" s="317"/>
      <c r="Z26" s="317"/>
      <c r="AA26" s="317"/>
      <c r="AB26" s="317"/>
      <c r="AC26" s="317"/>
      <c r="AD26" s="317"/>
      <c r="AE26" s="317"/>
      <c r="AF26" s="315"/>
      <c r="AG26" s="315"/>
      <c r="AH26" s="381"/>
      <c r="AI26" s="318"/>
      <c r="AJ26" s="235"/>
      <c r="AK26" s="235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81"/>
      <c r="AX26" s="235"/>
      <c r="AY26" s="235"/>
      <c r="AZ26" s="316"/>
      <c r="BA26" s="317"/>
      <c r="BB26" s="317"/>
      <c r="BC26" s="317"/>
      <c r="BD26" s="317"/>
      <c r="BE26" s="317"/>
      <c r="BF26" s="317"/>
      <c r="BG26" s="317"/>
      <c r="BH26" s="317"/>
      <c r="BI26" s="315"/>
      <c r="BJ26" s="315"/>
      <c r="BK26" s="315"/>
      <c r="BL26" s="381"/>
      <c r="BM26" s="236"/>
      <c r="BN26" s="30"/>
      <c r="BO26" s="30"/>
      <c r="BP26" s="30"/>
      <c r="BQ26" s="237"/>
      <c r="BR26" s="176"/>
      <c r="BS26" s="363"/>
      <c r="BT26" s="363"/>
      <c r="BU26" s="363"/>
      <c r="BV26" s="333"/>
      <c r="BW26" s="161"/>
      <c r="BX26" s="353"/>
      <c r="BY26" s="162"/>
      <c r="BZ26" s="163"/>
      <c r="CA26" s="163"/>
    </row>
    <row r="27" spans="1:79" s="156" customFormat="1" ht="15" customHeight="1">
      <c r="A27" s="241"/>
      <c r="B27" s="320"/>
      <c r="C27" s="243"/>
      <c r="D27" s="16"/>
      <c r="E27" s="382"/>
      <c r="F27" s="44"/>
      <c r="G27" s="182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83"/>
      <c r="T27" s="244"/>
      <c r="U27" s="244"/>
      <c r="V27" s="322"/>
      <c r="W27" s="323"/>
      <c r="X27" s="323"/>
      <c r="Y27" s="323"/>
      <c r="Z27" s="323"/>
      <c r="AA27" s="323"/>
      <c r="AB27" s="323"/>
      <c r="AC27" s="323"/>
      <c r="AD27" s="323"/>
      <c r="AE27" s="323"/>
      <c r="AF27" s="321"/>
      <c r="AG27" s="321"/>
      <c r="AH27" s="383"/>
      <c r="AI27" s="324"/>
      <c r="AJ27" s="244"/>
      <c r="AK27" s="244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83"/>
      <c r="AX27" s="244"/>
      <c r="AY27" s="244"/>
      <c r="AZ27" s="322"/>
      <c r="BA27" s="323"/>
      <c r="BB27" s="323"/>
      <c r="BC27" s="323"/>
      <c r="BD27" s="323"/>
      <c r="BE27" s="323"/>
      <c r="BF27" s="323"/>
      <c r="BG27" s="323"/>
      <c r="BH27" s="323"/>
      <c r="BI27" s="321"/>
      <c r="BJ27" s="321"/>
      <c r="BK27" s="321"/>
      <c r="BL27" s="383"/>
      <c r="BM27" s="245"/>
      <c r="BN27" s="9"/>
      <c r="BO27" s="135"/>
      <c r="BP27" s="135"/>
      <c r="BQ27" s="246"/>
      <c r="BR27" s="187"/>
      <c r="BS27" s="362"/>
      <c r="BT27" s="362"/>
      <c r="BU27" s="362"/>
      <c r="BV27" s="325"/>
      <c r="BW27" s="164"/>
      <c r="BX27" s="326"/>
      <c r="BY27" s="157"/>
      <c r="BZ27" s="165"/>
      <c r="CA27" s="165"/>
    </row>
    <row r="28" spans="1:79" s="156" customFormat="1" ht="15" customHeight="1">
      <c r="A28" s="241"/>
      <c r="B28" s="320"/>
      <c r="C28" s="243"/>
      <c r="D28" s="16"/>
      <c r="E28" s="382"/>
      <c r="F28" s="44"/>
      <c r="G28" s="182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83"/>
      <c r="T28" s="244"/>
      <c r="U28" s="244"/>
      <c r="V28" s="322"/>
      <c r="W28" s="323"/>
      <c r="X28" s="323"/>
      <c r="Y28" s="323"/>
      <c r="Z28" s="323"/>
      <c r="AA28" s="323"/>
      <c r="AB28" s="323"/>
      <c r="AC28" s="323"/>
      <c r="AD28" s="323"/>
      <c r="AE28" s="323"/>
      <c r="AF28" s="321"/>
      <c r="AG28" s="321"/>
      <c r="AH28" s="383"/>
      <c r="AI28" s="324"/>
      <c r="AJ28" s="244"/>
      <c r="AK28" s="244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83"/>
      <c r="AX28" s="244"/>
      <c r="AY28" s="244"/>
      <c r="AZ28" s="322"/>
      <c r="BA28" s="323"/>
      <c r="BB28" s="323"/>
      <c r="BC28" s="323"/>
      <c r="BD28" s="323"/>
      <c r="BE28" s="323"/>
      <c r="BF28" s="323"/>
      <c r="BG28" s="323"/>
      <c r="BH28" s="323"/>
      <c r="BI28" s="321"/>
      <c r="BJ28" s="321"/>
      <c r="BK28" s="321"/>
      <c r="BL28" s="383"/>
      <c r="BM28" s="245"/>
      <c r="BN28" s="135"/>
      <c r="BO28" s="135"/>
      <c r="BP28" s="135"/>
      <c r="BQ28" s="246"/>
      <c r="BR28" s="187"/>
      <c r="BS28" s="362"/>
      <c r="BT28" s="362"/>
      <c r="BU28" s="362"/>
      <c r="BV28" s="325"/>
      <c r="BW28" s="164"/>
      <c r="BX28" s="326"/>
      <c r="BY28" s="157"/>
      <c r="BZ28" s="165"/>
      <c r="CA28" s="165"/>
    </row>
    <row r="29" spans="1:79" s="156" customFormat="1" ht="15" customHeight="1">
      <c r="A29" s="241"/>
      <c r="B29" s="320"/>
      <c r="C29" s="243"/>
      <c r="D29" s="16"/>
      <c r="E29" s="382"/>
      <c r="F29" s="44"/>
      <c r="G29" s="182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83"/>
      <c r="T29" s="244"/>
      <c r="U29" s="244"/>
      <c r="V29" s="322"/>
      <c r="W29" s="323"/>
      <c r="X29" s="323"/>
      <c r="Y29" s="323"/>
      <c r="Z29" s="323"/>
      <c r="AA29" s="323"/>
      <c r="AB29" s="323"/>
      <c r="AC29" s="323"/>
      <c r="AD29" s="323"/>
      <c r="AE29" s="323"/>
      <c r="AF29" s="321"/>
      <c r="AG29" s="321"/>
      <c r="AH29" s="383"/>
      <c r="AI29" s="324"/>
      <c r="AJ29" s="244"/>
      <c r="AK29" s="244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83"/>
      <c r="AX29" s="244"/>
      <c r="AY29" s="244"/>
      <c r="AZ29" s="322"/>
      <c r="BA29" s="323"/>
      <c r="BB29" s="323"/>
      <c r="BC29" s="323"/>
      <c r="BD29" s="323"/>
      <c r="BE29" s="323"/>
      <c r="BF29" s="323"/>
      <c r="BG29" s="323"/>
      <c r="BH29" s="323"/>
      <c r="BI29" s="321"/>
      <c r="BJ29" s="321"/>
      <c r="BK29" s="321"/>
      <c r="BL29" s="383"/>
      <c r="BM29" s="245"/>
      <c r="BN29" s="135"/>
      <c r="BO29" s="135"/>
      <c r="BP29" s="135"/>
      <c r="BQ29" s="246"/>
      <c r="BR29" s="187"/>
      <c r="BS29" s="362"/>
      <c r="BT29" s="362"/>
      <c r="BU29" s="362"/>
      <c r="BV29" s="50"/>
      <c r="BW29" s="164"/>
      <c r="BX29" s="326"/>
      <c r="BY29" s="157"/>
      <c r="BZ29" s="165"/>
      <c r="CA29" s="165"/>
    </row>
    <row r="30" spans="1:79" s="156" customFormat="1" ht="15" customHeight="1">
      <c r="A30" s="241"/>
      <c r="B30" s="320"/>
      <c r="C30" s="243"/>
      <c r="D30" s="16"/>
      <c r="E30" s="382"/>
      <c r="F30" s="44"/>
      <c r="G30" s="182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83"/>
      <c r="T30" s="244"/>
      <c r="U30" s="244"/>
      <c r="V30" s="322"/>
      <c r="W30" s="323"/>
      <c r="X30" s="323"/>
      <c r="Y30" s="323"/>
      <c r="Z30" s="323"/>
      <c r="AA30" s="323"/>
      <c r="AB30" s="323"/>
      <c r="AC30" s="323"/>
      <c r="AD30" s="323"/>
      <c r="AE30" s="323"/>
      <c r="AF30" s="321"/>
      <c r="AG30" s="321"/>
      <c r="AH30" s="383"/>
      <c r="AI30" s="324"/>
      <c r="AJ30" s="244"/>
      <c r="AK30" s="244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83"/>
      <c r="AX30" s="244"/>
      <c r="AY30" s="244"/>
      <c r="AZ30" s="322"/>
      <c r="BA30" s="323"/>
      <c r="BB30" s="323"/>
      <c r="BC30" s="323"/>
      <c r="BD30" s="323"/>
      <c r="BE30" s="323"/>
      <c r="BF30" s="323"/>
      <c r="BG30" s="323"/>
      <c r="BH30" s="323"/>
      <c r="BI30" s="321"/>
      <c r="BJ30" s="321"/>
      <c r="BK30" s="321"/>
      <c r="BL30" s="383"/>
      <c r="BM30" s="245"/>
      <c r="BN30" s="9"/>
      <c r="BO30" s="135"/>
      <c r="BP30" s="135"/>
      <c r="BQ30" s="246"/>
      <c r="BR30" s="187"/>
      <c r="BS30" s="362"/>
      <c r="BT30" s="362"/>
      <c r="BU30" s="362"/>
      <c r="BV30" s="325"/>
      <c r="BW30" s="164"/>
      <c r="BX30" s="326"/>
      <c r="BY30" s="157"/>
      <c r="BZ30" s="165"/>
      <c r="CA30" s="165"/>
    </row>
    <row r="31" spans="1:79" s="156" customFormat="1" ht="15" customHeight="1">
      <c r="A31" s="241"/>
      <c r="B31" s="320"/>
      <c r="C31" s="243"/>
      <c r="D31" s="179"/>
      <c r="E31" s="382"/>
      <c r="F31" s="44"/>
      <c r="G31" s="182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83"/>
      <c r="T31" s="250"/>
      <c r="U31" s="250"/>
      <c r="V31" s="327"/>
      <c r="W31" s="323"/>
      <c r="X31" s="323"/>
      <c r="Y31" s="323"/>
      <c r="Z31" s="323"/>
      <c r="AA31" s="323"/>
      <c r="AB31" s="323"/>
      <c r="AC31" s="323"/>
      <c r="AD31" s="323"/>
      <c r="AE31" s="323"/>
      <c r="AF31" s="321"/>
      <c r="AG31" s="321"/>
      <c r="AH31" s="383"/>
      <c r="AI31" s="328"/>
      <c r="AJ31" s="250"/>
      <c r="AK31" s="250"/>
      <c r="AL31" s="321"/>
      <c r="AM31" s="321"/>
      <c r="AN31" s="321"/>
      <c r="AO31" s="321"/>
      <c r="AP31" s="321"/>
      <c r="AQ31" s="321"/>
      <c r="AR31" s="321"/>
      <c r="AS31" s="321"/>
      <c r="AT31" s="321"/>
      <c r="AU31" s="321"/>
      <c r="AV31" s="321"/>
      <c r="AW31" s="383"/>
      <c r="AX31" s="250"/>
      <c r="AY31" s="250"/>
      <c r="AZ31" s="327"/>
      <c r="BA31" s="323"/>
      <c r="BB31" s="323"/>
      <c r="BC31" s="323"/>
      <c r="BD31" s="323"/>
      <c r="BE31" s="323"/>
      <c r="BF31" s="323"/>
      <c r="BG31" s="323"/>
      <c r="BH31" s="323"/>
      <c r="BI31" s="321"/>
      <c r="BJ31" s="321"/>
      <c r="BK31" s="321"/>
      <c r="BL31" s="383"/>
      <c r="BM31" s="245"/>
      <c r="BN31" s="9"/>
      <c r="BO31" s="135"/>
      <c r="BP31" s="135"/>
      <c r="BQ31" s="246"/>
      <c r="BR31" s="187"/>
      <c r="BS31" s="362"/>
      <c r="BT31" s="362"/>
      <c r="BU31" s="362"/>
      <c r="BV31" s="50"/>
      <c r="BW31" s="164"/>
      <c r="BX31" s="326"/>
      <c r="BY31" s="157"/>
      <c r="BZ31" s="165"/>
      <c r="CA31" s="165"/>
    </row>
    <row r="32" spans="1:79" s="156" customFormat="1" ht="15" customHeight="1">
      <c r="A32" s="241"/>
      <c r="B32" s="320"/>
      <c r="C32" s="243"/>
      <c r="D32" s="16"/>
      <c r="E32" s="382"/>
      <c r="F32" s="44"/>
      <c r="G32" s="182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83"/>
      <c r="T32" s="244"/>
      <c r="U32" s="244"/>
      <c r="V32" s="322"/>
      <c r="W32" s="323"/>
      <c r="X32" s="323"/>
      <c r="Y32" s="323"/>
      <c r="Z32" s="323"/>
      <c r="AA32" s="323"/>
      <c r="AB32" s="323"/>
      <c r="AC32" s="323"/>
      <c r="AD32" s="323"/>
      <c r="AE32" s="323"/>
      <c r="AF32" s="321"/>
      <c r="AG32" s="321"/>
      <c r="AH32" s="383"/>
      <c r="AI32" s="324"/>
      <c r="AJ32" s="244"/>
      <c r="AK32" s="244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83"/>
      <c r="AX32" s="244"/>
      <c r="AY32" s="244"/>
      <c r="AZ32" s="322"/>
      <c r="BA32" s="323"/>
      <c r="BB32" s="323"/>
      <c r="BC32" s="323"/>
      <c r="BD32" s="323"/>
      <c r="BE32" s="323"/>
      <c r="BF32" s="323"/>
      <c r="BG32" s="323"/>
      <c r="BH32" s="323"/>
      <c r="BI32" s="321"/>
      <c r="BJ32" s="321"/>
      <c r="BK32" s="321"/>
      <c r="BL32" s="383"/>
      <c r="BM32" s="245"/>
      <c r="BN32" s="135"/>
      <c r="BO32" s="135"/>
      <c r="BP32" s="135"/>
      <c r="BQ32" s="246"/>
      <c r="BR32" s="187"/>
      <c r="BS32" s="362"/>
      <c r="BT32" s="362"/>
      <c r="BU32" s="362"/>
      <c r="BV32" s="325"/>
      <c r="BW32" s="164"/>
      <c r="BX32" s="326"/>
      <c r="BY32" s="157"/>
      <c r="BZ32" s="165"/>
      <c r="CA32" s="165"/>
    </row>
    <row r="33" spans="1:79" s="156" customFormat="1" ht="16.5" thickBot="1">
      <c r="A33" s="251"/>
      <c r="B33" s="335"/>
      <c r="C33" s="253"/>
      <c r="D33" s="207"/>
      <c r="E33" s="388"/>
      <c r="F33" s="151"/>
      <c r="G33" s="14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89"/>
      <c r="T33" s="254"/>
      <c r="U33" s="254"/>
      <c r="V33" s="330"/>
      <c r="W33" s="352"/>
      <c r="X33" s="352"/>
      <c r="Y33" s="352"/>
      <c r="Z33" s="352"/>
      <c r="AA33" s="352"/>
      <c r="AB33" s="352"/>
      <c r="AC33" s="352"/>
      <c r="AD33" s="352"/>
      <c r="AE33" s="352"/>
      <c r="AF33" s="351"/>
      <c r="AG33" s="351"/>
      <c r="AH33" s="389"/>
      <c r="AI33" s="332"/>
      <c r="AJ33" s="254"/>
      <c r="AK33" s="354"/>
      <c r="AL33" s="351"/>
      <c r="AM33" s="351"/>
      <c r="AN33" s="351"/>
      <c r="AO33" s="351"/>
      <c r="AP33" s="351"/>
      <c r="AQ33" s="351"/>
      <c r="AR33" s="351"/>
      <c r="AS33" s="351"/>
      <c r="AT33" s="351"/>
      <c r="AU33" s="351"/>
      <c r="AV33" s="351"/>
      <c r="AW33" s="389"/>
      <c r="AX33" s="254"/>
      <c r="AY33" s="254"/>
      <c r="AZ33" s="330"/>
      <c r="BA33" s="352"/>
      <c r="BB33" s="352"/>
      <c r="BC33" s="352"/>
      <c r="BD33" s="352"/>
      <c r="BE33" s="352"/>
      <c r="BF33" s="352"/>
      <c r="BG33" s="352"/>
      <c r="BH33" s="352"/>
      <c r="BI33" s="351"/>
      <c r="BJ33" s="351"/>
      <c r="BK33" s="351"/>
      <c r="BL33" s="389"/>
      <c r="BM33" s="139"/>
      <c r="BN33" s="140"/>
      <c r="BO33" s="140"/>
      <c r="BP33" s="140"/>
      <c r="BQ33" s="143"/>
      <c r="BR33" s="152"/>
      <c r="BS33" s="140"/>
      <c r="BT33" s="140"/>
      <c r="BU33" s="140"/>
      <c r="BV33" s="154"/>
      <c r="BW33" s="148"/>
      <c r="BX33" s="152"/>
      <c r="BY33" s="153"/>
      <c r="BZ33" s="150"/>
      <c r="CA33" s="32"/>
    </row>
    <row r="49" spans="79:79">
      <c r="CA49" s="156"/>
    </row>
    <row r="50" spans="79:79">
      <c r="CA50" s="156"/>
    </row>
    <row r="51" spans="79:79">
      <c r="CA51" s="156"/>
    </row>
    <row r="52" spans="79:79">
      <c r="CA52" s="156"/>
    </row>
    <row r="53" spans="79:79">
      <c r="CA53" s="156"/>
    </row>
    <row r="54" spans="79:79">
      <c r="CA54" s="156"/>
    </row>
    <row r="55" spans="79:79">
      <c r="CA55" s="156"/>
    </row>
    <row r="56" spans="79:79">
      <c r="CA56" s="156"/>
    </row>
    <row r="57" spans="79:79">
      <c r="CA57" s="156"/>
    </row>
    <row r="58" spans="79:79">
      <c r="CA58" s="156"/>
    </row>
    <row r="59" spans="79:79">
      <c r="CA59" s="156"/>
    </row>
    <row r="60" spans="79:79">
      <c r="CA60" s="156"/>
    </row>
    <row r="61" spans="79:79">
      <c r="CA61" s="156"/>
    </row>
    <row r="62" spans="79:79">
      <c r="CA62" s="156"/>
    </row>
    <row r="63" spans="79:79">
      <c r="CA63" s="156"/>
    </row>
    <row r="64" spans="79:79">
      <c r="CA64" s="156"/>
    </row>
    <row r="65" spans="79:79">
      <c r="CA65" s="156"/>
    </row>
    <row r="66" spans="79:79">
      <c r="CA66" s="156"/>
    </row>
    <row r="67" spans="79:79">
      <c r="CA67" s="156"/>
    </row>
    <row r="68" spans="79:79">
      <c r="CA68" s="156"/>
    </row>
    <row r="69" spans="79:79">
      <c r="CA69" s="156"/>
    </row>
    <row r="70" spans="79:79">
      <c r="CA70" s="156"/>
    </row>
    <row r="71" spans="79:79">
      <c r="CA71" s="156"/>
    </row>
    <row r="72" spans="79:79">
      <c r="CA72" s="156"/>
    </row>
    <row r="73" spans="79:79">
      <c r="CA73" s="156"/>
    </row>
    <row r="74" spans="79:79">
      <c r="CA74" s="156"/>
    </row>
    <row r="75" spans="79:79">
      <c r="CA75" s="156"/>
    </row>
    <row r="76" spans="79:79">
      <c r="CA76" s="156"/>
    </row>
    <row r="77" spans="79:79">
      <c r="CA77" s="156"/>
    </row>
    <row r="78" spans="79:79">
      <c r="CA78" s="156"/>
    </row>
    <row r="79" spans="79:79">
      <c r="CA79" s="156"/>
    </row>
    <row r="80" spans="79:79">
      <c r="CA80" s="156"/>
    </row>
    <row r="81" spans="79:79">
      <c r="CA81" s="156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9" customWidth="1"/>
    <col min="2" max="2" width="9.28515625" style="35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9" width="6.7109375" style="52" bestFit="1" customWidth="1"/>
    <col min="10" max="10" width="8.140625" style="52" bestFit="1" customWidth="1"/>
    <col min="11" max="13" width="8.140625" style="52" customWidth="1"/>
    <col min="14" max="15" width="8.5703125" style="52" bestFit="1" customWidth="1"/>
    <col min="16" max="16" width="8.5703125" style="52" customWidth="1"/>
    <col min="17" max="18" width="8.5703125" style="52" bestFit="1" customWidth="1"/>
    <col min="19" max="19" width="10.42578125" style="45" bestFit="1" customWidth="1"/>
    <col min="20" max="21" width="8.5703125" style="24" bestFit="1" customWidth="1"/>
    <col min="22" max="23" width="8.5703125" style="52" bestFit="1" customWidth="1"/>
    <col min="24" max="27" width="8.5703125" style="52" customWidth="1"/>
    <col min="28" max="28" width="8.5703125" style="52" bestFit="1" customWidth="1"/>
    <col min="29" max="31" width="8.5703125" style="52" customWidth="1"/>
    <col min="32" max="33" width="8.5703125" style="52" bestFit="1" customWidth="1"/>
    <col min="34" max="34" width="10.42578125" style="45" bestFit="1" customWidth="1"/>
    <col min="35" max="35" width="8.5703125" style="24" customWidth="1"/>
    <col min="36" max="36" width="7.42578125" style="24" bestFit="1" customWidth="1"/>
    <col min="37" max="37" width="8.140625" style="9" bestFit="1" customWidth="1"/>
    <col min="38" max="38" width="8.140625" style="52" bestFit="1" customWidth="1"/>
    <col min="39" max="40" width="8.5703125" style="52" bestFit="1" customWidth="1"/>
    <col min="41" max="43" width="8.5703125" style="52" customWidth="1"/>
    <col min="44" max="45" width="8.5703125" style="52" bestFit="1" customWidth="1"/>
    <col min="46" max="46" width="8.5703125" style="52" customWidth="1"/>
    <col min="47" max="48" width="8.5703125" style="52" bestFit="1" customWidth="1"/>
    <col min="49" max="49" width="10.42578125" style="45" bestFit="1" customWidth="1"/>
    <col min="50" max="50" width="8.5703125" style="24" customWidth="1"/>
    <col min="51" max="51" width="9.28515625" style="24" bestFit="1" customWidth="1"/>
    <col min="52" max="52" width="8.140625" style="52" bestFit="1" customWidth="1"/>
    <col min="53" max="53" width="9.28515625" style="52" bestFit="1" customWidth="1"/>
    <col min="54" max="57" width="9.28515625" style="52" customWidth="1"/>
    <col min="58" max="58" width="12" style="52" bestFit="1" customWidth="1"/>
    <col min="59" max="59" width="6.7109375" style="52" customWidth="1"/>
    <col min="60" max="60" width="12" style="52" bestFit="1" customWidth="1"/>
    <col min="61" max="61" width="8.140625" style="52" bestFit="1" customWidth="1"/>
    <col min="62" max="63" width="8.140625" style="52" customWidth="1"/>
    <col min="64" max="64" width="10.42578125" style="45" bestFit="1" customWidth="1"/>
    <col min="65" max="65" width="5.7109375" style="9" customWidth="1"/>
    <col min="66" max="66" width="8.7109375" style="9" bestFit="1" customWidth="1"/>
    <col min="67" max="69" width="5.7109375" style="9" customWidth="1"/>
    <col min="70" max="70" width="7.85546875" style="12" bestFit="1" customWidth="1"/>
    <col min="71" max="71" width="16.7109375" style="12" bestFit="1" customWidth="1"/>
    <col min="72" max="72" width="10.5703125" style="12" bestFit="1" customWidth="1"/>
    <col min="73" max="73" width="4.5703125" style="12" bestFit="1" customWidth="1"/>
    <col min="74" max="74" width="11.5703125" bestFit="1" customWidth="1"/>
    <col min="75" max="75" width="12.85546875" style="312" bestFit="1" customWidth="1"/>
    <col min="76" max="76" width="5.7109375" style="34" customWidth="1"/>
    <col min="77" max="77" width="4.5703125" style="34" bestFit="1" customWidth="1"/>
    <col min="78" max="78" width="11.42578125" style="34"/>
    <col min="79" max="79" width="11.5703125" bestFit="1" customWidth="1"/>
    <col min="80" max="16384" width="11.42578125" style="9"/>
  </cols>
  <sheetData>
    <row r="1" spans="1:79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6" t="s">
        <v>203</v>
      </c>
      <c r="Q1" s="49" t="s">
        <v>278</v>
      </c>
      <c r="R1" s="49" t="s">
        <v>279</v>
      </c>
      <c r="S1" s="189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189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6" t="s">
        <v>217</v>
      </c>
      <c r="AU1" s="49" t="s">
        <v>273</v>
      </c>
      <c r="AV1" s="49" t="s">
        <v>274</v>
      </c>
      <c r="AW1" s="189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189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ht="15" customHeight="1">
      <c r="A2" s="159"/>
      <c r="B2" s="314"/>
      <c r="C2" s="266"/>
      <c r="D2" s="169"/>
      <c r="E2" s="337"/>
      <c r="F2" s="268"/>
      <c r="G2" s="26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270"/>
      <c r="T2" s="267"/>
      <c r="U2" s="267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38"/>
      <c r="AH2" s="270"/>
      <c r="AI2" s="267"/>
      <c r="AJ2" s="267"/>
      <c r="AK2" s="267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270"/>
      <c r="AX2" s="267"/>
      <c r="AY2" s="267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270"/>
      <c r="BM2" s="271"/>
      <c r="BN2" s="272"/>
      <c r="BO2" s="272"/>
      <c r="BP2" s="272"/>
      <c r="BQ2" s="215"/>
      <c r="BR2" s="273"/>
      <c r="BS2" s="273"/>
      <c r="BT2" s="273"/>
      <c r="BU2" s="273"/>
      <c r="BV2" s="173"/>
      <c r="BW2" s="275"/>
      <c r="BX2" s="220"/>
      <c r="BY2" s="47"/>
      <c r="BZ2" s="339"/>
      <c r="CA2" s="163"/>
    </row>
    <row r="3" spans="1:79" ht="15" customHeight="1">
      <c r="A3" s="160"/>
      <c r="B3" s="320"/>
      <c r="C3" s="277"/>
      <c r="D3" s="179"/>
      <c r="E3" s="340"/>
      <c r="F3" s="279"/>
      <c r="G3" s="278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281"/>
      <c r="T3" s="278"/>
      <c r="U3" s="278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281"/>
      <c r="AI3" s="278"/>
      <c r="AJ3" s="278"/>
      <c r="AK3" s="278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281"/>
      <c r="AX3" s="278"/>
      <c r="AY3" s="278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281"/>
      <c r="BM3" s="224"/>
      <c r="BN3" s="226"/>
      <c r="BO3" s="226"/>
      <c r="BP3" s="226"/>
      <c r="BQ3" s="29"/>
      <c r="BR3" s="282"/>
      <c r="BS3" s="282"/>
      <c r="BT3" s="282"/>
      <c r="BU3" s="282"/>
      <c r="BV3" s="184"/>
      <c r="BW3" s="284"/>
      <c r="BX3" s="54"/>
      <c r="BY3" s="48"/>
      <c r="BZ3" s="342"/>
      <c r="CA3" s="165"/>
    </row>
    <row r="4" spans="1:79" ht="15" customHeight="1">
      <c r="A4" s="160"/>
      <c r="B4" s="320"/>
      <c r="C4" s="277"/>
      <c r="D4" s="179"/>
      <c r="E4" s="340"/>
      <c r="F4" s="279"/>
      <c r="G4" s="278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281"/>
      <c r="T4" s="278"/>
      <c r="U4" s="278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281"/>
      <c r="AI4" s="278"/>
      <c r="AJ4" s="278"/>
      <c r="AK4" s="278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281"/>
      <c r="AX4" s="278"/>
      <c r="AY4" s="278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281"/>
      <c r="BM4" s="224"/>
      <c r="BN4" s="226"/>
      <c r="BO4" s="226"/>
      <c r="BP4" s="226"/>
      <c r="BQ4" s="29"/>
      <c r="BR4" s="282"/>
      <c r="BS4" s="282"/>
      <c r="BT4" s="282"/>
      <c r="BU4" s="282"/>
      <c r="BV4" s="184"/>
      <c r="BW4" s="284"/>
      <c r="BX4" s="54"/>
      <c r="BY4" s="48"/>
      <c r="BZ4" s="342"/>
      <c r="CA4" s="165"/>
    </row>
    <row r="5" spans="1:79" ht="15" customHeight="1">
      <c r="A5" s="160"/>
      <c r="B5" s="320"/>
      <c r="C5" s="277"/>
      <c r="D5" s="179"/>
      <c r="E5" s="340"/>
      <c r="F5" s="279"/>
      <c r="G5" s="278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281"/>
      <c r="T5" s="278"/>
      <c r="U5" s="278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281"/>
      <c r="AI5" s="278"/>
      <c r="AJ5" s="278"/>
      <c r="AK5" s="278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281"/>
      <c r="AX5" s="278"/>
      <c r="AY5" s="278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281"/>
      <c r="BM5" s="224"/>
      <c r="BN5" s="226"/>
      <c r="BO5" s="226"/>
      <c r="BP5" s="226"/>
      <c r="BQ5" s="29"/>
      <c r="BR5" s="282"/>
      <c r="BS5" s="282"/>
      <c r="BT5" s="282"/>
      <c r="BU5" s="282"/>
      <c r="BV5" s="184"/>
      <c r="BW5" s="284"/>
      <c r="BX5" s="54"/>
      <c r="BY5" s="48"/>
      <c r="BZ5" s="342"/>
      <c r="CA5" s="165"/>
    </row>
    <row r="6" spans="1:79" ht="15.75">
      <c r="A6" s="160"/>
      <c r="B6" s="320"/>
      <c r="C6" s="277"/>
      <c r="D6" s="179"/>
      <c r="E6" s="340"/>
      <c r="F6" s="279"/>
      <c r="G6" s="278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281"/>
      <c r="T6" s="278"/>
      <c r="U6" s="278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281"/>
      <c r="AI6" s="278"/>
      <c r="AJ6" s="278"/>
      <c r="AK6" s="278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281"/>
      <c r="AX6" s="278"/>
      <c r="AY6" s="278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281"/>
      <c r="BM6" s="224"/>
      <c r="BN6" s="226"/>
      <c r="BO6" s="226"/>
      <c r="BP6" s="226"/>
      <c r="BQ6" s="29"/>
      <c r="BR6" s="282"/>
      <c r="BS6" s="282"/>
      <c r="BT6" s="282"/>
      <c r="BU6" s="282"/>
      <c r="BV6" s="184"/>
      <c r="BW6" s="284"/>
      <c r="BX6" s="54"/>
      <c r="BY6" s="48"/>
      <c r="BZ6" s="342"/>
      <c r="CA6" s="165"/>
    </row>
    <row r="7" spans="1:79" ht="15.75">
      <c r="A7" s="160"/>
      <c r="B7" s="320"/>
      <c r="C7" s="277"/>
      <c r="D7" s="179"/>
      <c r="E7" s="340"/>
      <c r="F7" s="279"/>
      <c r="G7" s="278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281"/>
      <c r="T7" s="278"/>
      <c r="U7" s="278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281"/>
      <c r="AI7" s="278"/>
      <c r="AJ7" s="278"/>
      <c r="AK7" s="278"/>
      <c r="AL7" s="341"/>
      <c r="AM7" s="341"/>
      <c r="AN7" s="341"/>
      <c r="AO7" s="341"/>
      <c r="AP7" s="341"/>
      <c r="AQ7" s="341"/>
      <c r="AR7" s="341"/>
      <c r="AS7" s="341"/>
      <c r="AT7" s="341"/>
      <c r="AU7" s="341"/>
      <c r="AV7" s="341"/>
      <c r="AW7" s="281"/>
      <c r="AX7" s="278"/>
      <c r="AY7" s="278"/>
      <c r="AZ7" s="341"/>
      <c r="BA7" s="341"/>
      <c r="BB7" s="341"/>
      <c r="BC7" s="341"/>
      <c r="BD7" s="341"/>
      <c r="BE7" s="341"/>
      <c r="BF7" s="341"/>
      <c r="BG7" s="341"/>
      <c r="BH7" s="341"/>
      <c r="BI7" s="341"/>
      <c r="BJ7" s="341"/>
      <c r="BK7" s="341"/>
      <c r="BL7" s="281"/>
      <c r="BM7" s="224"/>
      <c r="BN7" s="226"/>
      <c r="BO7" s="226"/>
      <c r="BP7" s="226"/>
      <c r="BQ7" s="29"/>
      <c r="BR7" s="282"/>
      <c r="BS7" s="282"/>
      <c r="BT7" s="282"/>
      <c r="BU7" s="282"/>
      <c r="BV7" s="184"/>
      <c r="BW7" s="284"/>
      <c r="BX7" s="54"/>
      <c r="BY7" s="48"/>
      <c r="BZ7" s="342"/>
      <c r="CA7" s="165"/>
    </row>
    <row r="8" spans="1:79" ht="15.75">
      <c r="A8" s="160"/>
      <c r="B8" s="320"/>
      <c r="C8" s="277"/>
      <c r="D8" s="179"/>
      <c r="E8" s="340"/>
      <c r="F8" s="279"/>
      <c r="G8" s="278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281"/>
      <c r="T8" s="278"/>
      <c r="U8" s="278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281"/>
      <c r="AI8" s="278"/>
      <c r="AJ8" s="278"/>
      <c r="AK8" s="278"/>
      <c r="AL8" s="341"/>
      <c r="AM8" s="341"/>
      <c r="AN8" s="341"/>
      <c r="AO8" s="341"/>
      <c r="AP8" s="341"/>
      <c r="AQ8" s="341"/>
      <c r="AR8" s="341"/>
      <c r="AS8" s="341"/>
      <c r="AT8" s="341"/>
      <c r="AU8" s="341"/>
      <c r="AV8" s="341"/>
      <c r="AW8" s="281"/>
      <c r="AX8" s="278"/>
      <c r="AY8" s="278"/>
      <c r="AZ8" s="341"/>
      <c r="BA8" s="341"/>
      <c r="BB8" s="341"/>
      <c r="BC8" s="341"/>
      <c r="BD8" s="341"/>
      <c r="BE8" s="341"/>
      <c r="BF8" s="341"/>
      <c r="BG8" s="341"/>
      <c r="BH8" s="341"/>
      <c r="BI8" s="341"/>
      <c r="BJ8" s="341"/>
      <c r="BK8" s="341"/>
      <c r="BL8" s="281"/>
      <c r="BM8" s="224"/>
      <c r="BN8" s="226"/>
      <c r="BO8" s="226"/>
      <c r="BP8" s="226"/>
      <c r="BQ8" s="29"/>
      <c r="BR8" s="282"/>
      <c r="BS8" s="282"/>
      <c r="BT8" s="282"/>
      <c r="BU8" s="282"/>
      <c r="BV8" s="184"/>
      <c r="BW8" s="284"/>
      <c r="BX8" s="54"/>
      <c r="BY8" s="48"/>
      <c r="BZ8" s="342"/>
      <c r="CA8" s="165"/>
    </row>
    <row r="9" spans="1:79" ht="15.75">
      <c r="A9" s="160"/>
      <c r="B9" s="320"/>
      <c r="C9" s="277"/>
      <c r="D9" s="179"/>
      <c r="E9" s="340"/>
      <c r="F9" s="279"/>
      <c r="G9" s="278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281"/>
      <c r="T9" s="278"/>
      <c r="U9" s="278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281"/>
      <c r="AI9" s="278"/>
      <c r="AJ9" s="278"/>
      <c r="AK9" s="278"/>
      <c r="AL9" s="341"/>
      <c r="AM9" s="341"/>
      <c r="AN9" s="341"/>
      <c r="AO9" s="341"/>
      <c r="AP9" s="341"/>
      <c r="AQ9" s="341"/>
      <c r="AR9" s="341"/>
      <c r="AS9" s="341"/>
      <c r="AT9" s="341"/>
      <c r="AU9" s="341"/>
      <c r="AV9" s="341"/>
      <c r="AW9" s="281"/>
      <c r="AX9" s="278"/>
      <c r="AY9" s="278"/>
      <c r="AZ9" s="341"/>
      <c r="BA9" s="341"/>
      <c r="BB9" s="341"/>
      <c r="BC9" s="341"/>
      <c r="BD9" s="341"/>
      <c r="BE9" s="341"/>
      <c r="BF9" s="341"/>
      <c r="BG9" s="341"/>
      <c r="BH9" s="341"/>
      <c r="BI9" s="341"/>
      <c r="BJ9" s="341"/>
      <c r="BK9" s="341"/>
      <c r="BL9" s="281"/>
      <c r="BM9" s="224"/>
      <c r="BN9" s="226"/>
      <c r="BO9" s="226"/>
      <c r="BP9" s="226"/>
      <c r="BQ9" s="29"/>
      <c r="BR9" s="282"/>
      <c r="BS9" s="282"/>
      <c r="BT9" s="282"/>
      <c r="BU9" s="282"/>
      <c r="BV9" s="184"/>
      <c r="BW9" s="284"/>
      <c r="BX9" s="54"/>
      <c r="BY9" s="48"/>
      <c r="BZ9" s="342"/>
      <c r="CA9" s="165"/>
    </row>
    <row r="10" spans="1:79" ht="15.75">
      <c r="A10" s="160"/>
      <c r="B10" s="320"/>
      <c r="C10" s="277"/>
      <c r="D10" s="179"/>
      <c r="E10" s="340"/>
      <c r="F10" s="279"/>
      <c r="G10" s="278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281"/>
      <c r="T10" s="278"/>
      <c r="U10" s="278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281"/>
      <c r="AI10" s="278"/>
      <c r="AJ10" s="278"/>
      <c r="AK10" s="278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281"/>
      <c r="AX10" s="278"/>
      <c r="AY10" s="278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281"/>
      <c r="BM10" s="224"/>
      <c r="BN10" s="226"/>
      <c r="BO10" s="226"/>
      <c r="BP10" s="226"/>
      <c r="BQ10" s="29"/>
      <c r="BR10" s="282"/>
      <c r="BS10" s="282"/>
      <c r="BT10" s="282"/>
      <c r="BU10" s="282"/>
      <c r="BV10" s="184"/>
      <c r="BW10" s="284"/>
      <c r="BX10" s="54"/>
      <c r="BY10" s="48"/>
      <c r="BZ10" s="342"/>
      <c r="CA10" s="165"/>
    </row>
    <row r="11" spans="1:79" ht="15.75">
      <c r="A11" s="160"/>
      <c r="B11" s="320"/>
      <c r="C11" s="277"/>
      <c r="D11" s="179"/>
      <c r="E11" s="340"/>
      <c r="F11" s="279"/>
      <c r="G11" s="278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281"/>
      <c r="T11" s="278"/>
      <c r="U11" s="278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281"/>
      <c r="AI11" s="278"/>
      <c r="AJ11" s="278"/>
      <c r="AK11" s="278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281"/>
      <c r="AX11" s="278"/>
      <c r="AY11" s="278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281"/>
      <c r="BM11" s="224"/>
      <c r="BN11" s="226"/>
      <c r="BO11" s="226"/>
      <c r="BP11" s="226"/>
      <c r="BQ11" s="29"/>
      <c r="BR11" s="282"/>
      <c r="BS11" s="282"/>
      <c r="BT11" s="282"/>
      <c r="BU11" s="282"/>
      <c r="BV11" s="184"/>
      <c r="BW11" s="284"/>
      <c r="BX11" s="54"/>
      <c r="BY11" s="48"/>
      <c r="BZ11" s="342"/>
      <c r="CA11" s="165"/>
    </row>
    <row r="12" spans="1:79" ht="15.75">
      <c r="A12" s="160"/>
      <c r="B12" s="320"/>
      <c r="C12" s="277"/>
      <c r="D12" s="179"/>
      <c r="E12" s="340"/>
      <c r="F12" s="279"/>
      <c r="G12" s="278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281"/>
      <c r="T12" s="278"/>
      <c r="U12" s="278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281"/>
      <c r="AI12" s="278"/>
      <c r="AJ12" s="278"/>
      <c r="AK12" s="278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281"/>
      <c r="AX12" s="278"/>
      <c r="AY12" s="278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281"/>
      <c r="BM12" s="224"/>
      <c r="BN12" s="226"/>
      <c r="BO12" s="226"/>
      <c r="BP12" s="226"/>
      <c r="BQ12" s="29"/>
      <c r="BR12" s="282"/>
      <c r="BS12" s="282"/>
      <c r="BT12" s="282"/>
      <c r="BU12" s="282"/>
      <c r="BV12" s="184"/>
      <c r="BW12" s="284"/>
      <c r="BX12" s="54"/>
      <c r="BY12" s="48"/>
      <c r="BZ12" s="342"/>
      <c r="CA12" s="165"/>
    </row>
    <row r="13" spans="1:79" ht="15" customHeight="1">
      <c r="A13" s="160"/>
      <c r="B13" s="320"/>
      <c r="C13" s="277"/>
      <c r="D13" s="179"/>
      <c r="E13" s="340"/>
      <c r="F13" s="279"/>
      <c r="G13" s="278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281"/>
      <c r="T13" s="278"/>
      <c r="U13" s="278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281"/>
      <c r="AI13" s="278"/>
      <c r="AJ13" s="278"/>
      <c r="AK13" s="278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281"/>
      <c r="AX13" s="278"/>
      <c r="AY13" s="278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281"/>
      <c r="BM13" s="224"/>
      <c r="BN13" s="226"/>
      <c r="BO13" s="226"/>
      <c r="BP13" s="226"/>
      <c r="BQ13" s="29"/>
      <c r="BR13" s="282"/>
      <c r="BS13" s="282"/>
      <c r="BT13" s="282"/>
      <c r="BU13" s="282"/>
      <c r="BV13" s="184"/>
      <c r="BW13" s="284"/>
      <c r="BX13" s="54"/>
      <c r="BY13" s="48"/>
      <c r="BZ13" s="342"/>
      <c r="CA13" s="165"/>
    </row>
    <row r="14" spans="1:79" ht="15.75">
      <c r="A14" s="160"/>
      <c r="B14" s="320"/>
      <c r="C14" s="277"/>
      <c r="D14" s="179"/>
      <c r="E14" s="340"/>
      <c r="F14" s="279"/>
      <c r="G14" s="278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281"/>
      <c r="T14" s="278"/>
      <c r="U14" s="278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281"/>
      <c r="AI14" s="278"/>
      <c r="AJ14" s="278"/>
      <c r="AK14" s="278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281"/>
      <c r="AX14" s="278"/>
      <c r="AY14" s="278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281"/>
      <c r="BM14" s="224"/>
      <c r="BN14" s="226"/>
      <c r="BO14" s="226"/>
      <c r="BP14" s="226"/>
      <c r="BQ14" s="29"/>
      <c r="BR14" s="282"/>
      <c r="BS14" s="282"/>
      <c r="BT14" s="282"/>
      <c r="BU14" s="282"/>
      <c r="BV14" s="184"/>
      <c r="BW14" s="284"/>
      <c r="BX14" s="54"/>
      <c r="BY14" s="48"/>
      <c r="BZ14" s="342"/>
      <c r="CA14" s="165"/>
    </row>
    <row r="15" spans="1:79" ht="15.75">
      <c r="A15" s="160"/>
      <c r="B15" s="320"/>
      <c r="C15" s="277"/>
      <c r="D15" s="179"/>
      <c r="E15" s="340"/>
      <c r="F15" s="279"/>
      <c r="G15" s="278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281"/>
      <c r="T15" s="278"/>
      <c r="U15" s="278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281"/>
      <c r="AI15" s="278"/>
      <c r="AJ15" s="278"/>
      <c r="AK15" s="278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281"/>
      <c r="AX15" s="278"/>
      <c r="AY15" s="278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281"/>
      <c r="BM15" s="224"/>
      <c r="BN15" s="226"/>
      <c r="BO15" s="226"/>
      <c r="BP15" s="226"/>
      <c r="BQ15" s="29"/>
      <c r="BR15" s="282"/>
      <c r="BS15" s="282"/>
      <c r="BT15" s="282"/>
      <c r="BU15" s="282"/>
      <c r="BV15" s="184"/>
      <c r="BW15" s="284"/>
      <c r="BX15" s="54"/>
      <c r="BY15" s="48"/>
      <c r="BZ15" s="342"/>
      <c r="CA15" s="165"/>
    </row>
    <row r="16" spans="1:79" ht="15.75">
      <c r="A16" s="160"/>
      <c r="B16" s="320"/>
      <c r="C16" s="277"/>
      <c r="D16" s="179"/>
      <c r="E16" s="340"/>
      <c r="F16" s="279"/>
      <c r="G16" s="278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281"/>
      <c r="T16" s="278"/>
      <c r="U16" s="278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281"/>
      <c r="AI16" s="278"/>
      <c r="AJ16" s="278"/>
      <c r="AK16" s="278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281"/>
      <c r="AX16" s="278"/>
      <c r="AY16" s="278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281"/>
      <c r="BM16" s="224"/>
      <c r="BN16" s="226"/>
      <c r="BO16" s="226"/>
      <c r="BP16" s="226"/>
      <c r="BQ16" s="29"/>
      <c r="BR16" s="282"/>
      <c r="BS16" s="282"/>
      <c r="BT16" s="282"/>
      <c r="BU16" s="282"/>
      <c r="BV16" s="184"/>
      <c r="BW16" s="284"/>
      <c r="BX16" s="54"/>
      <c r="BY16" s="48"/>
      <c r="BZ16" s="342"/>
      <c r="CA16" s="165"/>
    </row>
    <row r="17" spans="1:79" ht="15.75">
      <c r="A17" s="160"/>
      <c r="B17" s="320"/>
      <c r="C17" s="277"/>
      <c r="D17" s="179"/>
      <c r="E17" s="340"/>
      <c r="F17" s="279"/>
      <c r="G17" s="278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281"/>
      <c r="T17" s="278"/>
      <c r="U17" s="278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281"/>
      <c r="AI17" s="278"/>
      <c r="AJ17" s="278"/>
      <c r="AK17" s="278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281"/>
      <c r="AX17" s="278"/>
      <c r="AY17" s="278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281"/>
      <c r="BM17" s="224"/>
      <c r="BN17" s="226"/>
      <c r="BO17" s="226"/>
      <c r="BP17" s="226"/>
      <c r="BQ17" s="29"/>
      <c r="BR17" s="282"/>
      <c r="BS17" s="282"/>
      <c r="BT17" s="282"/>
      <c r="BU17" s="282"/>
      <c r="BV17" s="184"/>
      <c r="BW17" s="284"/>
      <c r="BX17" s="54"/>
      <c r="BY17" s="48"/>
      <c r="BZ17" s="342"/>
      <c r="CA17" s="165"/>
    </row>
    <row r="18" spans="1:79" ht="15.75">
      <c r="A18" s="160"/>
      <c r="B18" s="320"/>
      <c r="C18" s="277"/>
      <c r="D18" s="179"/>
      <c r="E18" s="340"/>
      <c r="F18" s="279"/>
      <c r="G18" s="278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281"/>
      <c r="T18" s="278"/>
      <c r="U18" s="278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281"/>
      <c r="AI18" s="278"/>
      <c r="AJ18" s="278"/>
      <c r="AK18" s="278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281"/>
      <c r="AX18" s="278"/>
      <c r="AY18" s="278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281"/>
      <c r="BM18" s="224"/>
      <c r="BN18" s="226"/>
      <c r="BO18" s="226"/>
      <c r="BP18" s="226"/>
      <c r="BQ18" s="29"/>
      <c r="BR18" s="282"/>
      <c r="BS18" s="282"/>
      <c r="BT18" s="282"/>
      <c r="BU18" s="282"/>
      <c r="BV18" s="184"/>
      <c r="BW18" s="284"/>
      <c r="BX18" s="54"/>
      <c r="BY18" s="48"/>
      <c r="BZ18" s="342"/>
      <c r="CA18" s="165"/>
    </row>
    <row r="19" spans="1:79" ht="15.75">
      <c r="A19" s="160"/>
      <c r="B19" s="320"/>
      <c r="C19" s="277"/>
      <c r="D19" s="179"/>
      <c r="E19" s="340"/>
      <c r="F19" s="279"/>
      <c r="G19" s="278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281"/>
      <c r="T19" s="278"/>
      <c r="U19" s="278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281"/>
      <c r="AI19" s="278"/>
      <c r="AJ19" s="278"/>
      <c r="AK19" s="278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281"/>
      <c r="AX19" s="278"/>
      <c r="AY19" s="278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281"/>
      <c r="BM19" s="224"/>
      <c r="BN19" s="226"/>
      <c r="BO19" s="226"/>
      <c r="BP19" s="226"/>
      <c r="BQ19" s="29"/>
      <c r="BR19" s="282"/>
      <c r="BS19" s="282"/>
      <c r="BT19" s="282"/>
      <c r="BU19" s="282"/>
      <c r="BV19" s="184"/>
      <c r="BW19" s="284"/>
      <c r="BX19" s="54"/>
      <c r="BY19" s="48"/>
      <c r="BZ19" s="342"/>
      <c r="CA19" s="165"/>
    </row>
    <row r="20" spans="1:79" ht="15.75">
      <c r="A20" s="160"/>
      <c r="B20" s="320"/>
      <c r="C20" s="277"/>
      <c r="D20" s="179"/>
      <c r="E20" s="340"/>
      <c r="F20" s="279"/>
      <c r="G20" s="278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281"/>
      <c r="T20" s="278"/>
      <c r="U20" s="278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281"/>
      <c r="AI20" s="278"/>
      <c r="AJ20" s="278"/>
      <c r="AK20" s="278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281"/>
      <c r="AX20" s="278"/>
      <c r="AY20" s="278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281"/>
      <c r="BM20" s="224"/>
      <c r="BN20" s="226"/>
      <c r="BO20" s="226"/>
      <c r="BP20" s="226"/>
      <c r="BQ20" s="29"/>
      <c r="BR20" s="282"/>
      <c r="BS20" s="282"/>
      <c r="BT20" s="282"/>
      <c r="BU20" s="282"/>
      <c r="BV20" s="184"/>
      <c r="BW20" s="284"/>
      <c r="BX20" s="54"/>
      <c r="BY20" s="48"/>
      <c r="BZ20" s="342"/>
      <c r="CA20" s="165"/>
    </row>
    <row r="21" spans="1:79" ht="15.75">
      <c r="A21" s="160"/>
      <c r="B21" s="320"/>
      <c r="C21" s="277"/>
      <c r="D21" s="179"/>
      <c r="E21" s="340"/>
      <c r="F21" s="279"/>
      <c r="G21" s="278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281"/>
      <c r="T21" s="278"/>
      <c r="U21" s="278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281"/>
      <c r="AI21" s="278"/>
      <c r="AJ21" s="278"/>
      <c r="AK21" s="278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281"/>
      <c r="AX21" s="278"/>
      <c r="AY21" s="278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281"/>
      <c r="BM21" s="224"/>
      <c r="BN21" s="226"/>
      <c r="BO21" s="226"/>
      <c r="BP21" s="226"/>
      <c r="BQ21" s="29"/>
      <c r="BR21" s="282"/>
      <c r="BS21" s="282"/>
      <c r="BT21" s="282"/>
      <c r="BU21" s="282"/>
      <c r="BV21" s="184"/>
      <c r="BW21" s="284"/>
      <c r="BX21" s="54"/>
      <c r="BY21" s="48"/>
      <c r="BZ21" s="342"/>
      <c r="CA21" s="165"/>
    </row>
    <row r="22" spans="1:79" ht="15.75">
      <c r="A22" s="160"/>
      <c r="B22" s="320"/>
      <c r="C22" s="277"/>
      <c r="D22" s="179"/>
      <c r="E22" s="340"/>
      <c r="F22" s="279"/>
      <c r="G22" s="278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281"/>
      <c r="T22" s="278"/>
      <c r="U22" s="278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281"/>
      <c r="AI22" s="278"/>
      <c r="AJ22" s="278"/>
      <c r="AK22" s="278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  <c r="AV22" s="341"/>
      <c r="AW22" s="281"/>
      <c r="AX22" s="278"/>
      <c r="AY22" s="278"/>
      <c r="AZ22" s="341"/>
      <c r="BA22" s="341"/>
      <c r="BB22" s="341"/>
      <c r="BC22" s="341"/>
      <c r="BD22" s="341"/>
      <c r="BE22" s="341"/>
      <c r="BF22" s="341"/>
      <c r="BG22" s="341"/>
      <c r="BH22" s="341"/>
      <c r="BI22" s="341"/>
      <c r="BJ22" s="341"/>
      <c r="BK22" s="341"/>
      <c r="BL22" s="281"/>
      <c r="BM22" s="224"/>
      <c r="BN22" s="226"/>
      <c r="BO22" s="226"/>
      <c r="BP22" s="226"/>
      <c r="BQ22" s="29"/>
      <c r="BR22" s="282"/>
      <c r="BS22" s="282"/>
      <c r="BT22" s="282"/>
      <c r="BU22" s="282"/>
      <c r="BV22" s="184"/>
      <c r="BW22" s="284"/>
      <c r="BX22" s="54"/>
      <c r="BY22" s="48"/>
      <c r="BZ22" s="342"/>
      <c r="CA22" s="165"/>
    </row>
    <row r="23" spans="1:79" ht="15" customHeight="1">
      <c r="A23" s="160"/>
      <c r="B23" s="320"/>
      <c r="C23" s="277"/>
      <c r="D23" s="179"/>
      <c r="E23" s="340"/>
      <c r="F23" s="279"/>
      <c r="G23" s="278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281"/>
      <c r="T23" s="278"/>
      <c r="U23" s="278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281"/>
      <c r="AI23" s="278"/>
      <c r="AJ23" s="278"/>
      <c r="AK23" s="278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  <c r="AV23" s="341"/>
      <c r="AW23" s="281"/>
      <c r="AX23" s="278"/>
      <c r="AY23" s="278"/>
      <c r="AZ23" s="341"/>
      <c r="BA23" s="341"/>
      <c r="BB23" s="341"/>
      <c r="BC23" s="341"/>
      <c r="BD23" s="341"/>
      <c r="BE23" s="341"/>
      <c r="BF23" s="341"/>
      <c r="BG23" s="341"/>
      <c r="BH23" s="341"/>
      <c r="BI23" s="341"/>
      <c r="BJ23" s="341"/>
      <c r="BK23" s="341"/>
      <c r="BL23" s="281"/>
      <c r="BM23" s="224"/>
      <c r="BN23" s="226"/>
      <c r="BO23" s="226"/>
      <c r="BP23" s="226"/>
      <c r="BQ23" s="29"/>
      <c r="BR23" s="282"/>
      <c r="BS23" s="282"/>
      <c r="BT23" s="282"/>
      <c r="BU23" s="282"/>
      <c r="BV23" s="184"/>
      <c r="BW23" s="284"/>
      <c r="BX23" s="54"/>
      <c r="BY23" s="48"/>
      <c r="BZ23" s="342"/>
      <c r="CA23" s="165"/>
    </row>
    <row r="24" spans="1:79" ht="15.75">
      <c r="A24" s="160"/>
      <c r="B24" s="320"/>
      <c r="C24" s="277"/>
      <c r="D24" s="179"/>
      <c r="E24" s="340"/>
      <c r="F24" s="279"/>
      <c r="G24" s="278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281"/>
      <c r="T24" s="278"/>
      <c r="U24" s="278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281"/>
      <c r="AI24" s="278"/>
      <c r="AJ24" s="278"/>
      <c r="AK24" s="278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281"/>
      <c r="AX24" s="278"/>
      <c r="AY24" s="278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281"/>
      <c r="BM24" s="224"/>
      <c r="BN24" s="226"/>
      <c r="BO24" s="226"/>
      <c r="BP24" s="226"/>
      <c r="BQ24" s="29"/>
      <c r="BR24" s="282"/>
      <c r="BS24" s="282"/>
      <c r="BT24" s="282"/>
      <c r="BU24" s="282"/>
      <c r="BV24" s="184"/>
      <c r="BW24" s="284"/>
      <c r="BX24" s="54"/>
      <c r="BY24" s="48"/>
      <c r="BZ24" s="342"/>
      <c r="CA24" s="165"/>
    </row>
    <row r="25" spans="1:79" ht="16.5" thickBot="1">
      <c r="A25" s="160"/>
      <c r="B25" s="320"/>
      <c r="C25" s="277"/>
      <c r="D25" s="179"/>
      <c r="E25" s="340"/>
      <c r="F25" s="279"/>
      <c r="G25" s="278"/>
      <c r="H25" s="341"/>
      <c r="I25" s="341"/>
      <c r="J25" s="341"/>
      <c r="K25" s="341"/>
      <c r="L25" s="341"/>
      <c r="M25" s="341"/>
      <c r="N25" s="341"/>
      <c r="O25" s="341"/>
      <c r="P25" s="341"/>
      <c r="Q25" s="341"/>
      <c r="R25" s="341"/>
      <c r="S25" s="281"/>
      <c r="T25" s="278"/>
      <c r="U25" s="278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281"/>
      <c r="AI25" s="278"/>
      <c r="AJ25" s="278"/>
      <c r="AK25" s="278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  <c r="AV25" s="341"/>
      <c r="AW25" s="281"/>
      <c r="AX25" s="278"/>
      <c r="AY25" s="278"/>
      <c r="AZ25" s="341"/>
      <c r="BA25" s="341"/>
      <c r="BB25" s="341"/>
      <c r="BC25" s="341"/>
      <c r="BD25" s="341"/>
      <c r="BE25" s="341"/>
      <c r="BF25" s="341"/>
      <c r="BG25" s="341"/>
      <c r="BH25" s="341"/>
      <c r="BI25" s="341"/>
      <c r="BJ25" s="341"/>
      <c r="BK25" s="341"/>
      <c r="BL25" s="281"/>
      <c r="BM25" s="224"/>
      <c r="BN25" s="226"/>
      <c r="BO25" s="226"/>
      <c r="BP25" s="226"/>
      <c r="BQ25" s="29"/>
      <c r="BR25" s="282"/>
      <c r="BS25" s="282"/>
      <c r="BT25" s="282"/>
      <c r="BU25" s="282"/>
      <c r="BV25" s="17"/>
      <c r="BW25" s="284"/>
      <c r="BX25" s="54"/>
      <c r="BY25" s="48"/>
      <c r="BZ25" s="342"/>
      <c r="CA25" s="150"/>
    </row>
    <row r="26" spans="1:79" ht="15" customHeight="1">
      <c r="A26" s="159"/>
      <c r="B26" s="314"/>
      <c r="C26" s="266"/>
      <c r="D26" s="37"/>
      <c r="E26" s="345"/>
      <c r="F26" s="293"/>
      <c r="G26" s="292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295"/>
      <c r="T26" s="292"/>
      <c r="U26" s="292"/>
      <c r="V26" s="346"/>
      <c r="W26" s="346"/>
      <c r="X26" s="346"/>
      <c r="Y26" s="346"/>
      <c r="Z26" s="346"/>
      <c r="AA26" s="346"/>
      <c r="AB26" s="346"/>
      <c r="AC26" s="346"/>
      <c r="AD26" s="346"/>
      <c r="AE26" s="346"/>
      <c r="AF26" s="346"/>
      <c r="AG26" s="346"/>
      <c r="AH26" s="295"/>
      <c r="AI26" s="292"/>
      <c r="AJ26" s="292"/>
      <c r="AK26" s="292"/>
      <c r="AL26" s="346"/>
      <c r="AM26" s="346"/>
      <c r="AN26" s="346"/>
      <c r="AO26" s="346"/>
      <c r="AP26" s="346"/>
      <c r="AQ26" s="346"/>
      <c r="AR26" s="346"/>
      <c r="AS26" s="346"/>
      <c r="AT26" s="346"/>
      <c r="AU26" s="346"/>
      <c r="AV26" s="346"/>
      <c r="AW26" s="295"/>
      <c r="AX26" s="292"/>
      <c r="AY26" s="292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295"/>
      <c r="BM26" s="271"/>
      <c r="BN26" s="272"/>
      <c r="BO26" s="272"/>
      <c r="BP26" s="272"/>
      <c r="BQ26" s="215"/>
      <c r="BR26" s="273"/>
      <c r="BS26" s="273"/>
      <c r="BT26" s="273"/>
      <c r="BU26" s="273"/>
      <c r="BV26" s="173"/>
      <c r="BW26" s="275"/>
      <c r="BX26" s="220"/>
      <c r="BY26" s="47"/>
      <c r="BZ26" s="339"/>
      <c r="CA26" s="163"/>
    </row>
    <row r="27" spans="1:79" ht="15.75">
      <c r="A27" s="160"/>
      <c r="B27" s="320"/>
      <c r="C27" s="277"/>
      <c r="D27" s="179"/>
      <c r="E27" s="340"/>
      <c r="F27" s="279"/>
      <c r="G27" s="278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281"/>
      <c r="T27" s="278"/>
      <c r="U27" s="278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281"/>
      <c r="AI27" s="278"/>
      <c r="AJ27" s="278"/>
      <c r="AK27" s="278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281"/>
      <c r="AX27" s="278"/>
      <c r="AY27" s="278"/>
      <c r="AZ27" s="341"/>
      <c r="BA27" s="341"/>
      <c r="BB27" s="341"/>
      <c r="BC27" s="341"/>
      <c r="BD27" s="341"/>
      <c r="BE27" s="341"/>
      <c r="BF27" s="341"/>
      <c r="BG27" s="341"/>
      <c r="BH27" s="341"/>
      <c r="BI27" s="341"/>
      <c r="BJ27" s="341"/>
      <c r="BK27" s="341"/>
      <c r="BL27" s="281"/>
      <c r="BM27" s="224"/>
      <c r="BN27" s="226"/>
      <c r="BO27" s="226"/>
      <c r="BP27" s="226"/>
      <c r="BQ27" s="29"/>
      <c r="BR27" s="282"/>
      <c r="BS27" s="282"/>
      <c r="BT27" s="282"/>
      <c r="BU27" s="282"/>
      <c r="BV27" s="184"/>
      <c r="BW27" s="284"/>
      <c r="BX27" s="54"/>
      <c r="BY27" s="48"/>
      <c r="BZ27" s="342"/>
      <c r="CA27" s="165"/>
    </row>
    <row r="28" spans="1:79" ht="15.75">
      <c r="A28" s="160"/>
      <c r="B28" s="320"/>
      <c r="C28" s="277"/>
      <c r="D28" s="179"/>
      <c r="E28" s="340"/>
      <c r="F28" s="279"/>
      <c r="G28" s="278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281"/>
      <c r="T28" s="278"/>
      <c r="U28" s="278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281"/>
      <c r="AI28" s="278"/>
      <c r="AJ28" s="278"/>
      <c r="AK28" s="278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281"/>
      <c r="AX28" s="278"/>
      <c r="AY28" s="278"/>
      <c r="AZ28" s="341"/>
      <c r="BA28" s="341"/>
      <c r="BB28" s="341"/>
      <c r="BC28" s="341"/>
      <c r="BD28" s="341"/>
      <c r="BE28" s="341"/>
      <c r="BF28" s="341"/>
      <c r="BG28" s="341"/>
      <c r="BH28" s="341"/>
      <c r="BI28" s="341"/>
      <c r="BJ28" s="341"/>
      <c r="BK28" s="341"/>
      <c r="BL28" s="281"/>
      <c r="BM28" s="224"/>
      <c r="BN28" s="226"/>
      <c r="BO28" s="226"/>
      <c r="BP28" s="226"/>
      <c r="BQ28" s="29"/>
      <c r="BR28" s="282"/>
      <c r="BS28" s="282"/>
      <c r="BT28" s="282"/>
      <c r="BU28" s="282"/>
      <c r="BV28" s="184"/>
      <c r="BW28" s="284"/>
      <c r="BX28" s="54"/>
      <c r="BY28" s="48"/>
      <c r="BZ28" s="342"/>
      <c r="CA28" s="165"/>
    </row>
    <row r="29" spans="1:79" ht="15.75">
      <c r="A29" s="160"/>
      <c r="B29" s="320"/>
      <c r="C29" s="277"/>
      <c r="D29" s="179"/>
      <c r="E29" s="340"/>
      <c r="F29" s="279"/>
      <c r="G29" s="278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281"/>
      <c r="T29" s="278"/>
      <c r="U29" s="278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281"/>
      <c r="AI29" s="278"/>
      <c r="AJ29" s="278"/>
      <c r="AK29" s="278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  <c r="AV29" s="341"/>
      <c r="AW29" s="281"/>
      <c r="AX29" s="278"/>
      <c r="AY29" s="278"/>
      <c r="AZ29" s="341"/>
      <c r="BA29" s="341"/>
      <c r="BB29" s="341"/>
      <c r="BC29" s="341"/>
      <c r="BD29" s="341"/>
      <c r="BE29" s="341"/>
      <c r="BF29" s="341"/>
      <c r="BG29" s="341"/>
      <c r="BH29" s="341"/>
      <c r="BI29" s="341"/>
      <c r="BJ29" s="341"/>
      <c r="BK29" s="341"/>
      <c r="BL29" s="281"/>
      <c r="BM29" s="224"/>
      <c r="BN29" s="226"/>
      <c r="BO29" s="226"/>
      <c r="BP29" s="226"/>
      <c r="BQ29" s="29"/>
      <c r="BR29" s="282"/>
      <c r="BS29" s="282"/>
      <c r="BT29" s="282"/>
      <c r="BU29" s="282"/>
      <c r="BV29" s="184"/>
      <c r="BW29" s="284"/>
      <c r="BX29" s="54"/>
      <c r="BY29" s="48"/>
      <c r="BZ29" s="342"/>
      <c r="CA29" s="165"/>
    </row>
    <row r="30" spans="1:79" ht="15.75">
      <c r="A30" s="160"/>
      <c r="B30" s="320"/>
      <c r="C30" s="277"/>
      <c r="D30" s="179"/>
      <c r="E30" s="340"/>
      <c r="F30" s="279"/>
      <c r="G30" s="278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281"/>
      <c r="T30" s="278"/>
      <c r="U30" s="278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281"/>
      <c r="AI30" s="278"/>
      <c r="AJ30" s="278"/>
      <c r="AK30" s="278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  <c r="AV30" s="341"/>
      <c r="AW30" s="281"/>
      <c r="AX30" s="278"/>
      <c r="AY30" s="278"/>
      <c r="AZ30" s="341"/>
      <c r="BA30" s="341"/>
      <c r="BB30" s="341"/>
      <c r="BC30" s="341"/>
      <c r="BD30" s="341"/>
      <c r="BE30" s="341"/>
      <c r="BF30" s="341"/>
      <c r="BG30" s="341"/>
      <c r="BH30" s="341"/>
      <c r="BI30" s="341"/>
      <c r="BJ30" s="341"/>
      <c r="BK30" s="341"/>
      <c r="BL30" s="281"/>
      <c r="BM30" s="224"/>
      <c r="BN30" s="226"/>
      <c r="BO30" s="226"/>
      <c r="BP30" s="226"/>
      <c r="BQ30" s="29"/>
      <c r="BR30" s="282"/>
      <c r="BS30" s="282"/>
      <c r="BT30" s="282"/>
      <c r="BU30" s="282"/>
      <c r="BV30" s="184"/>
      <c r="BW30" s="284"/>
      <c r="BX30" s="54"/>
      <c r="BY30" s="48"/>
      <c r="BZ30" s="342"/>
      <c r="CA30" s="165"/>
    </row>
    <row r="31" spans="1:79" ht="15.75">
      <c r="A31" s="160"/>
      <c r="B31" s="320"/>
      <c r="C31" s="277"/>
      <c r="D31" s="179"/>
      <c r="E31" s="340"/>
      <c r="F31" s="279"/>
      <c r="G31" s="278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281"/>
      <c r="T31" s="278"/>
      <c r="U31" s="278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281"/>
      <c r="AI31" s="278"/>
      <c r="AJ31" s="278"/>
      <c r="AK31" s="278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281"/>
      <c r="AX31" s="278"/>
      <c r="AY31" s="278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281"/>
      <c r="BM31" s="224"/>
      <c r="BN31" s="226"/>
      <c r="BO31" s="226"/>
      <c r="BP31" s="226"/>
      <c r="BQ31" s="29"/>
      <c r="BR31" s="282"/>
      <c r="BS31" s="282"/>
      <c r="BT31" s="282"/>
      <c r="BU31" s="282"/>
      <c r="BV31" s="184"/>
      <c r="BW31" s="284"/>
      <c r="BX31" s="54"/>
      <c r="BY31" s="48"/>
      <c r="BZ31" s="342"/>
      <c r="CA31" s="165"/>
    </row>
    <row r="32" spans="1:79" ht="15.75">
      <c r="A32" s="160"/>
      <c r="B32" s="320"/>
      <c r="C32" s="277"/>
      <c r="D32" s="179"/>
      <c r="E32" s="340"/>
      <c r="F32" s="279"/>
      <c r="G32" s="278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281"/>
      <c r="T32" s="278"/>
      <c r="U32" s="278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281"/>
      <c r="AI32" s="278"/>
      <c r="AJ32" s="278"/>
      <c r="AK32" s="278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281"/>
      <c r="AX32" s="278"/>
      <c r="AY32" s="278"/>
      <c r="AZ32" s="341"/>
      <c r="BA32" s="341"/>
      <c r="BB32" s="341"/>
      <c r="BC32" s="341"/>
      <c r="BD32" s="341"/>
      <c r="BE32" s="341"/>
      <c r="BF32" s="341"/>
      <c r="BG32" s="341"/>
      <c r="BH32" s="341"/>
      <c r="BI32" s="341"/>
      <c r="BJ32" s="341"/>
      <c r="BK32" s="341"/>
      <c r="BL32" s="281"/>
      <c r="BM32" s="224"/>
      <c r="BN32" s="226"/>
      <c r="BO32" s="226"/>
      <c r="BP32" s="226"/>
      <c r="BQ32" s="29"/>
      <c r="BR32" s="282"/>
      <c r="BS32" s="282"/>
      <c r="BT32" s="282"/>
      <c r="BU32" s="282"/>
      <c r="BV32" s="184"/>
      <c r="BW32" s="284"/>
      <c r="BX32" s="54"/>
      <c r="BY32" s="48"/>
      <c r="BZ32" s="342"/>
      <c r="CA32" s="165"/>
    </row>
    <row r="33" spans="1:79" ht="15.75">
      <c r="A33" s="160"/>
      <c r="B33" s="320"/>
      <c r="C33" s="277"/>
      <c r="D33" s="179"/>
      <c r="E33" s="340"/>
      <c r="F33" s="279"/>
      <c r="G33" s="278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281"/>
      <c r="T33" s="278"/>
      <c r="U33" s="278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281"/>
      <c r="AI33" s="278"/>
      <c r="AJ33" s="278"/>
      <c r="AK33" s="278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  <c r="AV33" s="341"/>
      <c r="AW33" s="281"/>
      <c r="AX33" s="278"/>
      <c r="AY33" s="278"/>
      <c r="AZ33" s="341"/>
      <c r="BA33" s="341"/>
      <c r="BB33" s="341"/>
      <c r="BC33" s="341"/>
      <c r="BD33" s="341"/>
      <c r="BE33" s="341"/>
      <c r="BF33" s="341"/>
      <c r="BG33" s="341"/>
      <c r="BH33" s="341"/>
      <c r="BI33" s="341"/>
      <c r="BJ33" s="341"/>
      <c r="BK33" s="341"/>
      <c r="BL33" s="281"/>
      <c r="BM33" s="224"/>
      <c r="BN33" s="226"/>
      <c r="BO33" s="226"/>
      <c r="BP33" s="226"/>
      <c r="BQ33" s="29"/>
      <c r="BR33" s="282"/>
      <c r="BS33" s="282"/>
      <c r="BT33" s="282"/>
      <c r="BU33" s="282"/>
      <c r="BV33" s="184"/>
      <c r="BW33" s="284"/>
      <c r="BX33" s="54"/>
      <c r="BY33" s="48"/>
      <c r="BZ33" s="342"/>
      <c r="CA33" s="165"/>
    </row>
    <row r="34" spans="1:79" ht="15.75">
      <c r="A34" s="160"/>
      <c r="B34" s="320"/>
      <c r="C34" s="277"/>
      <c r="D34" s="179"/>
      <c r="E34" s="340"/>
      <c r="F34" s="279"/>
      <c r="G34" s="278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281"/>
      <c r="T34" s="278"/>
      <c r="U34" s="278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281"/>
      <c r="AI34" s="278"/>
      <c r="AJ34" s="278"/>
      <c r="AK34" s="278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281"/>
      <c r="AX34" s="278"/>
      <c r="AY34" s="278"/>
      <c r="AZ34" s="341"/>
      <c r="BA34" s="341"/>
      <c r="BB34" s="341"/>
      <c r="BC34" s="341"/>
      <c r="BD34" s="341"/>
      <c r="BE34" s="341"/>
      <c r="BF34" s="341"/>
      <c r="BG34" s="341"/>
      <c r="BH34" s="341"/>
      <c r="BI34" s="341"/>
      <c r="BJ34" s="341"/>
      <c r="BK34" s="341"/>
      <c r="BL34" s="281"/>
      <c r="BM34" s="224"/>
      <c r="BN34" s="226"/>
      <c r="BO34" s="226"/>
      <c r="BP34" s="226"/>
      <c r="BQ34" s="29"/>
      <c r="BR34" s="282"/>
      <c r="BS34" s="282"/>
      <c r="BT34" s="282"/>
      <c r="BU34" s="282"/>
      <c r="BV34" s="184"/>
      <c r="BW34" s="284"/>
      <c r="BX34" s="54"/>
      <c r="BY34" s="48"/>
      <c r="BZ34" s="342"/>
      <c r="CA34" s="165"/>
    </row>
    <row r="35" spans="1:79" ht="15.75">
      <c r="A35" s="160"/>
      <c r="B35" s="320"/>
      <c r="C35" s="277"/>
      <c r="D35" s="179"/>
      <c r="E35" s="340"/>
      <c r="F35" s="279"/>
      <c r="G35" s="278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281"/>
      <c r="T35" s="278"/>
      <c r="U35" s="278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281"/>
      <c r="AI35" s="278"/>
      <c r="AJ35" s="278"/>
      <c r="AK35" s="278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  <c r="AV35" s="341"/>
      <c r="AW35" s="281"/>
      <c r="AX35" s="278"/>
      <c r="AY35" s="278"/>
      <c r="AZ35" s="341"/>
      <c r="BA35" s="341"/>
      <c r="BB35" s="341"/>
      <c r="BC35" s="341"/>
      <c r="BD35" s="341"/>
      <c r="BE35" s="341"/>
      <c r="BF35" s="341"/>
      <c r="BG35" s="341"/>
      <c r="BH35" s="341"/>
      <c r="BI35" s="341"/>
      <c r="BJ35" s="341"/>
      <c r="BK35" s="341"/>
      <c r="BL35" s="281"/>
      <c r="BM35" s="224"/>
      <c r="BN35" s="226"/>
      <c r="BO35" s="226"/>
      <c r="BP35" s="226"/>
      <c r="BQ35" s="29"/>
      <c r="BR35" s="282"/>
      <c r="BS35" s="282"/>
      <c r="BT35" s="282"/>
      <c r="BU35" s="282"/>
      <c r="BV35" s="184"/>
      <c r="BW35" s="284"/>
      <c r="BX35" s="54"/>
      <c r="BY35" s="48"/>
      <c r="BZ35" s="342"/>
      <c r="CA35" s="165"/>
    </row>
    <row r="36" spans="1:79" ht="15.75">
      <c r="A36" s="160"/>
      <c r="B36" s="320"/>
      <c r="C36" s="277"/>
      <c r="D36" s="179"/>
      <c r="E36" s="340"/>
      <c r="F36" s="279"/>
      <c r="G36" s="278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281"/>
      <c r="T36" s="278"/>
      <c r="U36" s="278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281"/>
      <c r="AI36" s="278"/>
      <c r="AJ36" s="278"/>
      <c r="AK36" s="278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281"/>
      <c r="AX36" s="278"/>
      <c r="AY36" s="278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281"/>
      <c r="BM36" s="224"/>
      <c r="BN36" s="226"/>
      <c r="BO36" s="226"/>
      <c r="BP36" s="226"/>
      <c r="BQ36" s="29"/>
      <c r="BR36" s="282"/>
      <c r="BS36" s="282"/>
      <c r="BT36" s="282"/>
      <c r="BU36" s="282"/>
      <c r="BV36" s="184"/>
      <c r="BW36" s="284"/>
      <c r="BX36" s="54"/>
      <c r="BY36" s="48"/>
      <c r="BZ36" s="342"/>
      <c r="CA36" s="165"/>
    </row>
    <row r="37" spans="1:79" ht="15.75">
      <c r="A37" s="160"/>
      <c r="B37" s="320"/>
      <c r="C37" s="277"/>
      <c r="D37" s="179"/>
      <c r="E37" s="340"/>
      <c r="F37" s="279"/>
      <c r="G37" s="278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281"/>
      <c r="T37" s="278"/>
      <c r="U37" s="278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281"/>
      <c r="AI37" s="278"/>
      <c r="AJ37" s="278"/>
      <c r="AK37" s="278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281"/>
      <c r="AX37" s="278"/>
      <c r="AY37" s="278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281"/>
      <c r="BM37" s="224"/>
      <c r="BN37" s="226"/>
      <c r="BO37" s="226"/>
      <c r="BP37" s="226"/>
      <c r="BQ37" s="29"/>
      <c r="BR37" s="282"/>
      <c r="BS37" s="282"/>
      <c r="BT37" s="282"/>
      <c r="BU37" s="282"/>
      <c r="BV37" s="184"/>
      <c r="BW37" s="284"/>
      <c r="BX37" s="54"/>
      <c r="BY37" s="48"/>
      <c r="BZ37" s="342"/>
      <c r="CA37" s="165"/>
    </row>
    <row r="38" spans="1:79" ht="15.75">
      <c r="A38" s="160"/>
      <c r="B38" s="320"/>
      <c r="C38" s="277"/>
      <c r="D38" s="179"/>
      <c r="E38" s="340"/>
      <c r="F38" s="279"/>
      <c r="G38" s="278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281"/>
      <c r="T38" s="278"/>
      <c r="U38" s="278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281"/>
      <c r="AI38" s="278"/>
      <c r="AJ38" s="278"/>
      <c r="AK38" s="278"/>
      <c r="AL38" s="341"/>
      <c r="AM38" s="341"/>
      <c r="AN38" s="341"/>
      <c r="AO38" s="341"/>
      <c r="AP38" s="341"/>
      <c r="AQ38" s="341"/>
      <c r="AR38" s="341"/>
      <c r="AS38" s="341"/>
      <c r="AT38" s="341"/>
      <c r="AU38" s="341"/>
      <c r="AV38" s="341"/>
      <c r="AW38" s="281"/>
      <c r="AX38" s="278"/>
      <c r="AY38" s="278"/>
      <c r="AZ38" s="341"/>
      <c r="BA38" s="341"/>
      <c r="BB38" s="341"/>
      <c r="BC38" s="341"/>
      <c r="BD38" s="341"/>
      <c r="BE38" s="341"/>
      <c r="BF38" s="341"/>
      <c r="BG38" s="341"/>
      <c r="BH38" s="341"/>
      <c r="BI38" s="341"/>
      <c r="BJ38" s="341"/>
      <c r="BK38" s="341"/>
      <c r="BL38" s="281"/>
      <c r="BM38" s="224"/>
      <c r="BN38" s="226"/>
      <c r="BO38" s="226"/>
      <c r="BP38" s="226"/>
      <c r="BQ38" s="29"/>
      <c r="BR38" s="282"/>
      <c r="BS38" s="282"/>
      <c r="BT38" s="282"/>
      <c r="BU38" s="282"/>
      <c r="BV38" s="184"/>
      <c r="BW38" s="284"/>
      <c r="BX38" s="54"/>
      <c r="BY38" s="48"/>
      <c r="BZ38" s="342"/>
      <c r="CA38" s="165"/>
    </row>
    <row r="39" spans="1:79" ht="15.75">
      <c r="A39" s="160"/>
      <c r="B39" s="320"/>
      <c r="C39" s="277"/>
      <c r="D39" s="179"/>
      <c r="E39" s="340"/>
      <c r="F39" s="279"/>
      <c r="G39" s="278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281"/>
      <c r="T39" s="278"/>
      <c r="U39" s="278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281"/>
      <c r="AI39" s="278"/>
      <c r="AJ39" s="278"/>
      <c r="AK39" s="278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281"/>
      <c r="AX39" s="278"/>
      <c r="AY39" s="278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281"/>
      <c r="BM39" s="224"/>
      <c r="BN39" s="226"/>
      <c r="BO39" s="226"/>
      <c r="BP39" s="226"/>
      <c r="BQ39" s="29"/>
      <c r="BR39" s="282"/>
      <c r="BS39" s="282"/>
      <c r="BT39" s="282"/>
      <c r="BU39" s="282"/>
      <c r="BV39" s="184"/>
      <c r="BW39" s="284"/>
      <c r="BX39" s="54"/>
      <c r="BY39" s="48"/>
      <c r="BZ39" s="342"/>
      <c r="CA39" s="165"/>
    </row>
    <row r="40" spans="1:79" ht="15.75">
      <c r="A40" s="160"/>
      <c r="B40" s="320"/>
      <c r="C40" s="277"/>
      <c r="D40" s="179"/>
      <c r="E40" s="340"/>
      <c r="F40" s="279"/>
      <c r="G40" s="278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281"/>
      <c r="T40" s="278"/>
      <c r="U40" s="278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281"/>
      <c r="AI40" s="278"/>
      <c r="AJ40" s="278"/>
      <c r="AK40" s="278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281"/>
      <c r="AX40" s="278"/>
      <c r="AY40" s="278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281"/>
      <c r="BM40" s="224"/>
      <c r="BN40" s="226"/>
      <c r="BO40" s="226"/>
      <c r="BP40" s="226"/>
      <c r="BQ40" s="29"/>
      <c r="BR40" s="282"/>
      <c r="BS40" s="282"/>
      <c r="BT40" s="282"/>
      <c r="BU40" s="282"/>
      <c r="BV40" s="184"/>
      <c r="BW40" s="284"/>
      <c r="BX40" s="54"/>
      <c r="BY40" s="48"/>
      <c r="BZ40" s="342"/>
      <c r="CA40" s="165"/>
    </row>
    <row r="41" spans="1:79" ht="15.75">
      <c r="A41" s="160"/>
      <c r="B41" s="320"/>
      <c r="C41" s="277"/>
      <c r="D41" s="179"/>
      <c r="E41" s="340"/>
      <c r="F41" s="279"/>
      <c r="G41" s="278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281"/>
      <c r="T41" s="278"/>
      <c r="U41" s="278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281"/>
      <c r="AI41" s="278"/>
      <c r="AJ41" s="278"/>
      <c r="AK41" s="278"/>
      <c r="AL41" s="341"/>
      <c r="AM41" s="341"/>
      <c r="AN41" s="341"/>
      <c r="AO41" s="341"/>
      <c r="AP41" s="341"/>
      <c r="AQ41" s="341"/>
      <c r="AR41" s="341"/>
      <c r="AS41" s="341"/>
      <c r="AT41" s="341"/>
      <c r="AU41" s="341"/>
      <c r="AV41" s="341"/>
      <c r="AW41" s="281"/>
      <c r="AX41" s="278"/>
      <c r="AY41" s="278"/>
      <c r="AZ41" s="341"/>
      <c r="BA41" s="341"/>
      <c r="BB41" s="341"/>
      <c r="BC41" s="341"/>
      <c r="BD41" s="341"/>
      <c r="BE41" s="341"/>
      <c r="BF41" s="341"/>
      <c r="BG41" s="341"/>
      <c r="BH41" s="341"/>
      <c r="BI41" s="341"/>
      <c r="BJ41" s="341"/>
      <c r="BK41" s="341"/>
      <c r="BL41" s="281"/>
      <c r="BM41" s="224"/>
      <c r="BN41" s="226"/>
      <c r="BO41" s="226"/>
      <c r="BP41" s="226"/>
      <c r="BQ41" s="29"/>
      <c r="BR41" s="282"/>
      <c r="BS41" s="282"/>
      <c r="BT41" s="282"/>
      <c r="BU41" s="282"/>
      <c r="BV41" s="184"/>
      <c r="BW41" s="284"/>
      <c r="BX41" s="54"/>
      <c r="BY41" s="48"/>
      <c r="BZ41" s="342"/>
      <c r="CA41" s="165"/>
    </row>
    <row r="42" spans="1:79" ht="15.75">
      <c r="A42" s="160"/>
      <c r="B42" s="320"/>
      <c r="C42" s="277"/>
      <c r="D42" s="36"/>
      <c r="E42" s="340"/>
      <c r="F42" s="279"/>
      <c r="G42" s="278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281"/>
      <c r="T42" s="278"/>
      <c r="U42" s="278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281"/>
      <c r="AI42" s="278"/>
      <c r="AJ42" s="278"/>
      <c r="AK42" s="278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  <c r="AV42" s="341"/>
      <c r="AW42" s="281"/>
      <c r="AX42" s="278"/>
      <c r="AY42" s="278"/>
      <c r="AZ42" s="341"/>
      <c r="BA42" s="341"/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281"/>
      <c r="BM42" s="224"/>
      <c r="BN42" s="226"/>
      <c r="BO42" s="226"/>
      <c r="BP42" s="226"/>
      <c r="BQ42" s="29"/>
      <c r="BR42" s="282"/>
      <c r="BS42" s="282"/>
      <c r="BT42" s="282"/>
      <c r="BU42" s="282"/>
      <c r="BV42" s="184"/>
      <c r="BW42" s="284"/>
      <c r="BX42" s="54"/>
      <c r="BY42" s="48"/>
      <c r="BZ42" s="342"/>
      <c r="CA42" s="165"/>
    </row>
    <row r="43" spans="1:79" ht="15.75">
      <c r="A43" s="160"/>
      <c r="B43" s="320"/>
      <c r="C43" s="277"/>
      <c r="D43" s="36"/>
      <c r="E43" s="340"/>
      <c r="F43" s="279"/>
      <c r="G43" s="278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281"/>
      <c r="T43" s="278"/>
      <c r="U43" s="278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281"/>
      <c r="AI43" s="278"/>
      <c r="AJ43" s="278"/>
      <c r="AK43" s="278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281"/>
      <c r="AX43" s="278"/>
      <c r="AY43" s="278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281"/>
      <c r="BM43" s="224"/>
      <c r="BN43" s="226"/>
      <c r="BO43" s="226"/>
      <c r="BP43" s="226"/>
      <c r="BQ43" s="29"/>
      <c r="BR43" s="282"/>
      <c r="BS43" s="282"/>
      <c r="BT43" s="282"/>
      <c r="BU43" s="282"/>
      <c r="BV43" s="184"/>
      <c r="BW43" s="284"/>
      <c r="BX43" s="54"/>
      <c r="BY43" s="48"/>
      <c r="BZ43" s="342"/>
      <c r="CA43" s="165"/>
    </row>
    <row r="44" spans="1:79" ht="15.75">
      <c r="A44" s="160"/>
      <c r="B44" s="320"/>
      <c r="C44" s="277"/>
      <c r="D44" s="36"/>
      <c r="E44" s="340"/>
      <c r="F44" s="279"/>
      <c r="G44" s="278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281"/>
      <c r="T44" s="278"/>
      <c r="U44" s="278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281"/>
      <c r="AI44" s="278"/>
      <c r="AJ44" s="278"/>
      <c r="AK44" s="278"/>
      <c r="AL44" s="341"/>
      <c r="AM44" s="341"/>
      <c r="AN44" s="341"/>
      <c r="AO44" s="341"/>
      <c r="AP44" s="341"/>
      <c r="AQ44" s="341"/>
      <c r="AR44" s="341"/>
      <c r="AS44" s="341"/>
      <c r="AT44" s="341"/>
      <c r="AU44" s="341"/>
      <c r="AV44" s="341"/>
      <c r="AW44" s="281"/>
      <c r="AX44" s="278"/>
      <c r="AY44" s="278"/>
      <c r="AZ44" s="341"/>
      <c r="BA44" s="341"/>
      <c r="BB44" s="341"/>
      <c r="BC44" s="341"/>
      <c r="BD44" s="341"/>
      <c r="BE44" s="341"/>
      <c r="BF44" s="341"/>
      <c r="BG44" s="341"/>
      <c r="BH44" s="341"/>
      <c r="BI44" s="341"/>
      <c r="BJ44" s="341"/>
      <c r="BK44" s="341"/>
      <c r="BL44" s="281"/>
      <c r="BM44" s="224"/>
      <c r="BN44" s="226"/>
      <c r="BO44" s="226"/>
      <c r="BP44" s="226"/>
      <c r="BQ44" s="29"/>
      <c r="BR44" s="282"/>
      <c r="BS44" s="282"/>
      <c r="BT44" s="282"/>
      <c r="BU44" s="282"/>
      <c r="BV44" s="184"/>
      <c r="BW44" s="284"/>
      <c r="BX44" s="54"/>
      <c r="BY44" s="48"/>
      <c r="BZ44" s="342"/>
      <c r="CA44" s="165"/>
    </row>
    <row r="45" spans="1:79" ht="15.75">
      <c r="A45" s="160"/>
      <c r="B45" s="320"/>
      <c r="C45" s="277"/>
      <c r="D45" s="36"/>
      <c r="E45" s="340"/>
      <c r="F45" s="279"/>
      <c r="G45" s="278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281"/>
      <c r="T45" s="278"/>
      <c r="U45" s="278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281"/>
      <c r="AI45" s="278"/>
      <c r="AJ45" s="278"/>
      <c r="AK45" s="278"/>
      <c r="AL45" s="341"/>
      <c r="AM45" s="341"/>
      <c r="AN45" s="341"/>
      <c r="AO45" s="341"/>
      <c r="AP45" s="341"/>
      <c r="AQ45" s="341"/>
      <c r="AR45" s="341"/>
      <c r="AS45" s="341"/>
      <c r="AT45" s="341"/>
      <c r="AU45" s="341"/>
      <c r="AV45" s="341"/>
      <c r="AW45" s="281"/>
      <c r="AX45" s="278"/>
      <c r="AY45" s="278"/>
      <c r="AZ45" s="341"/>
      <c r="BA45" s="341"/>
      <c r="BB45" s="341"/>
      <c r="BC45" s="341"/>
      <c r="BD45" s="341"/>
      <c r="BE45" s="341"/>
      <c r="BF45" s="341"/>
      <c r="BG45" s="341"/>
      <c r="BH45" s="341"/>
      <c r="BI45" s="341"/>
      <c r="BJ45" s="341"/>
      <c r="BK45" s="341"/>
      <c r="BL45" s="281"/>
      <c r="BM45" s="224"/>
      <c r="BN45" s="226"/>
      <c r="BO45" s="226"/>
      <c r="BP45" s="226"/>
      <c r="BQ45" s="29"/>
      <c r="BR45" s="282"/>
      <c r="BS45" s="282"/>
      <c r="BT45" s="282"/>
      <c r="BU45" s="282"/>
      <c r="BV45" s="184"/>
      <c r="BW45" s="284"/>
      <c r="BX45" s="54"/>
      <c r="BY45" s="48"/>
      <c r="BZ45" s="342"/>
      <c r="CA45" s="165"/>
    </row>
    <row r="46" spans="1:79" ht="15" customHeight="1">
      <c r="A46" s="160"/>
      <c r="B46" s="320"/>
      <c r="C46" s="277"/>
      <c r="D46" s="16"/>
      <c r="E46" s="343"/>
      <c r="F46" s="287"/>
      <c r="G46" s="286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289"/>
      <c r="T46" s="286"/>
      <c r="U46" s="286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289"/>
      <c r="AI46" s="286"/>
      <c r="AJ46" s="286"/>
      <c r="AK46" s="286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289"/>
      <c r="AX46" s="286"/>
      <c r="AY46" s="286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289"/>
      <c r="BM46" s="224"/>
      <c r="BN46" s="226"/>
      <c r="BO46" s="226"/>
      <c r="BP46" s="226"/>
      <c r="BQ46" s="29"/>
      <c r="BR46" s="282"/>
      <c r="BS46" s="282"/>
      <c r="BT46" s="282"/>
      <c r="BU46" s="282"/>
      <c r="BV46" s="184"/>
      <c r="BW46" s="284"/>
      <c r="BX46" s="54"/>
      <c r="BY46" s="48"/>
      <c r="BZ46" s="342"/>
      <c r="CA46" s="165"/>
    </row>
    <row r="47" spans="1:79" ht="15.75">
      <c r="A47" s="160"/>
      <c r="B47" s="320"/>
      <c r="C47" s="277"/>
      <c r="D47" s="179"/>
      <c r="E47" s="340"/>
      <c r="F47" s="279"/>
      <c r="G47" s="278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281"/>
      <c r="T47" s="278"/>
      <c r="U47" s="278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281"/>
      <c r="AI47" s="278"/>
      <c r="AJ47" s="278"/>
      <c r="AK47" s="278"/>
      <c r="AL47" s="341"/>
      <c r="AM47" s="341"/>
      <c r="AN47" s="341"/>
      <c r="AO47" s="341"/>
      <c r="AP47" s="341"/>
      <c r="AQ47" s="341"/>
      <c r="AR47" s="341"/>
      <c r="AS47" s="341"/>
      <c r="AT47" s="341"/>
      <c r="AU47" s="341"/>
      <c r="AV47" s="341"/>
      <c r="AW47" s="281"/>
      <c r="AX47" s="278"/>
      <c r="AY47" s="278"/>
      <c r="AZ47" s="341"/>
      <c r="BA47" s="341"/>
      <c r="BB47" s="341"/>
      <c r="BC47" s="341"/>
      <c r="BD47" s="341"/>
      <c r="BE47" s="341"/>
      <c r="BF47" s="341"/>
      <c r="BG47" s="341"/>
      <c r="BH47" s="341"/>
      <c r="BI47" s="341"/>
      <c r="BJ47" s="341"/>
      <c r="BK47" s="341"/>
      <c r="BL47" s="281"/>
      <c r="BM47" s="224"/>
      <c r="BN47" s="226"/>
      <c r="BO47" s="226"/>
      <c r="BP47" s="226"/>
      <c r="BQ47" s="29"/>
      <c r="BR47" s="282"/>
      <c r="BS47" s="282"/>
      <c r="BT47" s="282"/>
      <c r="BU47" s="282"/>
      <c r="BV47" s="184"/>
      <c r="BW47" s="284"/>
      <c r="BX47" s="54"/>
      <c r="BY47" s="48"/>
      <c r="BZ47" s="342"/>
      <c r="CA47" s="165"/>
    </row>
    <row r="48" spans="1:79" ht="15.75">
      <c r="A48" s="160"/>
      <c r="B48" s="320"/>
      <c r="C48" s="277"/>
      <c r="D48" s="179"/>
      <c r="E48" s="340"/>
      <c r="F48" s="279"/>
      <c r="G48" s="278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281"/>
      <c r="T48" s="278"/>
      <c r="U48" s="278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281"/>
      <c r="AI48" s="278"/>
      <c r="AJ48" s="278"/>
      <c r="AK48" s="278"/>
      <c r="AL48" s="341"/>
      <c r="AM48" s="341"/>
      <c r="AN48" s="341"/>
      <c r="AO48" s="341"/>
      <c r="AP48" s="341"/>
      <c r="AQ48" s="341"/>
      <c r="AR48" s="341"/>
      <c r="AS48" s="341"/>
      <c r="AT48" s="341"/>
      <c r="AU48" s="341"/>
      <c r="AV48" s="341"/>
      <c r="AW48" s="281"/>
      <c r="AX48" s="278"/>
      <c r="AY48" s="278"/>
      <c r="AZ48" s="341"/>
      <c r="BA48" s="341"/>
      <c r="BB48" s="341"/>
      <c r="BC48" s="341"/>
      <c r="BD48" s="341"/>
      <c r="BE48" s="341"/>
      <c r="BF48" s="341"/>
      <c r="BG48" s="341"/>
      <c r="BH48" s="341"/>
      <c r="BI48" s="341"/>
      <c r="BJ48" s="341"/>
      <c r="BK48" s="341"/>
      <c r="BL48" s="281"/>
      <c r="BM48" s="224"/>
      <c r="BN48" s="226"/>
      <c r="BO48" s="226"/>
      <c r="BP48" s="226"/>
      <c r="BQ48" s="29"/>
      <c r="BR48" s="282"/>
      <c r="BS48" s="282"/>
      <c r="BT48" s="282"/>
      <c r="BU48" s="282"/>
      <c r="BV48" s="184"/>
      <c r="BW48" s="284"/>
      <c r="BX48" s="54"/>
      <c r="BY48" s="48"/>
      <c r="BZ48" s="342"/>
      <c r="CA48" s="165"/>
    </row>
    <row r="49" spans="1:79" ht="16.5" thickBot="1">
      <c r="A49" s="160"/>
      <c r="B49" s="320"/>
      <c r="C49" s="277"/>
      <c r="D49" s="179"/>
      <c r="E49" s="340"/>
      <c r="F49" s="279"/>
      <c r="G49" s="278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281"/>
      <c r="T49" s="278"/>
      <c r="U49" s="278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281"/>
      <c r="AI49" s="278"/>
      <c r="AJ49" s="278"/>
      <c r="AK49" s="278"/>
      <c r="AL49" s="341"/>
      <c r="AM49" s="341"/>
      <c r="AN49" s="341"/>
      <c r="AO49" s="341"/>
      <c r="AP49" s="341"/>
      <c r="AQ49" s="341"/>
      <c r="AR49" s="341"/>
      <c r="AS49" s="341"/>
      <c r="AT49" s="341"/>
      <c r="AU49" s="341"/>
      <c r="AV49" s="341"/>
      <c r="AW49" s="281"/>
      <c r="AX49" s="278"/>
      <c r="AY49" s="278"/>
      <c r="AZ49" s="341"/>
      <c r="BA49" s="341"/>
      <c r="BB49" s="341"/>
      <c r="BC49" s="341"/>
      <c r="BD49" s="341"/>
      <c r="BE49" s="341"/>
      <c r="BF49" s="341"/>
      <c r="BG49" s="341"/>
      <c r="BH49" s="341"/>
      <c r="BI49" s="341"/>
      <c r="BJ49" s="341"/>
      <c r="BK49" s="341"/>
      <c r="BL49" s="281"/>
      <c r="BM49" s="224"/>
      <c r="BN49" s="226"/>
      <c r="BO49" s="226"/>
      <c r="BP49" s="226"/>
      <c r="BQ49" s="29"/>
      <c r="BR49" s="282"/>
      <c r="BS49" s="282"/>
      <c r="BT49" s="282"/>
      <c r="BU49" s="282"/>
      <c r="BV49" s="17"/>
      <c r="BW49" s="284"/>
      <c r="BX49" s="54"/>
      <c r="BY49" s="48"/>
      <c r="BZ49" s="342"/>
      <c r="CA49" s="150"/>
    </row>
    <row r="50" spans="1:79" ht="15" customHeight="1">
      <c r="A50" s="159"/>
      <c r="B50" s="314"/>
      <c r="C50" s="266"/>
      <c r="D50" s="395"/>
      <c r="E50" s="337"/>
      <c r="F50" s="268"/>
      <c r="G50" s="267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270"/>
      <c r="T50" s="267"/>
      <c r="U50" s="267"/>
      <c r="V50" s="338"/>
      <c r="W50" s="338"/>
      <c r="X50" s="338"/>
      <c r="Y50" s="338"/>
      <c r="Z50" s="338"/>
      <c r="AA50" s="338"/>
      <c r="AB50" s="338"/>
      <c r="AC50" s="338"/>
      <c r="AD50" s="338"/>
      <c r="AE50" s="338"/>
      <c r="AF50" s="338"/>
      <c r="AG50" s="338"/>
      <c r="AH50" s="270"/>
      <c r="AI50" s="267"/>
      <c r="AJ50" s="267"/>
      <c r="AK50" s="267"/>
      <c r="AL50" s="338"/>
      <c r="AM50" s="338"/>
      <c r="AN50" s="338"/>
      <c r="AO50" s="338"/>
      <c r="AP50" s="338"/>
      <c r="AQ50" s="338"/>
      <c r="AR50" s="338"/>
      <c r="AS50" s="338"/>
      <c r="AT50" s="338"/>
      <c r="AU50" s="338"/>
      <c r="AV50" s="338"/>
      <c r="AW50" s="270"/>
      <c r="AX50" s="267"/>
      <c r="AY50" s="267"/>
      <c r="AZ50" s="338"/>
      <c r="BA50" s="338"/>
      <c r="BB50" s="338"/>
      <c r="BC50" s="338"/>
      <c r="BD50" s="338"/>
      <c r="BE50" s="338"/>
      <c r="BF50" s="338"/>
      <c r="BG50" s="338"/>
      <c r="BH50" s="338"/>
      <c r="BI50" s="338"/>
      <c r="BJ50" s="338"/>
      <c r="BK50" s="338"/>
      <c r="BL50" s="270"/>
      <c r="BM50" s="271"/>
      <c r="BN50" s="272"/>
      <c r="BO50" s="272"/>
      <c r="BP50" s="272"/>
      <c r="BQ50" s="215"/>
      <c r="BR50" s="273"/>
      <c r="BS50" s="273"/>
      <c r="BT50" s="273"/>
      <c r="BU50" s="273"/>
      <c r="BV50" s="173"/>
      <c r="BW50" s="275"/>
      <c r="BX50" s="220"/>
      <c r="BY50" s="47"/>
      <c r="BZ50" s="339"/>
      <c r="CA50" s="163"/>
    </row>
    <row r="51" spans="1:79" ht="15.75">
      <c r="A51" s="160"/>
      <c r="B51" s="320"/>
      <c r="C51" s="277"/>
      <c r="D51" s="36"/>
      <c r="E51" s="343"/>
      <c r="F51" s="287"/>
      <c r="G51" s="286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289"/>
      <c r="T51" s="286"/>
      <c r="U51" s="286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289"/>
      <c r="AI51" s="286"/>
      <c r="AJ51" s="286"/>
      <c r="AK51" s="286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289"/>
      <c r="AX51" s="286"/>
      <c r="AY51" s="286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289"/>
      <c r="BM51" s="224"/>
      <c r="BN51" s="226"/>
      <c r="BO51" s="226"/>
      <c r="BP51" s="226"/>
      <c r="BQ51" s="29"/>
      <c r="BR51" s="282"/>
      <c r="BS51" s="282"/>
      <c r="BT51" s="282"/>
      <c r="BU51" s="282"/>
      <c r="BV51" s="184"/>
      <c r="BW51" s="284"/>
      <c r="BX51" s="54"/>
      <c r="BY51" s="48"/>
      <c r="BZ51" s="342"/>
      <c r="CA51" s="165"/>
    </row>
    <row r="52" spans="1:79" ht="15.75">
      <c r="A52" s="160"/>
      <c r="B52" s="320"/>
      <c r="C52" s="277"/>
      <c r="D52" s="36"/>
      <c r="E52" s="343"/>
      <c r="F52" s="287"/>
      <c r="G52" s="286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289"/>
      <c r="T52" s="286"/>
      <c r="U52" s="286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289"/>
      <c r="AI52" s="286"/>
      <c r="AJ52" s="286"/>
      <c r="AK52" s="286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289"/>
      <c r="AX52" s="286"/>
      <c r="AY52" s="286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289"/>
      <c r="BM52" s="224"/>
      <c r="BN52" s="226"/>
      <c r="BO52" s="226"/>
      <c r="BP52" s="226"/>
      <c r="BQ52" s="29"/>
      <c r="BR52" s="282"/>
      <c r="BS52" s="282"/>
      <c r="BT52" s="282"/>
      <c r="BU52" s="282"/>
      <c r="BV52" s="184"/>
      <c r="BW52" s="284"/>
      <c r="BX52" s="54"/>
      <c r="BY52" s="48"/>
      <c r="BZ52" s="342"/>
      <c r="CA52" s="165"/>
    </row>
    <row r="53" spans="1:79" ht="15.75">
      <c r="A53" s="160"/>
      <c r="B53" s="320"/>
      <c r="C53" s="277"/>
      <c r="D53" s="36"/>
      <c r="E53" s="343"/>
      <c r="F53" s="287"/>
      <c r="G53" s="286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289"/>
      <c r="T53" s="286"/>
      <c r="U53" s="286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289"/>
      <c r="AI53" s="286"/>
      <c r="AJ53" s="286"/>
      <c r="AK53" s="286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289"/>
      <c r="AX53" s="286"/>
      <c r="AY53" s="286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289"/>
      <c r="BM53" s="224"/>
      <c r="BN53" s="226"/>
      <c r="BO53" s="226"/>
      <c r="BP53" s="226"/>
      <c r="BQ53" s="29"/>
      <c r="BR53" s="282"/>
      <c r="BS53" s="282"/>
      <c r="BT53" s="282"/>
      <c r="BU53" s="282"/>
      <c r="BV53" s="184"/>
      <c r="BW53" s="284"/>
      <c r="BX53" s="54"/>
      <c r="BY53" s="48"/>
      <c r="BZ53" s="342"/>
      <c r="CA53" s="165"/>
    </row>
    <row r="54" spans="1:79" ht="15.75">
      <c r="A54" s="160"/>
      <c r="B54" s="320"/>
      <c r="C54" s="277"/>
      <c r="D54" s="179"/>
      <c r="E54" s="340"/>
      <c r="F54" s="279"/>
      <c r="G54" s="278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281"/>
      <c r="T54" s="278"/>
      <c r="U54" s="278"/>
      <c r="V54" s="341"/>
      <c r="W54" s="341"/>
      <c r="X54" s="341"/>
      <c r="Y54" s="341"/>
      <c r="Z54" s="341"/>
      <c r="AA54" s="341"/>
      <c r="AB54" s="341"/>
      <c r="AC54" s="341"/>
      <c r="AD54" s="341"/>
      <c r="AE54" s="341"/>
      <c r="AF54" s="341"/>
      <c r="AG54" s="341"/>
      <c r="AH54" s="281"/>
      <c r="AI54" s="278"/>
      <c r="AJ54" s="278"/>
      <c r="AK54" s="278"/>
      <c r="AL54" s="341"/>
      <c r="AM54" s="341"/>
      <c r="AN54" s="341"/>
      <c r="AO54" s="341"/>
      <c r="AP54" s="341"/>
      <c r="AQ54" s="341"/>
      <c r="AR54" s="341"/>
      <c r="AS54" s="341"/>
      <c r="AT54" s="341"/>
      <c r="AU54" s="341"/>
      <c r="AV54" s="341"/>
      <c r="AW54" s="281"/>
      <c r="AX54" s="278"/>
      <c r="AY54" s="278"/>
      <c r="AZ54" s="341"/>
      <c r="BA54" s="341"/>
      <c r="BB54" s="341"/>
      <c r="BC54" s="341"/>
      <c r="BD54" s="341"/>
      <c r="BE54" s="341"/>
      <c r="BF54" s="341"/>
      <c r="BG54" s="341"/>
      <c r="BH54" s="341"/>
      <c r="BI54" s="341"/>
      <c r="BJ54" s="341"/>
      <c r="BK54" s="341"/>
      <c r="BL54" s="281"/>
      <c r="BM54" s="224"/>
      <c r="BN54" s="226"/>
      <c r="BO54" s="226"/>
      <c r="BP54" s="226"/>
      <c r="BQ54" s="29"/>
      <c r="BR54" s="282"/>
      <c r="BS54" s="282"/>
      <c r="BT54" s="282"/>
      <c r="BU54" s="282"/>
      <c r="BV54" s="184"/>
      <c r="BW54" s="284"/>
      <c r="BX54" s="54"/>
      <c r="BY54" s="48"/>
      <c r="BZ54" s="342"/>
      <c r="CA54" s="165"/>
    </row>
    <row r="55" spans="1:79" ht="15.75">
      <c r="A55" s="160"/>
      <c r="B55" s="320"/>
      <c r="C55" s="277"/>
      <c r="D55" s="179"/>
      <c r="E55" s="340"/>
      <c r="F55" s="279"/>
      <c r="G55" s="278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281"/>
      <c r="T55" s="278"/>
      <c r="U55" s="278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  <c r="AH55" s="281"/>
      <c r="AI55" s="278"/>
      <c r="AJ55" s="278"/>
      <c r="AK55" s="278"/>
      <c r="AL55" s="341"/>
      <c r="AM55" s="341"/>
      <c r="AN55" s="341"/>
      <c r="AO55" s="341"/>
      <c r="AP55" s="341"/>
      <c r="AQ55" s="341"/>
      <c r="AR55" s="341"/>
      <c r="AS55" s="341"/>
      <c r="AT55" s="341"/>
      <c r="AU55" s="341"/>
      <c r="AV55" s="341"/>
      <c r="AW55" s="281"/>
      <c r="AX55" s="278"/>
      <c r="AY55" s="278"/>
      <c r="AZ55" s="341"/>
      <c r="BA55" s="341"/>
      <c r="BB55" s="341"/>
      <c r="BC55" s="341"/>
      <c r="BD55" s="341"/>
      <c r="BE55" s="341"/>
      <c r="BF55" s="341"/>
      <c r="BG55" s="341"/>
      <c r="BH55" s="341"/>
      <c r="BI55" s="341"/>
      <c r="BJ55" s="341"/>
      <c r="BK55" s="341"/>
      <c r="BL55" s="281"/>
      <c r="BM55" s="224"/>
      <c r="BN55" s="226"/>
      <c r="BO55" s="226"/>
      <c r="BP55" s="226"/>
      <c r="BQ55" s="29"/>
      <c r="BR55" s="282"/>
      <c r="BS55" s="282"/>
      <c r="BT55" s="282"/>
      <c r="BU55" s="282"/>
      <c r="BV55" s="184"/>
      <c r="BW55" s="284"/>
      <c r="BX55" s="54"/>
      <c r="BY55" s="48"/>
      <c r="BZ55" s="342"/>
      <c r="CA55" s="165"/>
    </row>
    <row r="56" spans="1:79" ht="15.75">
      <c r="A56" s="160"/>
      <c r="B56" s="320"/>
      <c r="C56" s="277"/>
      <c r="D56" s="179"/>
      <c r="E56" s="340"/>
      <c r="F56" s="279"/>
      <c r="G56" s="278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281"/>
      <c r="T56" s="278"/>
      <c r="U56" s="278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  <c r="AH56" s="281"/>
      <c r="AI56" s="278"/>
      <c r="AJ56" s="278"/>
      <c r="AK56" s="278"/>
      <c r="AL56" s="341"/>
      <c r="AM56" s="341"/>
      <c r="AN56" s="341"/>
      <c r="AO56" s="341"/>
      <c r="AP56" s="341"/>
      <c r="AQ56" s="341"/>
      <c r="AR56" s="341"/>
      <c r="AS56" s="341"/>
      <c r="AT56" s="341"/>
      <c r="AU56" s="341"/>
      <c r="AV56" s="341"/>
      <c r="AW56" s="281"/>
      <c r="AX56" s="278"/>
      <c r="AY56" s="278"/>
      <c r="AZ56" s="341"/>
      <c r="BA56" s="341"/>
      <c r="BB56" s="341"/>
      <c r="BC56" s="341"/>
      <c r="BD56" s="341"/>
      <c r="BE56" s="341"/>
      <c r="BF56" s="341"/>
      <c r="BG56" s="341"/>
      <c r="BH56" s="341"/>
      <c r="BI56" s="341"/>
      <c r="BJ56" s="341"/>
      <c r="BK56" s="341"/>
      <c r="BL56" s="281"/>
      <c r="BM56" s="224"/>
      <c r="BN56" s="226"/>
      <c r="BO56" s="226"/>
      <c r="BP56" s="226"/>
      <c r="BQ56" s="29"/>
      <c r="BR56" s="282"/>
      <c r="BS56" s="282"/>
      <c r="BT56" s="282"/>
      <c r="BU56" s="282"/>
      <c r="BV56" s="184"/>
      <c r="BW56" s="284"/>
      <c r="BX56" s="54"/>
      <c r="BY56" s="48"/>
      <c r="BZ56" s="342"/>
      <c r="CA56" s="165"/>
    </row>
    <row r="57" spans="1:79" ht="15.75">
      <c r="A57" s="160"/>
      <c r="B57" s="320"/>
      <c r="C57" s="277"/>
      <c r="D57" s="179"/>
      <c r="E57" s="340"/>
      <c r="F57" s="279"/>
      <c r="G57" s="278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281"/>
      <c r="T57" s="278"/>
      <c r="U57" s="278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281"/>
      <c r="AI57" s="278"/>
      <c r="AJ57" s="278"/>
      <c r="AK57" s="278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281"/>
      <c r="AX57" s="278"/>
      <c r="AY57" s="278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281"/>
      <c r="BM57" s="224"/>
      <c r="BN57" s="226"/>
      <c r="BO57" s="226"/>
      <c r="BP57" s="226"/>
      <c r="BQ57" s="29"/>
      <c r="BR57" s="282"/>
      <c r="BS57" s="282"/>
      <c r="BT57" s="282"/>
      <c r="BU57" s="282"/>
      <c r="BV57" s="184"/>
      <c r="BW57" s="284"/>
      <c r="BX57" s="54"/>
      <c r="BY57" s="48"/>
      <c r="BZ57" s="342"/>
      <c r="CA57" s="165"/>
    </row>
    <row r="58" spans="1:79" ht="15.75">
      <c r="A58" s="160"/>
      <c r="B58" s="320"/>
      <c r="C58" s="277"/>
      <c r="D58" s="179"/>
      <c r="E58" s="340"/>
      <c r="F58" s="279"/>
      <c r="G58" s="278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281"/>
      <c r="T58" s="278"/>
      <c r="U58" s="278"/>
      <c r="V58" s="341"/>
      <c r="W58" s="341"/>
      <c r="X58" s="341"/>
      <c r="Y58" s="341"/>
      <c r="Z58" s="341"/>
      <c r="AA58" s="341"/>
      <c r="AB58" s="341"/>
      <c r="AC58" s="341"/>
      <c r="AD58" s="341"/>
      <c r="AE58" s="341"/>
      <c r="AF58" s="341"/>
      <c r="AG58" s="341"/>
      <c r="AH58" s="281"/>
      <c r="AI58" s="278"/>
      <c r="AJ58" s="278"/>
      <c r="AK58" s="278"/>
      <c r="AL58" s="341"/>
      <c r="AM58" s="341"/>
      <c r="AN58" s="341"/>
      <c r="AO58" s="341"/>
      <c r="AP58" s="341"/>
      <c r="AQ58" s="341"/>
      <c r="AR58" s="341"/>
      <c r="AS58" s="341"/>
      <c r="AT58" s="341"/>
      <c r="AU58" s="341"/>
      <c r="AV58" s="341"/>
      <c r="AW58" s="281"/>
      <c r="AX58" s="278"/>
      <c r="AY58" s="278"/>
      <c r="AZ58" s="341"/>
      <c r="BA58" s="341"/>
      <c r="BB58" s="341"/>
      <c r="BC58" s="341"/>
      <c r="BD58" s="341"/>
      <c r="BE58" s="341"/>
      <c r="BF58" s="341"/>
      <c r="BG58" s="341"/>
      <c r="BH58" s="341"/>
      <c r="BI58" s="341"/>
      <c r="BJ58" s="341"/>
      <c r="BK58" s="341"/>
      <c r="BL58" s="281"/>
      <c r="BM58" s="224"/>
      <c r="BN58" s="226"/>
      <c r="BO58" s="226"/>
      <c r="BP58" s="226"/>
      <c r="BQ58" s="29"/>
      <c r="BR58" s="282"/>
      <c r="BS58" s="282"/>
      <c r="BT58" s="282"/>
      <c r="BU58" s="282"/>
      <c r="BV58" s="184"/>
      <c r="BW58" s="284"/>
      <c r="BX58" s="54"/>
      <c r="BY58" s="48"/>
      <c r="BZ58" s="342"/>
      <c r="CA58" s="165"/>
    </row>
    <row r="59" spans="1:79" ht="15.75">
      <c r="A59" s="160"/>
      <c r="B59" s="320"/>
      <c r="C59" s="277"/>
      <c r="D59" s="179"/>
      <c r="E59" s="340"/>
      <c r="F59" s="279"/>
      <c r="G59" s="278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281"/>
      <c r="T59" s="278"/>
      <c r="U59" s="278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281"/>
      <c r="AI59" s="278"/>
      <c r="AJ59" s="278"/>
      <c r="AK59" s="278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281"/>
      <c r="AX59" s="278"/>
      <c r="AY59" s="278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281"/>
      <c r="BM59" s="224"/>
      <c r="BN59" s="226"/>
      <c r="BO59" s="226"/>
      <c r="BP59" s="226"/>
      <c r="BQ59" s="29"/>
      <c r="BR59" s="282"/>
      <c r="BS59" s="282"/>
      <c r="BT59" s="282"/>
      <c r="BU59" s="282"/>
      <c r="BV59" s="184"/>
      <c r="BW59" s="284"/>
      <c r="BX59" s="54"/>
      <c r="BY59" s="48"/>
      <c r="BZ59" s="342"/>
      <c r="CA59" s="165"/>
    </row>
    <row r="60" spans="1:79" ht="15.75">
      <c r="A60" s="160"/>
      <c r="B60" s="320"/>
      <c r="C60" s="277"/>
      <c r="D60" s="179"/>
      <c r="E60" s="340"/>
      <c r="F60" s="279"/>
      <c r="G60" s="278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281"/>
      <c r="T60" s="278"/>
      <c r="U60" s="278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281"/>
      <c r="AI60" s="278"/>
      <c r="AJ60" s="278"/>
      <c r="AK60" s="278"/>
      <c r="AL60" s="341"/>
      <c r="AM60" s="341"/>
      <c r="AN60" s="341"/>
      <c r="AO60" s="341"/>
      <c r="AP60" s="341"/>
      <c r="AQ60" s="341"/>
      <c r="AR60" s="341"/>
      <c r="AS60" s="341"/>
      <c r="AT60" s="341"/>
      <c r="AU60" s="341"/>
      <c r="AV60" s="341"/>
      <c r="AW60" s="281"/>
      <c r="AX60" s="278"/>
      <c r="AY60" s="278"/>
      <c r="AZ60" s="341"/>
      <c r="BA60" s="341"/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281"/>
      <c r="BM60" s="224"/>
      <c r="BN60" s="226"/>
      <c r="BO60" s="226"/>
      <c r="BP60" s="226"/>
      <c r="BQ60" s="29"/>
      <c r="BR60" s="282"/>
      <c r="BS60" s="282"/>
      <c r="BT60" s="282"/>
      <c r="BU60" s="282"/>
      <c r="BV60" s="184"/>
      <c r="BW60" s="284"/>
      <c r="BX60" s="54"/>
      <c r="BY60" s="48"/>
      <c r="BZ60" s="342"/>
      <c r="CA60" s="165"/>
    </row>
    <row r="61" spans="1:79" ht="15.75">
      <c r="A61" s="160"/>
      <c r="B61" s="320"/>
      <c r="C61" s="277"/>
      <c r="D61" s="179"/>
      <c r="E61" s="340"/>
      <c r="F61" s="279"/>
      <c r="G61" s="278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281"/>
      <c r="T61" s="278"/>
      <c r="U61" s="278"/>
      <c r="V61" s="341"/>
      <c r="W61" s="341"/>
      <c r="X61" s="341"/>
      <c r="Y61" s="341"/>
      <c r="Z61" s="341"/>
      <c r="AA61" s="341"/>
      <c r="AB61" s="341"/>
      <c r="AC61" s="341"/>
      <c r="AD61" s="341"/>
      <c r="AE61" s="341"/>
      <c r="AF61" s="341"/>
      <c r="AG61" s="341"/>
      <c r="AH61" s="281"/>
      <c r="AI61" s="278"/>
      <c r="AJ61" s="278"/>
      <c r="AK61" s="278"/>
      <c r="AL61" s="341"/>
      <c r="AM61" s="341"/>
      <c r="AN61" s="341"/>
      <c r="AO61" s="341"/>
      <c r="AP61" s="341"/>
      <c r="AQ61" s="341"/>
      <c r="AR61" s="341"/>
      <c r="AS61" s="341"/>
      <c r="AT61" s="341"/>
      <c r="AU61" s="341"/>
      <c r="AV61" s="341"/>
      <c r="AW61" s="281"/>
      <c r="AX61" s="278"/>
      <c r="AY61" s="278"/>
      <c r="AZ61" s="341"/>
      <c r="BA61" s="341"/>
      <c r="BB61" s="341"/>
      <c r="BC61" s="341"/>
      <c r="BD61" s="341"/>
      <c r="BE61" s="341"/>
      <c r="BF61" s="341"/>
      <c r="BG61" s="341"/>
      <c r="BH61" s="341"/>
      <c r="BI61" s="341"/>
      <c r="BJ61" s="341"/>
      <c r="BK61" s="341"/>
      <c r="BL61" s="281"/>
      <c r="BM61" s="224"/>
      <c r="BN61" s="226"/>
      <c r="BO61" s="226"/>
      <c r="BP61" s="226"/>
      <c r="BQ61" s="29"/>
      <c r="BR61" s="282"/>
      <c r="BS61" s="282"/>
      <c r="BT61" s="282"/>
      <c r="BU61" s="282"/>
      <c r="BV61" s="184"/>
      <c r="BW61" s="284"/>
      <c r="BX61" s="54"/>
      <c r="BY61" s="48"/>
      <c r="BZ61" s="342"/>
      <c r="CA61" s="165"/>
    </row>
    <row r="62" spans="1:79" ht="15.75">
      <c r="A62" s="160"/>
      <c r="B62" s="320"/>
      <c r="C62" s="277"/>
      <c r="D62" s="179"/>
      <c r="E62" s="340"/>
      <c r="F62" s="279"/>
      <c r="G62" s="278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281"/>
      <c r="T62" s="278"/>
      <c r="U62" s="278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281"/>
      <c r="AI62" s="278"/>
      <c r="AJ62" s="278"/>
      <c r="AK62" s="278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281"/>
      <c r="AX62" s="278"/>
      <c r="AY62" s="278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281"/>
      <c r="BM62" s="224"/>
      <c r="BN62" s="226"/>
      <c r="BO62" s="226"/>
      <c r="BP62" s="226"/>
      <c r="BQ62" s="29"/>
      <c r="BR62" s="282"/>
      <c r="BS62" s="282"/>
      <c r="BT62" s="282"/>
      <c r="BU62" s="282"/>
      <c r="BV62" s="184"/>
      <c r="BW62" s="284"/>
      <c r="BX62" s="54"/>
      <c r="BY62" s="48"/>
      <c r="BZ62" s="342"/>
      <c r="CA62" s="165"/>
    </row>
    <row r="63" spans="1:79" ht="15.75">
      <c r="A63" s="160"/>
      <c r="B63" s="320"/>
      <c r="C63" s="277"/>
      <c r="D63" s="179"/>
      <c r="E63" s="340"/>
      <c r="F63" s="296"/>
      <c r="G63" s="278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281"/>
      <c r="T63" s="278"/>
      <c r="U63" s="278"/>
      <c r="V63" s="341"/>
      <c r="W63" s="341"/>
      <c r="X63" s="341"/>
      <c r="Y63" s="341"/>
      <c r="Z63" s="341"/>
      <c r="AA63" s="341"/>
      <c r="AB63" s="341"/>
      <c r="AC63" s="341"/>
      <c r="AD63" s="341"/>
      <c r="AE63" s="341"/>
      <c r="AF63" s="341"/>
      <c r="AG63" s="341"/>
      <c r="AH63" s="281"/>
      <c r="AI63" s="278"/>
      <c r="AJ63" s="278"/>
      <c r="AK63" s="278"/>
      <c r="AL63" s="341"/>
      <c r="AM63" s="341"/>
      <c r="AN63" s="341"/>
      <c r="AO63" s="341"/>
      <c r="AP63" s="341"/>
      <c r="AQ63" s="341"/>
      <c r="AR63" s="341"/>
      <c r="AS63" s="341"/>
      <c r="AT63" s="341"/>
      <c r="AU63" s="341"/>
      <c r="AV63" s="341"/>
      <c r="AW63" s="281"/>
      <c r="AX63" s="278"/>
      <c r="AY63" s="278"/>
      <c r="AZ63" s="341"/>
      <c r="BA63" s="341"/>
      <c r="BB63" s="341"/>
      <c r="BC63" s="341"/>
      <c r="BD63" s="341"/>
      <c r="BE63" s="341"/>
      <c r="BF63" s="341"/>
      <c r="BG63" s="341"/>
      <c r="BH63" s="341"/>
      <c r="BI63" s="341"/>
      <c r="BJ63" s="341"/>
      <c r="BK63" s="341"/>
      <c r="BL63" s="281"/>
      <c r="BM63" s="224"/>
      <c r="BN63" s="226"/>
      <c r="BO63" s="226"/>
      <c r="BP63" s="226"/>
      <c r="BQ63" s="29"/>
      <c r="BR63" s="282"/>
      <c r="BS63" s="282"/>
      <c r="BT63" s="282"/>
      <c r="BU63" s="282"/>
      <c r="BV63" s="184"/>
      <c r="BW63" s="284"/>
      <c r="BX63" s="54"/>
      <c r="BY63" s="48"/>
      <c r="BZ63" s="342"/>
      <c r="CA63" s="165"/>
    </row>
    <row r="64" spans="1:79" ht="15.75">
      <c r="A64" s="160"/>
      <c r="B64" s="320"/>
      <c r="C64" s="277"/>
      <c r="D64" s="179"/>
      <c r="E64" s="340"/>
      <c r="F64" s="279"/>
      <c r="G64" s="278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281"/>
      <c r="T64" s="278"/>
      <c r="U64" s="278"/>
      <c r="V64" s="341"/>
      <c r="W64" s="341"/>
      <c r="X64" s="341"/>
      <c r="Y64" s="341"/>
      <c r="Z64" s="341"/>
      <c r="AA64" s="341"/>
      <c r="AB64" s="341"/>
      <c r="AC64" s="341"/>
      <c r="AD64" s="341"/>
      <c r="AE64" s="341"/>
      <c r="AF64" s="341"/>
      <c r="AG64" s="341"/>
      <c r="AH64" s="281"/>
      <c r="AI64" s="278"/>
      <c r="AJ64" s="278"/>
      <c r="AK64" s="278"/>
      <c r="AL64" s="341"/>
      <c r="AM64" s="341"/>
      <c r="AN64" s="341"/>
      <c r="AO64" s="341"/>
      <c r="AP64" s="341"/>
      <c r="AQ64" s="341"/>
      <c r="AR64" s="341"/>
      <c r="AS64" s="341"/>
      <c r="AT64" s="341"/>
      <c r="AU64" s="341"/>
      <c r="AV64" s="341"/>
      <c r="AW64" s="281"/>
      <c r="AX64" s="278"/>
      <c r="AY64" s="278"/>
      <c r="AZ64" s="341"/>
      <c r="BA64" s="341"/>
      <c r="BB64" s="341"/>
      <c r="BC64" s="341"/>
      <c r="BD64" s="341"/>
      <c r="BE64" s="341"/>
      <c r="BF64" s="341"/>
      <c r="BG64" s="341"/>
      <c r="BH64" s="341"/>
      <c r="BI64" s="341"/>
      <c r="BJ64" s="341"/>
      <c r="BK64" s="341"/>
      <c r="BL64" s="281"/>
      <c r="BM64" s="224"/>
      <c r="BN64" s="226"/>
      <c r="BO64" s="226"/>
      <c r="BP64" s="226"/>
      <c r="BQ64" s="29"/>
      <c r="BR64" s="282"/>
      <c r="BS64" s="282"/>
      <c r="BT64" s="282"/>
      <c r="BU64" s="282"/>
      <c r="BV64" s="184"/>
      <c r="BW64" s="284"/>
      <c r="BX64" s="54"/>
      <c r="BY64" s="48"/>
      <c r="BZ64" s="342"/>
      <c r="CA64" s="165"/>
    </row>
    <row r="65" spans="1:79" ht="15.75">
      <c r="A65" s="160"/>
      <c r="B65" s="320"/>
      <c r="C65" s="277"/>
      <c r="D65" s="179"/>
      <c r="E65" s="340"/>
      <c r="F65" s="279"/>
      <c r="G65" s="278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281"/>
      <c r="T65" s="278"/>
      <c r="U65" s="278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281"/>
      <c r="AI65" s="278"/>
      <c r="AJ65" s="278"/>
      <c r="AK65" s="278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281"/>
      <c r="AX65" s="278"/>
      <c r="AY65" s="278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281"/>
      <c r="BM65" s="224"/>
      <c r="BN65" s="226"/>
      <c r="BO65" s="226"/>
      <c r="BP65" s="226"/>
      <c r="BQ65" s="29"/>
      <c r="BR65" s="282"/>
      <c r="BS65" s="282"/>
      <c r="BT65" s="282"/>
      <c r="BU65" s="282"/>
      <c r="BV65" s="184"/>
      <c r="BW65" s="284"/>
      <c r="BX65" s="54"/>
      <c r="BY65" s="48"/>
      <c r="BZ65" s="342"/>
      <c r="CA65" s="165"/>
    </row>
    <row r="66" spans="1:79" ht="15.75">
      <c r="A66" s="160"/>
      <c r="B66" s="320"/>
      <c r="C66" s="277"/>
      <c r="D66" s="179"/>
      <c r="E66" s="340"/>
      <c r="F66" s="279"/>
      <c r="G66" s="278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281"/>
      <c r="T66" s="278"/>
      <c r="U66" s="278"/>
      <c r="V66" s="341"/>
      <c r="W66" s="341"/>
      <c r="X66" s="341"/>
      <c r="Y66" s="341"/>
      <c r="Z66" s="341"/>
      <c r="AA66" s="341"/>
      <c r="AB66" s="341"/>
      <c r="AC66" s="341"/>
      <c r="AD66" s="341"/>
      <c r="AE66" s="341"/>
      <c r="AF66" s="341"/>
      <c r="AG66" s="341"/>
      <c r="AH66" s="281"/>
      <c r="AI66" s="278"/>
      <c r="AJ66" s="278"/>
      <c r="AK66" s="278"/>
      <c r="AL66" s="341"/>
      <c r="AM66" s="341"/>
      <c r="AN66" s="341"/>
      <c r="AO66" s="341"/>
      <c r="AP66" s="341"/>
      <c r="AQ66" s="341"/>
      <c r="AR66" s="341"/>
      <c r="AS66" s="341"/>
      <c r="AT66" s="341"/>
      <c r="AU66" s="341"/>
      <c r="AV66" s="341"/>
      <c r="AW66" s="281"/>
      <c r="AX66" s="278"/>
      <c r="AY66" s="278"/>
      <c r="AZ66" s="341"/>
      <c r="BA66" s="341"/>
      <c r="BB66" s="341"/>
      <c r="BC66" s="341"/>
      <c r="BD66" s="341"/>
      <c r="BE66" s="341"/>
      <c r="BF66" s="341"/>
      <c r="BG66" s="341"/>
      <c r="BH66" s="341"/>
      <c r="BI66" s="341"/>
      <c r="BJ66" s="341"/>
      <c r="BK66" s="341"/>
      <c r="BL66" s="281"/>
      <c r="BM66" s="224"/>
      <c r="BN66" s="226"/>
      <c r="BO66" s="226"/>
      <c r="BP66" s="226"/>
      <c r="BQ66" s="29"/>
      <c r="BR66" s="282"/>
      <c r="BS66" s="282"/>
      <c r="BT66" s="282"/>
      <c r="BU66" s="282"/>
      <c r="BV66" s="184"/>
      <c r="BW66" s="284"/>
      <c r="BX66" s="54"/>
      <c r="BY66" s="48"/>
      <c r="BZ66" s="342"/>
      <c r="CA66" s="165"/>
    </row>
    <row r="67" spans="1:79" ht="15.75">
      <c r="A67" s="160"/>
      <c r="B67" s="320"/>
      <c r="C67" s="277"/>
      <c r="D67" s="179"/>
      <c r="E67" s="340"/>
      <c r="F67" s="279"/>
      <c r="G67" s="278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281"/>
      <c r="T67" s="278"/>
      <c r="U67" s="278"/>
      <c r="V67" s="341"/>
      <c r="W67" s="341"/>
      <c r="X67" s="341"/>
      <c r="Y67" s="341"/>
      <c r="Z67" s="341"/>
      <c r="AA67" s="341"/>
      <c r="AB67" s="341"/>
      <c r="AC67" s="341"/>
      <c r="AD67" s="341"/>
      <c r="AE67" s="341"/>
      <c r="AF67" s="341"/>
      <c r="AG67" s="341"/>
      <c r="AH67" s="281"/>
      <c r="AI67" s="278"/>
      <c r="AJ67" s="278"/>
      <c r="AK67" s="278"/>
      <c r="AL67" s="341"/>
      <c r="AM67" s="341"/>
      <c r="AN67" s="341"/>
      <c r="AO67" s="341"/>
      <c r="AP67" s="341"/>
      <c r="AQ67" s="341"/>
      <c r="AR67" s="341"/>
      <c r="AS67" s="341"/>
      <c r="AT67" s="341"/>
      <c r="AU67" s="341"/>
      <c r="AV67" s="341"/>
      <c r="AW67" s="281"/>
      <c r="AX67" s="278"/>
      <c r="AY67" s="278"/>
      <c r="AZ67" s="341"/>
      <c r="BA67" s="341"/>
      <c r="BB67" s="341"/>
      <c r="BC67" s="341"/>
      <c r="BD67" s="341"/>
      <c r="BE67" s="341"/>
      <c r="BF67" s="341"/>
      <c r="BG67" s="341"/>
      <c r="BH67" s="341"/>
      <c r="BI67" s="341"/>
      <c r="BJ67" s="341"/>
      <c r="BK67" s="341"/>
      <c r="BL67" s="281"/>
      <c r="BM67" s="224"/>
      <c r="BN67" s="226"/>
      <c r="BO67" s="226"/>
      <c r="BP67" s="226"/>
      <c r="BQ67" s="29"/>
      <c r="BR67" s="282"/>
      <c r="BS67" s="282"/>
      <c r="BT67" s="282"/>
      <c r="BU67" s="282"/>
      <c r="BV67" s="184"/>
      <c r="BW67" s="284"/>
      <c r="BX67" s="54"/>
      <c r="BY67" s="48"/>
      <c r="BZ67" s="342"/>
      <c r="CA67" s="165"/>
    </row>
    <row r="68" spans="1:79" ht="15.75">
      <c r="A68" s="160"/>
      <c r="B68" s="320"/>
      <c r="C68" s="277"/>
      <c r="D68" s="179"/>
      <c r="E68" s="340"/>
      <c r="F68" s="279"/>
      <c r="G68" s="278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281"/>
      <c r="T68" s="278"/>
      <c r="U68" s="278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281"/>
      <c r="AI68" s="278"/>
      <c r="AJ68" s="278"/>
      <c r="AK68" s="278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281"/>
      <c r="AX68" s="278"/>
      <c r="AY68" s="278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281"/>
      <c r="BM68" s="224"/>
      <c r="BN68" s="226"/>
      <c r="BO68" s="226"/>
      <c r="BP68" s="226"/>
      <c r="BQ68" s="29"/>
      <c r="BR68" s="282"/>
      <c r="BS68" s="282"/>
      <c r="BT68" s="282"/>
      <c r="BU68" s="282"/>
      <c r="BV68" s="184"/>
      <c r="BW68" s="284"/>
      <c r="BX68" s="54"/>
      <c r="BY68" s="48"/>
      <c r="BZ68" s="342"/>
      <c r="CA68" s="165"/>
    </row>
    <row r="69" spans="1:79" ht="15.75">
      <c r="A69" s="160"/>
      <c r="B69" s="320"/>
      <c r="C69" s="277"/>
      <c r="D69" s="179"/>
      <c r="E69" s="340"/>
      <c r="F69" s="279"/>
      <c r="G69" s="278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281"/>
      <c r="T69" s="278"/>
      <c r="U69" s="278"/>
      <c r="V69" s="341"/>
      <c r="W69" s="341"/>
      <c r="X69" s="341"/>
      <c r="Y69" s="341"/>
      <c r="Z69" s="341"/>
      <c r="AA69" s="341"/>
      <c r="AB69" s="341"/>
      <c r="AC69" s="341"/>
      <c r="AD69" s="341"/>
      <c r="AE69" s="341"/>
      <c r="AF69" s="341"/>
      <c r="AG69" s="341"/>
      <c r="AH69" s="281"/>
      <c r="AI69" s="278"/>
      <c r="AJ69" s="278"/>
      <c r="AK69" s="278"/>
      <c r="AL69" s="341"/>
      <c r="AM69" s="341"/>
      <c r="AN69" s="341"/>
      <c r="AO69" s="341"/>
      <c r="AP69" s="341"/>
      <c r="AQ69" s="341"/>
      <c r="AR69" s="341"/>
      <c r="AS69" s="341"/>
      <c r="AT69" s="341"/>
      <c r="AU69" s="341"/>
      <c r="AV69" s="341"/>
      <c r="AW69" s="281"/>
      <c r="AX69" s="278"/>
      <c r="AY69" s="278"/>
      <c r="AZ69" s="341"/>
      <c r="BA69" s="341"/>
      <c r="BB69" s="341"/>
      <c r="BC69" s="341"/>
      <c r="BD69" s="341"/>
      <c r="BE69" s="341"/>
      <c r="BF69" s="341"/>
      <c r="BG69" s="341"/>
      <c r="BH69" s="341"/>
      <c r="BI69" s="341"/>
      <c r="BJ69" s="341"/>
      <c r="BK69" s="341"/>
      <c r="BL69" s="281"/>
      <c r="BM69" s="224"/>
      <c r="BN69" s="226"/>
      <c r="BO69" s="226"/>
      <c r="BP69" s="226"/>
      <c r="BQ69" s="29"/>
      <c r="BR69" s="282"/>
      <c r="BS69" s="282"/>
      <c r="BT69" s="282"/>
      <c r="BU69" s="282"/>
      <c r="BV69" s="184"/>
      <c r="BW69" s="284"/>
      <c r="BX69" s="54"/>
      <c r="BY69" s="48"/>
      <c r="BZ69" s="342"/>
      <c r="CA69" s="165"/>
    </row>
    <row r="70" spans="1:79" ht="15.75">
      <c r="A70" s="160"/>
      <c r="B70" s="320"/>
      <c r="C70" s="277"/>
      <c r="D70" s="179"/>
      <c r="E70" s="340"/>
      <c r="F70" s="279"/>
      <c r="G70" s="278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281"/>
      <c r="T70" s="278"/>
      <c r="U70" s="278"/>
      <c r="V70" s="341"/>
      <c r="W70" s="341"/>
      <c r="X70" s="341"/>
      <c r="Y70" s="341"/>
      <c r="Z70" s="341"/>
      <c r="AA70" s="341"/>
      <c r="AB70" s="341"/>
      <c r="AC70" s="341"/>
      <c r="AD70" s="341"/>
      <c r="AE70" s="341"/>
      <c r="AF70" s="341"/>
      <c r="AG70" s="341"/>
      <c r="AH70" s="281"/>
      <c r="AI70" s="278"/>
      <c r="AJ70" s="278"/>
      <c r="AK70" s="278"/>
      <c r="AL70" s="341"/>
      <c r="AM70" s="341"/>
      <c r="AN70" s="341"/>
      <c r="AO70" s="341"/>
      <c r="AP70" s="341"/>
      <c r="AQ70" s="341"/>
      <c r="AR70" s="341"/>
      <c r="AS70" s="341"/>
      <c r="AT70" s="341"/>
      <c r="AU70" s="341"/>
      <c r="AV70" s="341"/>
      <c r="AW70" s="281"/>
      <c r="AX70" s="278"/>
      <c r="AY70" s="278"/>
      <c r="AZ70" s="341"/>
      <c r="BA70" s="341"/>
      <c r="BB70" s="341"/>
      <c r="BC70" s="341"/>
      <c r="BD70" s="341"/>
      <c r="BE70" s="341"/>
      <c r="BF70" s="341"/>
      <c r="BG70" s="341"/>
      <c r="BH70" s="341"/>
      <c r="BI70" s="341"/>
      <c r="BJ70" s="341"/>
      <c r="BK70" s="341"/>
      <c r="BL70" s="281"/>
      <c r="BM70" s="224"/>
      <c r="BN70" s="226"/>
      <c r="BO70" s="226"/>
      <c r="BP70" s="226"/>
      <c r="BQ70" s="29"/>
      <c r="BR70" s="282"/>
      <c r="BS70" s="282"/>
      <c r="BT70" s="282"/>
      <c r="BU70" s="282"/>
      <c r="BV70" s="184"/>
      <c r="BW70" s="284"/>
      <c r="BX70" s="54"/>
      <c r="BY70" s="48"/>
      <c r="BZ70" s="342"/>
      <c r="CA70" s="165"/>
    </row>
    <row r="71" spans="1:79" ht="15.75">
      <c r="A71" s="160"/>
      <c r="B71" s="320"/>
      <c r="C71" s="277"/>
      <c r="D71" s="179"/>
      <c r="E71" s="340"/>
      <c r="F71" s="279"/>
      <c r="G71" s="278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281"/>
      <c r="T71" s="278"/>
      <c r="U71" s="278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281"/>
      <c r="AI71" s="278"/>
      <c r="AJ71" s="278"/>
      <c r="AK71" s="278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281"/>
      <c r="AX71" s="278"/>
      <c r="AY71" s="278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281"/>
      <c r="BM71" s="224"/>
      <c r="BN71" s="226"/>
      <c r="BO71" s="226"/>
      <c r="BP71" s="226"/>
      <c r="BQ71" s="29"/>
      <c r="BR71" s="282"/>
      <c r="BS71" s="282"/>
      <c r="BT71" s="282"/>
      <c r="BU71" s="282"/>
      <c r="BV71" s="184"/>
      <c r="BW71" s="284"/>
      <c r="BX71" s="54"/>
      <c r="BY71" s="48"/>
      <c r="BZ71" s="342"/>
      <c r="CA71" s="165"/>
    </row>
    <row r="72" spans="1:79" ht="15.75">
      <c r="A72" s="160"/>
      <c r="B72" s="320"/>
      <c r="C72" s="277"/>
      <c r="D72" s="179"/>
      <c r="E72" s="340"/>
      <c r="F72" s="279"/>
      <c r="G72" s="278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281"/>
      <c r="T72" s="278"/>
      <c r="U72" s="278"/>
      <c r="V72" s="341"/>
      <c r="W72" s="341"/>
      <c r="X72" s="341"/>
      <c r="Y72" s="341"/>
      <c r="Z72" s="341"/>
      <c r="AA72" s="341"/>
      <c r="AB72" s="341"/>
      <c r="AC72" s="341"/>
      <c r="AD72" s="341"/>
      <c r="AE72" s="341"/>
      <c r="AF72" s="341"/>
      <c r="AG72" s="341"/>
      <c r="AH72" s="281"/>
      <c r="AI72" s="278"/>
      <c r="AJ72" s="278"/>
      <c r="AK72" s="278"/>
      <c r="AL72" s="341"/>
      <c r="AM72" s="341"/>
      <c r="AN72" s="341"/>
      <c r="AO72" s="341"/>
      <c r="AP72" s="341"/>
      <c r="AQ72" s="341"/>
      <c r="AR72" s="341"/>
      <c r="AS72" s="341"/>
      <c r="AT72" s="341"/>
      <c r="AU72" s="341"/>
      <c r="AV72" s="341"/>
      <c r="AW72" s="281"/>
      <c r="AX72" s="278"/>
      <c r="AY72" s="278"/>
      <c r="AZ72" s="341"/>
      <c r="BA72" s="341"/>
      <c r="BB72" s="341"/>
      <c r="BC72" s="341"/>
      <c r="BD72" s="341"/>
      <c r="BE72" s="341"/>
      <c r="BF72" s="341"/>
      <c r="BG72" s="341"/>
      <c r="BH72" s="341"/>
      <c r="BI72" s="341"/>
      <c r="BJ72" s="341"/>
      <c r="BK72" s="341"/>
      <c r="BL72" s="281"/>
      <c r="BM72" s="224"/>
      <c r="BN72" s="226"/>
      <c r="BO72" s="226"/>
      <c r="BP72" s="226"/>
      <c r="BQ72" s="29"/>
      <c r="BR72" s="282"/>
      <c r="BS72" s="282"/>
      <c r="BT72" s="282"/>
      <c r="BU72" s="282"/>
      <c r="BV72" s="184"/>
      <c r="BW72" s="284"/>
      <c r="BX72" s="54"/>
      <c r="BY72" s="48"/>
      <c r="BZ72" s="342"/>
      <c r="CA72" s="165"/>
    </row>
    <row r="73" spans="1:79" ht="16.5" thickBot="1">
      <c r="A73" s="160"/>
      <c r="B73" s="320"/>
      <c r="C73" s="277"/>
      <c r="D73" s="179"/>
      <c r="E73" s="340"/>
      <c r="F73" s="279"/>
      <c r="G73" s="278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281"/>
      <c r="T73" s="278"/>
      <c r="U73" s="278"/>
      <c r="V73" s="341"/>
      <c r="W73" s="341"/>
      <c r="X73" s="341"/>
      <c r="Y73" s="341"/>
      <c r="Z73" s="341"/>
      <c r="AA73" s="341"/>
      <c r="AB73" s="341"/>
      <c r="AC73" s="341"/>
      <c r="AD73" s="341"/>
      <c r="AE73" s="341"/>
      <c r="AF73" s="341"/>
      <c r="AG73" s="341"/>
      <c r="AH73" s="281"/>
      <c r="AI73" s="278"/>
      <c r="AJ73" s="278"/>
      <c r="AK73" s="278"/>
      <c r="AL73" s="341"/>
      <c r="AM73" s="341"/>
      <c r="AN73" s="341"/>
      <c r="AO73" s="341"/>
      <c r="AP73" s="341"/>
      <c r="AQ73" s="341"/>
      <c r="AR73" s="341"/>
      <c r="AS73" s="341"/>
      <c r="AT73" s="341"/>
      <c r="AU73" s="341"/>
      <c r="AV73" s="341"/>
      <c r="AW73" s="281"/>
      <c r="AX73" s="278"/>
      <c r="AY73" s="278"/>
      <c r="AZ73" s="341"/>
      <c r="BA73" s="341"/>
      <c r="BB73" s="341"/>
      <c r="BC73" s="341"/>
      <c r="BD73" s="341"/>
      <c r="BE73" s="341"/>
      <c r="BF73" s="341"/>
      <c r="BG73" s="341"/>
      <c r="BH73" s="341"/>
      <c r="BI73" s="341"/>
      <c r="BJ73" s="341"/>
      <c r="BK73" s="341"/>
      <c r="BL73" s="281"/>
      <c r="BM73" s="224"/>
      <c r="BN73" s="226"/>
      <c r="BO73" s="226"/>
      <c r="BP73" s="226"/>
      <c r="BQ73" s="29"/>
      <c r="BR73" s="282"/>
      <c r="BS73" s="282"/>
      <c r="BT73" s="282"/>
      <c r="BU73" s="282"/>
      <c r="BV73" s="17"/>
      <c r="BW73" s="284"/>
      <c r="BX73" s="54"/>
      <c r="BY73" s="48"/>
      <c r="BZ73" s="342"/>
      <c r="CA73" s="150"/>
    </row>
    <row r="74" spans="1:79" ht="15" customHeight="1">
      <c r="A74" s="159"/>
      <c r="B74" s="314"/>
      <c r="C74" s="266"/>
      <c r="D74" s="395"/>
      <c r="E74" s="345"/>
      <c r="F74" s="293"/>
      <c r="G74" s="292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295"/>
      <c r="T74" s="292"/>
      <c r="U74" s="292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295"/>
      <c r="AI74" s="292"/>
      <c r="AJ74" s="292"/>
      <c r="AK74" s="292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295"/>
      <c r="AX74" s="292"/>
      <c r="AY74" s="292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295"/>
      <c r="BM74" s="271"/>
      <c r="BN74" s="272"/>
      <c r="BO74" s="272"/>
      <c r="BP74" s="272"/>
      <c r="BQ74" s="215"/>
      <c r="BR74" s="297"/>
      <c r="BS74" s="273"/>
      <c r="BT74" s="273"/>
      <c r="BU74" s="273"/>
      <c r="BV74" s="173"/>
      <c r="BW74" s="275"/>
      <c r="BX74" s="220"/>
      <c r="BY74" s="47"/>
      <c r="BZ74" s="339"/>
      <c r="CA74" s="298"/>
    </row>
    <row r="75" spans="1:79" ht="15.75">
      <c r="A75" s="160"/>
      <c r="B75" s="320"/>
      <c r="C75" s="277"/>
      <c r="D75" s="179"/>
      <c r="E75" s="340"/>
      <c r="F75" s="279"/>
      <c r="G75" s="278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281"/>
      <c r="T75" s="278"/>
      <c r="U75" s="278"/>
      <c r="V75" s="341"/>
      <c r="W75" s="341"/>
      <c r="X75" s="341"/>
      <c r="Y75" s="341"/>
      <c r="Z75" s="341"/>
      <c r="AA75" s="341"/>
      <c r="AB75" s="341"/>
      <c r="AC75" s="341"/>
      <c r="AD75" s="341"/>
      <c r="AE75" s="341"/>
      <c r="AF75" s="341"/>
      <c r="AG75" s="341"/>
      <c r="AH75" s="281"/>
      <c r="AI75" s="278"/>
      <c r="AJ75" s="278"/>
      <c r="AK75" s="278"/>
      <c r="AL75" s="341"/>
      <c r="AM75" s="341"/>
      <c r="AN75" s="341"/>
      <c r="AO75" s="341"/>
      <c r="AP75" s="341"/>
      <c r="AQ75" s="341"/>
      <c r="AR75" s="341"/>
      <c r="AS75" s="341"/>
      <c r="AT75" s="341"/>
      <c r="AU75" s="341"/>
      <c r="AV75" s="341"/>
      <c r="AW75" s="281"/>
      <c r="AX75" s="278"/>
      <c r="AY75" s="278"/>
      <c r="AZ75" s="341"/>
      <c r="BA75" s="341"/>
      <c r="BB75" s="341"/>
      <c r="BC75" s="341"/>
      <c r="BD75" s="341"/>
      <c r="BE75" s="341"/>
      <c r="BF75" s="341"/>
      <c r="BG75" s="341"/>
      <c r="BH75" s="341"/>
      <c r="BI75" s="341"/>
      <c r="BJ75" s="341"/>
      <c r="BK75" s="341"/>
      <c r="BL75" s="281"/>
      <c r="BM75" s="224"/>
      <c r="BN75" s="226"/>
      <c r="BO75" s="226"/>
      <c r="BP75" s="226"/>
      <c r="BQ75" s="29"/>
      <c r="BR75" s="299"/>
      <c r="BS75" s="282"/>
      <c r="BT75" s="282"/>
      <c r="BU75" s="282"/>
      <c r="BV75" s="184"/>
      <c r="BW75" s="284"/>
      <c r="BX75" s="54"/>
      <c r="BY75" s="48"/>
      <c r="BZ75" s="342"/>
      <c r="CA75" s="300"/>
    </row>
    <row r="76" spans="1:79" ht="15.75">
      <c r="A76" s="160"/>
      <c r="B76" s="320"/>
      <c r="C76" s="277"/>
      <c r="D76" s="179"/>
      <c r="E76" s="340"/>
      <c r="F76" s="279"/>
      <c r="G76" s="278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281"/>
      <c r="T76" s="278"/>
      <c r="U76" s="278"/>
      <c r="V76" s="341"/>
      <c r="W76" s="341"/>
      <c r="X76" s="341"/>
      <c r="Y76" s="341"/>
      <c r="Z76" s="341"/>
      <c r="AA76" s="341"/>
      <c r="AB76" s="341"/>
      <c r="AC76" s="341"/>
      <c r="AD76" s="341"/>
      <c r="AE76" s="341"/>
      <c r="AF76" s="341"/>
      <c r="AG76" s="341"/>
      <c r="AH76" s="281"/>
      <c r="AI76" s="278"/>
      <c r="AJ76" s="278"/>
      <c r="AK76" s="278"/>
      <c r="AL76" s="341"/>
      <c r="AM76" s="341"/>
      <c r="AN76" s="341"/>
      <c r="AO76" s="341"/>
      <c r="AP76" s="341"/>
      <c r="AQ76" s="341"/>
      <c r="AR76" s="341"/>
      <c r="AS76" s="341"/>
      <c r="AT76" s="341"/>
      <c r="AU76" s="341"/>
      <c r="AV76" s="341"/>
      <c r="AW76" s="281"/>
      <c r="AX76" s="278"/>
      <c r="AY76" s="278"/>
      <c r="AZ76" s="341"/>
      <c r="BA76" s="341"/>
      <c r="BB76" s="341"/>
      <c r="BC76" s="341"/>
      <c r="BD76" s="341"/>
      <c r="BE76" s="341"/>
      <c r="BF76" s="341"/>
      <c r="BG76" s="341"/>
      <c r="BH76" s="341"/>
      <c r="BI76" s="341"/>
      <c r="BJ76" s="341"/>
      <c r="BK76" s="341"/>
      <c r="BL76" s="281"/>
      <c r="BM76" s="224"/>
      <c r="BN76" s="226"/>
      <c r="BO76" s="226"/>
      <c r="BP76" s="226"/>
      <c r="BQ76" s="29"/>
      <c r="BR76" s="299"/>
      <c r="BS76" s="282"/>
      <c r="BT76" s="282"/>
      <c r="BU76" s="282"/>
      <c r="BV76" s="184"/>
      <c r="BW76" s="284"/>
      <c r="BX76" s="54"/>
      <c r="BY76" s="48"/>
      <c r="BZ76" s="342"/>
      <c r="CA76" s="300"/>
    </row>
    <row r="77" spans="1:79" ht="15.75">
      <c r="A77" s="160"/>
      <c r="B77" s="320"/>
      <c r="C77" s="277"/>
      <c r="D77" s="179"/>
      <c r="E77" s="340"/>
      <c r="F77" s="279"/>
      <c r="G77" s="278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281"/>
      <c r="T77" s="278"/>
      <c r="U77" s="278"/>
      <c r="V77" s="341"/>
      <c r="W77" s="341"/>
      <c r="X77" s="341"/>
      <c r="Y77" s="341"/>
      <c r="Z77" s="341"/>
      <c r="AA77" s="341"/>
      <c r="AB77" s="341"/>
      <c r="AC77" s="341"/>
      <c r="AD77" s="341"/>
      <c r="AE77" s="341"/>
      <c r="AF77" s="341"/>
      <c r="AG77" s="341"/>
      <c r="AH77" s="281"/>
      <c r="AI77" s="278"/>
      <c r="AJ77" s="278"/>
      <c r="AK77" s="278"/>
      <c r="AL77" s="341"/>
      <c r="AM77" s="341"/>
      <c r="AN77" s="341"/>
      <c r="AO77" s="341"/>
      <c r="AP77" s="341"/>
      <c r="AQ77" s="341"/>
      <c r="AR77" s="341"/>
      <c r="AS77" s="341"/>
      <c r="AT77" s="341"/>
      <c r="AU77" s="341"/>
      <c r="AV77" s="341"/>
      <c r="AW77" s="281"/>
      <c r="AX77" s="278"/>
      <c r="AY77" s="278"/>
      <c r="AZ77" s="341"/>
      <c r="BA77" s="341"/>
      <c r="BB77" s="341"/>
      <c r="BC77" s="341"/>
      <c r="BD77" s="341"/>
      <c r="BE77" s="341"/>
      <c r="BF77" s="341"/>
      <c r="BG77" s="341"/>
      <c r="BH77" s="341"/>
      <c r="BI77" s="341"/>
      <c r="BJ77" s="341"/>
      <c r="BK77" s="341"/>
      <c r="BL77" s="281"/>
      <c r="BM77" s="224"/>
      <c r="BN77" s="226"/>
      <c r="BO77" s="226"/>
      <c r="BP77" s="226"/>
      <c r="BQ77" s="29"/>
      <c r="BR77" s="299"/>
      <c r="BS77" s="282"/>
      <c r="BT77" s="282"/>
      <c r="BU77" s="282"/>
      <c r="BV77" s="184"/>
      <c r="BW77" s="284"/>
      <c r="BX77" s="54"/>
      <c r="BY77" s="48"/>
      <c r="BZ77" s="342"/>
      <c r="CA77" s="300"/>
    </row>
    <row r="78" spans="1:79" ht="15.75">
      <c r="A78" s="160"/>
      <c r="B78" s="320"/>
      <c r="C78" s="277"/>
      <c r="D78" s="179"/>
      <c r="E78" s="340"/>
      <c r="F78" s="279"/>
      <c r="G78" s="278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281"/>
      <c r="T78" s="278"/>
      <c r="U78" s="278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281"/>
      <c r="AI78" s="278"/>
      <c r="AJ78" s="278"/>
      <c r="AK78" s="278"/>
      <c r="AL78" s="341"/>
      <c r="AM78" s="341"/>
      <c r="AN78" s="341"/>
      <c r="AO78" s="341"/>
      <c r="AP78" s="341"/>
      <c r="AQ78" s="341"/>
      <c r="AR78" s="341"/>
      <c r="AS78" s="341"/>
      <c r="AT78" s="341"/>
      <c r="AU78" s="341"/>
      <c r="AV78" s="341"/>
      <c r="AW78" s="281"/>
      <c r="AX78" s="278"/>
      <c r="AY78" s="278"/>
      <c r="AZ78" s="341"/>
      <c r="BA78" s="341"/>
      <c r="BB78" s="341"/>
      <c r="BC78" s="341"/>
      <c r="BD78" s="341"/>
      <c r="BE78" s="341"/>
      <c r="BF78" s="341"/>
      <c r="BG78" s="341"/>
      <c r="BH78" s="341"/>
      <c r="BI78" s="341"/>
      <c r="BJ78" s="341"/>
      <c r="BK78" s="341"/>
      <c r="BL78" s="281"/>
      <c r="BM78" s="224"/>
      <c r="BN78" s="226"/>
      <c r="BO78" s="226"/>
      <c r="BP78" s="226"/>
      <c r="BQ78" s="29"/>
      <c r="BR78" s="299"/>
      <c r="BS78" s="282"/>
      <c r="BT78" s="282"/>
      <c r="BU78" s="282"/>
      <c r="BV78" s="184"/>
      <c r="BW78" s="284"/>
      <c r="BX78" s="54"/>
      <c r="BY78" s="48"/>
      <c r="BZ78" s="342"/>
      <c r="CA78" s="300"/>
    </row>
    <row r="79" spans="1:79" ht="15.75">
      <c r="A79" s="160"/>
      <c r="B79" s="320"/>
      <c r="C79" s="277"/>
      <c r="D79" s="179"/>
      <c r="E79" s="340"/>
      <c r="F79" s="279"/>
      <c r="G79" s="278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281"/>
      <c r="T79" s="278"/>
      <c r="U79" s="278"/>
      <c r="V79" s="341"/>
      <c r="W79" s="341"/>
      <c r="X79" s="341"/>
      <c r="Y79" s="341"/>
      <c r="Z79" s="341"/>
      <c r="AA79" s="341"/>
      <c r="AB79" s="341"/>
      <c r="AC79" s="341"/>
      <c r="AD79" s="341"/>
      <c r="AE79" s="341"/>
      <c r="AF79" s="341"/>
      <c r="AG79" s="341"/>
      <c r="AH79" s="281"/>
      <c r="AI79" s="278"/>
      <c r="AJ79" s="278"/>
      <c r="AK79" s="278"/>
      <c r="AL79" s="341"/>
      <c r="AM79" s="341"/>
      <c r="AN79" s="341"/>
      <c r="AO79" s="341"/>
      <c r="AP79" s="341"/>
      <c r="AQ79" s="341"/>
      <c r="AR79" s="341"/>
      <c r="AS79" s="341"/>
      <c r="AT79" s="341"/>
      <c r="AU79" s="341"/>
      <c r="AV79" s="341"/>
      <c r="AW79" s="281"/>
      <c r="AX79" s="278"/>
      <c r="AY79" s="278"/>
      <c r="AZ79" s="341"/>
      <c r="BA79" s="341"/>
      <c r="BB79" s="341"/>
      <c r="BC79" s="341"/>
      <c r="BD79" s="341"/>
      <c r="BE79" s="341"/>
      <c r="BF79" s="341"/>
      <c r="BG79" s="341"/>
      <c r="BH79" s="341"/>
      <c r="BI79" s="341"/>
      <c r="BJ79" s="341"/>
      <c r="BK79" s="341"/>
      <c r="BL79" s="281"/>
      <c r="BM79" s="224"/>
      <c r="BN79" s="226"/>
      <c r="BO79" s="226"/>
      <c r="BP79" s="226"/>
      <c r="BQ79" s="29"/>
      <c r="BR79" s="299"/>
      <c r="BS79" s="282"/>
      <c r="BT79" s="282"/>
      <c r="BU79" s="282"/>
      <c r="BV79" s="184"/>
      <c r="BW79" s="284"/>
      <c r="BX79" s="54"/>
      <c r="BY79" s="48"/>
      <c r="BZ79" s="342"/>
      <c r="CA79" s="300"/>
    </row>
    <row r="80" spans="1:79" ht="15.75">
      <c r="A80" s="160"/>
      <c r="B80" s="320"/>
      <c r="C80" s="277"/>
      <c r="D80" s="179"/>
      <c r="E80" s="340"/>
      <c r="F80" s="279"/>
      <c r="G80" s="278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281"/>
      <c r="T80" s="278"/>
      <c r="U80" s="278"/>
      <c r="V80" s="341"/>
      <c r="W80" s="341"/>
      <c r="X80" s="341"/>
      <c r="Y80" s="341"/>
      <c r="Z80" s="341"/>
      <c r="AA80" s="341"/>
      <c r="AB80" s="341"/>
      <c r="AC80" s="341"/>
      <c r="AD80" s="341"/>
      <c r="AE80" s="341"/>
      <c r="AF80" s="341"/>
      <c r="AG80" s="341"/>
      <c r="AH80" s="281"/>
      <c r="AI80" s="278"/>
      <c r="AJ80" s="278"/>
      <c r="AK80" s="278"/>
      <c r="AL80" s="341"/>
      <c r="AM80" s="341"/>
      <c r="AN80" s="341"/>
      <c r="AO80" s="341"/>
      <c r="AP80" s="341"/>
      <c r="AQ80" s="341"/>
      <c r="AR80" s="341"/>
      <c r="AS80" s="341"/>
      <c r="AT80" s="341"/>
      <c r="AU80" s="341"/>
      <c r="AV80" s="341"/>
      <c r="AW80" s="281"/>
      <c r="AX80" s="278"/>
      <c r="AY80" s="278"/>
      <c r="AZ80" s="341"/>
      <c r="BA80" s="341"/>
      <c r="BB80" s="341"/>
      <c r="BC80" s="341"/>
      <c r="BD80" s="341"/>
      <c r="BE80" s="341"/>
      <c r="BF80" s="341"/>
      <c r="BG80" s="341"/>
      <c r="BH80" s="341"/>
      <c r="BI80" s="341"/>
      <c r="BJ80" s="341"/>
      <c r="BK80" s="341"/>
      <c r="BL80" s="281"/>
      <c r="BM80" s="224"/>
      <c r="BN80" s="226"/>
      <c r="BO80" s="226"/>
      <c r="BP80" s="226"/>
      <c r="BQ80" s="29"/>
      <c r="BR80" s="299"/>
      <c r="BS80" s="282"/>
      <c r="BT80" s="282"/>
      <c r="BU80" s="282"/>
      <c r="BV80" s="184"/>
      <c r="BW80" s="284"/>
      <c r="BX80" s="54"/>
      <c r="BY80" s="48"/>
      <c r="BZ80" s="342"/>
      <c r="CA80" s="300"/>
    </row>
    <row r="81" spans="1:79" ht="15.75">
      <c r="A81" s="160"/>
      <c r="B81" s="320"/>
      <c r="C81" s="277"/>
      <c r="D81" s="179"/>
      <c r="E81" s="340"/>
      <c r="F81" s="279"/>
      <c r="G81" s="278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281"/>
      <c r="T81" s="278"/>
      <c r="U81" s="278"/>
      <c r="V81" s="341"/>
      <c r="W81" s="341"/>
      <c r="X81" s="341"/>
      <c r="Y81" s="341"/>
      <c r="Z81" s="341"/>
      <c r="AA81" s="341"/>
      <c r="AB81" s="341"/>
      <c r="AC81" s="341"/>
      <c r="AD81" s="341"/>
      <c r="AE81" s="341"/>
      <c r="AF81" s="341"/>
      <c r="AG81" s="341"/>
      <c r="AH81" s="281"/>
      <c r="AI81" s="278"/>
      <c r="AJ81" s="278"/>
      <c r="AK81" s="278"/>
      <c r="AL81" s="341"/>
      <c r="AM81" s="341"/>
      <c r="AN81" s="341"/>
      <c r="AO81" s="341"/>
      <c r="AP81" s="341"/>
      <c r="AQ81" s="341"/>
      <c r="AR81" s="341"/>
      <c r="AS81" s="341"/>
      <c r="AT81" s="341"/>
      <c r="AU81" s="341"/>
      <c r="AV81" s="341"/>
      <c r="AW81" s="281"/>
      <c r="AX81" s="278"/>
      <c r="AY81" s="278"/>
      <c r="AZ81" s="341"/>
      <c r="BA81" s="341"/>
      <c r="BB81" s="341"/>
      <c r="BC81" s="341"/>
      <c r="BD81" s="341"/>
      <c r="BE81" s="341"/>
      <c r="BF81" s="341"/>
      <c r="BG81" s="341"/>
      <c r="BH81" s="341"/>
      <c r="BI81" s="341"/>
      <c r="BJ81" s="341"/>
      <c r="BK81" s="341"/>
      <c r="BL81" s="281"/>
      <c r="BM81" s="224"/>
      <c r="BN81" s="226"/>
      <c r="BO81" s="226"/>
      <c r="BP81" s="226"/>
      <c r="BQ81" s="29"/>
      <c r="BR81" s="299"/>
      <c r="BS81" s="282"/>
      <c r="BT81" s="282"/>
      <c r="BU81" s="282"/>
      <c r="BV81" s="184"/>
      <c r="BW81" s="284"/>
      <c r="BX81" s="54"/>
      <c r="BY81" s="48"/>
      <c r="BZ81" s="342"/>
      <c r="CA81" s="300"/>
    </row>
    <row r="82" spans="1:79" ht="15.75">
      <c r="A82" s="160"/>
      <c r="B82" s="320"/>
      <c r="C82" s="277"/>
      <c r="D82" s="179"/>
      <c r="E82" s="340"/>
      <c r="F82" s="279"/>
      <c r="G82" s="278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281"/>
      <c r="T82" s="278"/>
      <c r="U82" s="278"/>
      <c r="V82" s="341"/>
      <c r="W82" s="341"/>
      <c r="X82" s="341"/>
      <c r="Y82" s="341"/>
      <c r="Z82" s="341"/>
      <c r="AA82" s="341"/>
      <c r="AB82" s="341"/>
      <c r="AC82" s="341"/>
      <c r="AD82" s="341"/>
      <c r="AE82" s="341"/>
      <c r="AF82" s="341"/>
      <c r="AG82" s="341"/>
      <c r="AH82" s="281"/>
      <c r="AI82" s="278"/>
      <c r="AJ82" s="278"/>
      <c r="AK82" s="278"/>
      <c r="AL82" s="341"/>
      <c r="AM82" s="341"/>
      <c r="AN82" s="341"/>
      <c r="AO82" s="341"/>
      <c r="AP82" s="341"/>
      <c r="AQ82" s="341"/>
      <c r="AR82" s="341"/>
      <c r="AS82" s="341"/>
      <c r="AT82" s="341"/>
      <c r="AU82" s="341"/>
      <c r="AV82" s="341"/>
      <c r="AW82" s="281"/>
      <c r="AX82" s="278"/>
      <c r="AY82" s="278"/>
      <c r="AZ82" s="341"/>
      <c r="BA82" s="341"/>
      <c r="BB82" s="341"/>
      <c r="BC82" s="341"/>
      <c r="BD82" s="341"/>
      <c r="BE82" s="341"/>
      <c r="BF82" s="341"/>
      <c r="BG82" s="341"/>
      <c r="BH82" s="341"/>
      <c r="BI82" s="341"/>
      <c r="BJ82" s="341"/>
      <c r="BK82" s="341"/>
      <c r="BL82" s="281"/>
      <c r="BM82" s="224"/>
      <c r="BN82" s="226"/>
      <c r="BO82" s="226"/>
      <c r="BP82" s="226"/>
      <c r="BQ82" s="29"/>
      <c r="BR82" s="299"/>
      <c r="BS82" s="282"/>
      <c r="BT82" s="282"/>
      <c r="BU82" s="282"/>
      <c r="BV82" s="184"/>
      <c r="BW82" s="284"/>
      <c r="BX82" s="54"/>
      <c r="BY82" s="48"/>
      <c r="BZ82" s="342"/>
      <c r="CA82" s="300"/>
    </row>
    <row r="83" spans="1:79" ht="15.75">
      <c r="A83" s="160"/>
      <c r="B83" s="320"/>
      <c r="C83" s="277"/>
      <c r="D83" s="179"/>
      <c r="E83" s="340"/>
      <c r="F83" s="279"/>
      <c r="G83" s="278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281"/>
      <c r="T83" s="278"/>
      <c r="U83" s="278"/>
      <c r="V83" s="341"/>
      <c r="W83" s="341"/>
      <c r="X83" s="341"/>
      <c r="Y83" s="341"/>
      <c r="Z83" s="341"/>
      <c r="AA83" s="341"/>
      <c r="AB83" s="341"/>
      <c r="AC83" s="341"/>
      <c r="AD83" s="341"/>
      <c r="AE83" s="341"/>
      <c r="AF83" s="341"/>
      <c r="AG83" s="341"/>
      <c r="AH83" s="281"/>
      <c r="AI83" s="278"/>
      <c r="AJ83" s="278"/>
      <c r="AK83" s="278"/>
      <c r="AL83" s="341"/>
      <c r="AM83" s="341"/>
      <c r="AN83" s="341"/>
      <c r="AO83" s="341"/>
      <c r="AP83" s="341"/>
      <c r="AQ83" s="341"/>
      <c r="AR83" s="341"/>
      <c r="AS83" s="341"/>
      <c r="AT83" s="341"/>
      <c r="AU83" s="341"/>
      <c r="AV83" s="341"/>
      <c r="AW83" s="281"/>
      <c r="AX83" s="278"/>
      <c r="AY83" s="278"/>
      <c r="AZ83" s="341"/>
      <c r="BA83" s="341"/>
      <c r="BB83" s="341"/>
      <c r="BC83" s="341"/>
      <c r="BD83" s="341"/>
      <c r="BE83" s="341"/>
      <c r="BF83" s="341"/>
      <c r="BG83" s="341"/>
      <c r="BH83" s="341"/>
      <c r="BI83" s="341"/>
      <c r="BJ83" s="341"/>
      <c r="BK83" s="341"/>
      <c r="BL83" s="281"/>
      <c r="BM83" s="224"/>
      <c r="BN83" s="226"/>
      <c r="BO83" s="226"/>
      <c r="BP83" s="226"/>
      <c r="BQ83" s="29"/>
      <c r="BR83" s="299"/>
      <c r="BS83" s="282"/>
      <c r="BT83" s="282"/>
      <c r="BU83" s="282"/>
      <c r="BV83" s="184"/>
      <c r="BW83" s="284"/>
      <c r="BX83" s="54"/>
      <c r="BY83" s="48"/>
      <c r="BZ83" s="342"/>
      <c r="CA83" s="300"/>
    </row>
    <row r="84" spans="1:79" ht="15.75">
      <c r="A84" s="160"/>
      <c r="B84" s="320"/>
      <c r="C84" s="277"/>
      <c r="D84" s="179"/>
      <c r="E84" s="340"/>
      <c r="F84" s="279"/>
      <c r="G84" s="278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281"/>
      <c r="T84" s="278"/>
      <c r="U84" s="278"/>
      <c r="V84" s="341"/>
      <c r="W84" s="341"/>
      <c r="X84" s="341"/>
      <c r="Y84" s="341"/>
      <c r="Z84" s="341"/>
      <c r="AA84" s="341"/>
      <c r="AB84" s="341"/>
      <c r="AC84" s="341"/>
      <c r="AD84" s="341"/>
      <c r="AE84" s="341"/>
      <c r="AF84" s="341"/>
      <c r="AG84" s="341"/>
      <c r="AH84" s="281"/>
      <c r="AI84" s="278"/>
      <c r="AJ84" s="278"/>
      <c r="AK84" s="278"/>
      <c r="AL84" s="341"/>
      <c r="AM84" s="341"/>
      <c r="AN84" s="341"/>
      <c r="AO84" s="341"/>
      <c r="AP84" s="341"/>
      <c r="AQ84" s="341"/>
      <c r="AR84" s="341"/>
      <c r="AS84" s="341"/>
      <c r="AT84" s="341"/>
      <c r="AU84" s="341"/>
      <c r="AV84" s="341"/>
      <c r="AW84" s="281"/>
      <c r="AX84" s="278"/>
      <c r="AY84" s="278"/>
      <c r="AZ84" s="341"/>
      <c r="BA84" s="341"/>
      <c r="BB84" s="341"/>
      <c r="BC84" s="341"/>
      <c r="BD84" s="341"/>
      <c r="BE84" s="341"/>
      <c r="BF84" s="341"/>
      <c r="BG84" s="341"/>
      <c r="BH84" s="341"/>
      <c r="BI84" s="341"/>
      <c r="BJ84" s="341"/>
      <c r="BK84" s="341"/>
      <c r="BL84" s="281"/>
      <c r="BM84" s="224"/>
      <c r="BN84" s="226"/>
      <c r="BO84" s="226"/>
      <c r="BP84" s="226"/>
      <c r="BQ84" s="29"/>
      <c r="BR84" s="299"/>
      <c r="BS84" s="282"/>
      <c r="BT84" s="282"/>
      <c r="BU84" s="282"/>
      <c r="BV84" s="184"/>
      <c r="BW84" s="284"/>
      <c r="BX84" s="54"/>
      <c r="BY84" s="48"/>
      <c r="BZ84" s="342"/>
      <c r="CA84" s="300"/>
    </row>
    <row r="85" spans="1:79" ht="15.75">
      <c r="A85" s="160"/>
      <c r="B85" s="320"/>
      <c r="C85" s="277"/>
      <c r="D85" s="179"/>
      <c r="E85" s="340"/>
      <c r="F85" s="279"/>
      <c r="G85" s="278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281"/>
      <c r="T85" s="278"/>
      <c r="U85" s="278"/>
      <c r="V85" s="341"/>
      <c r="W85" s="341"/>
      <c r="X85" s="341"/>
      <c r="Y85" s="341"/>
      <c r="Z85" s="341"/>
      <c r="AA85" s="341"/>
      <c r="AB85" s="341"/>
      <c r="AC85" s="341"/>
      <c r="AD85" s="341"/>
      <c r="AE85" s="341"/>
      <c r="AF85" s="341"/>
      <c r="AG85" s="341"/>
      <c r="AH85" s="281"/>
      <c r="AI85" s="278"/>
      <c r="AJ85" s="278"/>
      <c r="AK85" s="278"/>
      <c r="AL85" s="341"/>
      <c r="AM85" s="341"/>
      <c r="AN85" s="341"/>
      <c r="AO85" s="341"/>
      <c r="AP85" s="341"/>
      <c r="AQ85" s="341"/>
      <c r="AR85" s="341"/>
      <c r="AS85" s="341"/>
      <c r="AT85" s="341"/>
      <c r="AU85" s="341"/>
      <c r="AV85" s="341"/>
      <c r="AW85" s="281"/>
      <c r="AX85" s="278"/>
      <c r="AY85" s="278"/>
      <c r="AZ85" s="341"/>
      <c r="BA85" s="341"/>
      <c r="BB85" s="341"/>
      <c r="BC85" s="341"/>
      <c r="BD85" s="341"/>
      <c r="BE85" s="341"/>
      <c r="BF85" s="341"/>
      <c r="BG85" s="341"/>
      <c r="BH85" s="341"/>
      <c r="BI85" s="341"/>
      <c r="BJ85" s="341"/>
      <c r="BK85" s="341"/>
      <c r="BL85" s="281"/>
      <c r="BM85" s="224"/>
      <c r="BN85" s="226"/>
      <c r="BO85" s="226"/>
      <c r="BP85" s="226"/>
      <c r="BQ85" s="29"/>
      <c r="BR85" s="299"/>
      <c r="BS85" s="282"/>
      <c r="BT85" s="282"/>
      <c r="BU85" s="282"/>
      <c r="BV85" s="184"/>
      <c r="BW85" s="284"/>
      <c r="BX85" s="54"/>
      <c r="BY85" s="48"/>
      <c r="BZ85" s="342"/>
      <c r="CA85" s="300"/>
    </row>
    <row r="86" spans="1:79" ht="15" customHeight="1">
      <c r="A86" s="160"/>
      <c r="B86" s="320"/>
      <c r="C86" s="277"/>
      <c r="D86" s="16"/>
      <c r="E86" s="343"/>
      <c r="F86" s="287"/>
      <c r="G86" s="286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289"/>
      <c r="T86" s="286"/>
      <c r="U86" s="286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89"/>
      <c r="AI86" s="286"/>
      <c r="AJ86" s="286"/>
      <c r="AK86" s="286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289"/>
      <c r="AX86" s="286"/>
      <c r="AY86" s="286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289"/>
      <c r="BM86" s="224"/>
      <c r="BN86" s="226"/>
      <c r="BO86" s="226"/>
      <c r="BP86" s="226"/>
      <c r="BQ86" s="29"/>
      <c r="BR86" s="299"/>
      <c r="BS86" s="282"/>
      <c r="BT86" s="282"/>
      <c r="BU86" s="282"/>
      <c r="BV86" s="184"/>
      <c r="BW86" s="284"/>
      <c r="BX86" s="54"/>
      <c r="BY86" s="48"/>
      <c r="BZ86" s="342"/>
      <c r="CA86" s="300"/>
    </row>
    <row r="87" spans="1:79" ht="15.75">
      <c r="A87" s="160"/>
      <c r="B87" s="320"/>
      <c r="C87" s="277"/>
      <c r="D87" s="179"/>
      <c r="E87" s="340"/>
      <c r="F87" s="279"/>
      <c r="G87" s="278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281"/>
      <c r="T87" s="278"/>
      <c r="U87" s="278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281"/>
      <c r="AI87" s="278"/>
      <c r="AJ87" s="278"/>
      <c r="AK87" s="278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281"/>
      <c r="AX87" s="278"/>
      <c r="AY87" s="278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281"/>
      <c r="BM87" s="224"/>
      <c r="BN87" s="226"/>
      <c r="BO87" s="226"/>
      <c r="BP87" s="226"/>
      <c r="BQ87" s="29"/>
      <c r="BR87" s="299"/>
      <c r="BS87" s="282"/>
      <c r="BT87" s="282"/>
      <c r="BU87" s="282"/>
      <c r="BV87" s="184"/>
      <c r="BW87" s="284"/>
      <c r="BX87" s="54"/>
      <c r="BY87" s="48"/>
      <c r="BZ87" s="342"/>
      <c r="CA87" s="300"/>
    </row>
    <row r="88" spans="1:79" ht="15.75">
      <c r="A88" s="160"/>
      <c r="B88" s="320"/>
      <c r="C88" s="277"/>
      <c r="D88" s="179"/>
      <c r="E88" s="340"/>
      <c r="F88" s="279"/>
      <c r="G88" s="278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281"/>
      <c r="T88" s="278"/>
      <c r="U88" s="278"/>
      <c r="V88" s="341"/>
      <c r="W88" s="341"/>
      <c r="X88" s="341"/>
      <c r="Y88" s="341"/>
      <c r="Z88" s="341"/>
      <c r="AA88" s="341"/>
      <c r="AB88" s="341"/>
      <c r="AC88" s="341"/>
      <c r="AD88" s="341"/>
      <c r="AE88" s="341"/>
      <c r="AF88" s="341"/>
      <c r="AG88" s="341"/>
      <c r="AH88" s="281"/>
      <c r="AI88" s="278"/>
      <c r="AJ88" s="278"/>
      <c r="AK88" s="278"/>
      <c r="AL88" s="341"/>
      <c r="AM88" s="341"/>
      <c r="AN88" s="341"/>
      <c r="AO88" s="341"/>
      <c r="AP88" s="341"/>
      <c r="AQ88" s="341"/>
      <c r="AR88" s="341"/>
      <c r="AS88" s="341"/>
      <c r="AT88" s="341"/>
      <c r="AU88" s="341"/>
      <c r="AV88" s="341"/>
      <c r="AW88" s="281"/>
      <c r="AX88" s="278"/>
      <c r="AY88" s="278"/>
      <c r="AZ88" s="341"/>
      <c r="BA88" s="341"/>
      <c r="BB88" s="341"/>
      <c r="BC88" s="341"/>
      <c r="BD88" s="341"/>
      <c r="BE88" s="341"/>
      <c r="BF88" s="341"/>
      <c r="BG88" s="341"/>
      <c r="BH88" s="341"/>
      <c r="BI88" s="341"/>
      <c r="BJ88" s="341"/>
      <c r="BK88" s="341"/>
      <c r="BL88" s="281"/>
      <c r="BM88" s="224"/>
      <c r="BN88" s="226"/>
      <c r="BO88" s="226"/>
      <c r="BP88" s="226"/>
      <c r="BQ88" s="29"/>
      <c r="BR88" s="299"/>
      <c r="BS88" s="282"/>
      <c r="BT88" s="282"/>
      <c r="BU88" s="282"/>
      <c r="BV88" s="184"/>
      <c r="BW88" s="284"/>
      <c r="BX88" s="54"/>
      <c r="BY88" s="48"/>
      <c r="BZ88" s="342"/>
      <c r="CA88" s="300"/>
    </row>
    <row r="89" spans="1:79" ht="15.75">
      <c r="A89" s="160"/>
      <c r="B89" s="320"/>
      <c r="C89" s="277"/>
      <c r="D89" s="179"/>
      <c r="E89" s="340"/>
      <c r="F89" s="279"/>
      <c r="G89" s="278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281"/>
      <c r="T89" s="278"/>
      <c r="U89" s="278"/>
      <c r="V89" s="341"/>
      <c r="W89" s="341"/>
      <c r="X89" s="341"/>
      <c r="Y89" s="341"/>
      <c r="Z89" s="341"/>
      <c r="AA89" s="341"/>
      <c r="AB89" s="341"/>
      <c r="AC89" s="341"/>
      <c r="AD89" s="341"/>
      <c r="AE89" s="341"/>
      <c r="AF89" s="341"/>
      <c r="AG89" s="341"/>
      <c r="AH89" s="281"/>
      <c r="AI89" s="278"/>
      <c r="AJ89" s="278"/>
      <c r="AK89" s="278"/>
      <c r="AL89" s="341"/>
      <c r="AM89" s="341"/>
      <c r="AN89" s="341"/>
      <c r="AO89" s="341"/>
      <c r="AP89" s="341"/>
      <c r="AQ89" s="341"/>
      <c r="AR89" s="341"/>
      <c r="AS89" s="341"/>
      <c r="AT89" s="341"/>
      <c r="AU89" s="341"/>
      <c r="AV89" s="341"/>
      <c r="AW89" s="281"/>
      <c r="AX89" s="278"/>
      <c r="AY89" s="278"/>
      <c r="AZ89" s="341"/>
      <c r="BA89" s="341"/>
      <c r="BB89" s="341"/>
      <c r="BC89" s="341"/>
      <c r="BD89" s="341"/>
      <c r="BE89" s="341"/>
      <c r="BF89" s="341"/>
      <c r="BG89" s="341"/>
      <c r="BH89" s="341"/>
      <c r="BI89" s="341"/>
      <c r="BJ89" s="341"/>
      <c r="BK89" s="341"/>
      <c r="BL89" s="281"/>
      <c r="BM89" s="224"/>
      <c r="BN89" s="226"/>
      <c r="BO89" s="226"/>
      <c r="BP89" s="226"/>
      <c r="BQ89" s="29"/>
      <c r="BR89" s="299"/>
      <c r="BS89" s="282"/>
      <c r="BT89" s="282"/>
      <c r="BU89" s="282"/>
      <c r="BV89" s="184"/>
      <c r="BW89" s="284"/>
      <c r="BX89" s="54"/>
      <c r="BY89" s="48"/>
      <c r="BZ89" s="342"/>
      <c r="CA89" s="300"/>
    </row>
    <row r="90" spans="1:79" ht="15.75">
      <c r="A90" s="160"/>
      <c r="B90" s="320"/>
      <c r="C90" s="277"/>
      <c r="D90" s="179"/>
      <c r="E90" s="340"/>
      <c r="F90" s="279"/>
      <c r="G90" s="278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281"/>
      <c r="T90" s="278"/>
      <c r="U90" s="278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281"/>
      <c r="AI90" s="278"/>
      <c r="AJ90" s="278"/>
      <c r="AK90" s="278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281"/>
      <c r="AX90" s="278"/>
      <c r="AY90" s="278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281"/>
      <c r="BM90" s="224"/>
      <c r="BN90" s="226"/>
      <c r="BO90" s="226"/>
      <c r="BP90" s="226"/>
      <c r="BQ90" s="29"/>
      <c r="BR90" s="299"/>
      <c r="BS90" s="282"/>
      <c r="BT90" s="282"/>
      <c r="BU90" s="282"/>
      <c r="BV90" s="184"/>
      <c r="BW90" s="284"/>
      <c r="BX90" s="54"/>
      <c r="BY90" s="48"/>
      <c r="BZ90" s="342"/>
      <c r="CA90" s="300"/>
    </row>
    <row r="91" spans="1:79" ht="15.75">
      <c r="A91" s="160"/>
      <c r="B91" s="320"/>
      <c r="C91" s="277"/>
      <c r="D91" s="179"/>
      <c r="E91" s="340"/>
      <c r="F91" s="279"/>
      <c r="G91" s="278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281"/>
      <c r="T91" s="278"/>
      <c r="U91" s="278"/>
      <c r="V91" s="341"/>
      <c r="W91" s="341"/>
      <c r="X91" s="341"/>
      <c r="Y91" s="341"/>
      <c r="Z91" s="341"/>
      <c r="AA91" s="341"/>
      <c r="AB91" s="341"/>
      <c r="AC91" s="341"/>
      <c r="AD91" s="341"/>
      <c r="AE91" s="341"/>
      <c r="AF91" s="341"/>
      <c r="AG91" s="341"/>
      <c r="AH91" s="281"/>
      <c r="AI91" s="278"/>
      <c r="AJ91" s="278"/>
      <c r="AK91" s="278"/>
      <c r="AL91" s="341"/>
      <c r="AM91" s="341"/>
      <c r="AN91" s="341"/>
      <c r="AO91" s="341"/>
      <c r="AP91" s="341"/>
      <c r="AQ91" s="341"/>
      <c r="AR91" s="341"/>
      <c r="AS91" s="341"/>
      <c r="AT91" s="341"/>
      <c r="AU91" s="341"/>
      <c r="AV91" s="341"/>
      <c r="AW91" s="281"/>
      <c r="AX91" s="278"/>
      <c r="AY91" s="278"/>
      <c r="AZ91" s="341"/>
      <c r="BA91" s="341"/>
      <c r="BB91" s="341"/>
      <c r="BC91" s="341"/>
      <c r="BD91" s="341"/>
      <c r="BE91" s="341"/>
      <c r="BF91" s="341"/>
      <c r="BG91" s="341"/>
      <c r="BH91" s="341"/>
      <c r="BI91" s="341"/>
      <c r="BJ91" s="341"/>
      <c r="BK91" s="341"/>
      <c r="BL91" s="281"/>
      <c r="BM91" s="224"/>
      <c r="BN91" s="226"/>
      <c r="BO91" s="226"/>
      <c r="BP91" s="226"/>
      <c r="BQ91" s="29"/>
      <c r="BR91" s="299"/>
      <c r="BS91" s="282"/>
      <c r="BT91" s="282"/>
      <c r="BU91" s="282"/>
      <c r="BV91" s="184"/>
      <c r="BW91" s="284"/>
      <c r="BX91" s="54"/>
      <c r="BY91" s="48"/>
      <c r="BZ91" s="342"/>
      <c r="CA91" s="300"/>
    </row>
    <row r="92" spans="1:79" ht="15.75">
      <c r="A92" s="160"/>
      <c r="B92" s="320"/>
      <c r="C92" s="277"/>
      <c r="D92" s="179"/>
      <c r="E92" s="340"/>
      <c r="F92" s="279"/>
      <c r="G92" s="278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281"/>
      <c r="T92" s="278"/>
      <c r="U92" s="278"/>
      <c r="V92" s="341"/>
      <c r="W92" s="341"/>
      <c r="X92" s="341"/>
      <c r="Y92" s="341"/>
      <c r="Z92" s="341"/>
      <c r="AA92" s="341"/>
      <c r="AB92" s="341"/>
      <c r="AC92" s="341"/>
      <c r="AD92" s="341"/>
      <c r="AE92" s="341"/>
      <c r="AF92" s="341"/>
      <c r="AG92" s="341"/>
      <c r="AH92" s="281"/>
      <c r="AI92" s="278"/>
      <c r="AJ92" s="278"/>
      <c r="AK92" s="278"/>
      <c r="AL92" s="341"/>
      <c r="AM92" s="341"/>
      <c r="AN92" s="341"/>
      <c r="AO92" s="341"/>
      <c r="AP92" s="341"/>
      <c r="AQ92" s="341"/>
      <c r="AR92" s="341"/>
      <c r="AS92" s="341"/>
      <c r="AT92" s="341"/>
      <c r="AU92" s="341"/>
      <c r="AV92" s="341"/>
      <c r="AW92" s="281"/>
      <c r="AX92" s="278"/>
      <c r="AY92" s="278"/>
      <c r="AZ92" s="341"/>
      <c r="BA92" s="341"/>
      <c r="BB92" s="341"/>
      <c r="BC92" s="341"/>
      <c r="BD92" s="341"/>
      <c r="BE92" s="341"/>
      <c r="BF92" s="341"/>
      <c r="BG92" s="341"/>
      <c r="BH92" s="341"/>
      <c r="BI92" s="341"/>
      <c r="BJ92" s="341"/>
      <c r="BK92" s="341"/>
      <c r="BL92" s="281"/>
      <c r="BM92" s="224"/>
      <c r="BN92" s="226"/>
      <c r="BO92" s="226"/>
      <c r="BP92" s="226"/>
      <c r="BQ92" s="29"/>
      <c r="BR92" s="299"/>
      <c r="BS92" s="282"/>
      <c r="BT92" s="282"/>
      <c r="BU92" s="282"/>
      <c r="BV92" s="184"/>
      <c r="BW92" s="284"/>
      <c r="BX92" s="54"/>
      <c r="BY92" s="48"/>
      <c r="BZ92" s="342"/>
      <c r="CA92" s="300"/>
    </row>
    <row r="93" spans="1:79" ht="15.75">
      <c r="A93" s="160"/>
      <c r="B93" s="320"/>
      <c r="C93" s="277"/>
      <c r="D93" s="179"/>
      <c r="E93" s="340"/>
      <c r="F93" s="279"/>
      <c r="G93" s="278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281"/>
      <c r="T93" s="278"/>
      <c r="U93" s="278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281"/>
      <c r="AI93" s="278"/>
      <c r="AJ93" s="278"/>
      <c r="AK93" s="278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281"/>
      <c r="AX93" s="278"/>
      <c r="AY93" s="278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281"/>
      <c r="BM93" s="224"/>
      <c r="BN93" s="226"/>
      <c r="BO93" s="226"/>
      <c r="BP93" s="226"/>
      <c r="BQ93" s="29"/>
      <c r="BR93" s="299"/>
      <c r="BS93" s="282"/>
      <c r="BT93" s="282"/>
      <c r="BU93" s="282"/>
      <c r="BV93" s="184"/>
      <c r="BW93" s="284"/>
      <c r="BX93" s="54"/>
      <c r="BY93" s="48"/>
      <c r="BZ93" s="342"/>
      <c r="CA93" s="300"/>
    </row>
    <row r="94" spans="1:79" ht="15.75">
      <c r="A94" s="160"/>
      <c r="B94" s="320"/>
      <c r="C94" s="277"/>
      <c r="D94" s="179"/>
      <c r="E94" s="340"/>
      <c r="F94" s="279"/>
      <c r="G94" s="278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281"/>
      <c r="T94" s="278"/>
      <c r="U94" s="278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81"/>
      <c r="AI94" s="278"/>
      <c r="AJ94" s="278"/>
      <c r="AK94" s="278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281"/>
      <c r="AX94" s="278"/>
      <c r="AY94" s="278"/>
      <c r="AZ94" s="341"/>
      <c r="BA94" s="341"/>
      <c r="BB94" s="341"/>
      <c r="BC94" s="341"/>
      <c r="BD94" s="341"/>
      <c r="BE94" s="341"/>
      <c r="BF94" s="341"/>
      <c r="BG94" s="341"/>
      <c r="BH94" s="341"/>
      <c r="BI94" s="341"/>
      <c r="BJ94" s="341"/>
      <c r="BK94" s="341"/>
      <c r="BL94" s="281"/>
      <c r="BM94" s="224"/>
      <c r="BO94" s="226"/>
      <c r="BP94" s="226"/>
      <c r="BQ94" s="29"/>
      <c r="BR94" s="299"/>
      <c r="BS94" s="282"/>
      <c r="BT94" s="282"/>
      <c r="BU94" s="282"/>
      <c r="BV94" s="184"/>
      <c r="BW94" s="284"/>
      <c r="BX94" s="54"/>
      <c r="BY94" s="48"/>
      <c r="BZ94" s="342"/>
      <c r="CA94" s="300"/>
    </row>
    <row r="95" spans="1:79" ht="15.75">
      <c r="A95" s="160"/>
      <c r="B95" s="320"/>
      <c r="C95" s="277"/>
      <c r="D95" s="179"/>
      <c r="E95" s="340"/>
      <c r="F95" s="279"/>
      <c r="G95" s="278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281"/>
      <c r="T95" s="278"/>
      <c r="U95" s="278"/>
      <c r="V95" s="341"/>
      <c r="W95" s="341"/>
      <c r="X95" s="341"/>
      <c r="Y95" s="341"/>
      <c r="Z95" s="341"/>
      <c r="AA95" s="341"/>
      <c r="AB95" s="341"/>
      <c r="AC95" s="341"/>
      <c r="AD95" s="341"/>
      <c r="AE95" s="341"/>
      <c r="AF95" s="341"/>
      <c r="AG95" s="341"/>
      <c r="AH95" s="281"/>
      <c r="AI95" s="278"/>
      <c r="AJ95" s="278"/>
      <c r="AK95" s="278"/>
      <c r="AL95" s="341"/>
      <c r="AM95" s="341"/>
      <c r="AN95" s="341"/>
      <c r="AO95" s="341"/>
      <c r="AP95" s="341"/>
      <c r="AQ95" s="341"/>
      <c r="AR95" s="341"/>
      <c r="AS95" s="341"/>
      <c r="AT95" s="341"/>
      <c r="AU95" s="341"/>
      <c r="AV95" s="341"/>
      <c r="AW95" s="281"/>
      <c r="AX95" s="278"/>
      <c r="AY95" s="278"/>
      <c r="AZ95" s="341"/>
      <c r="BA95" s="341"/>
      <c r="BB95" s="341"/>
      <c r="BC95" s="341"/>
      <c r="BD95" s="341"/>
      <c r="BE95" s="341"/>
      <c r="BF95" s="341"/>
      <c r="BG95" s="341"/>
      <c r="BH95" s="341"/>
      <c r="BI95" s="341"/>
      <c r="BJ95" s="341"/>
      <c r="BK95" s="341"/>
      <c r="BL95" s="281"/>
      <c r="BM95" s="224"/>
      <c r="BO95" s="226"/>
      <c r="BP95" s="226"/>
      <c r="BQ95" s="29"/>
      <c r="BR95" s="299"/>
      <c r="BS95" s="282"/>
      <c r="BT95" s="282"/>
      <c r="BU95" s="282"/>
      <c r="BV95" s="184"/>
      <c r="BW95" s="284"/>
      <c r="BX95" s="54"/>
      <c r="BY95" s="48"/>
      <c r="BZ95" s="342"/>
      <c r="CA95" s="300"/>
    </row>
    <row r="96" spans="1:79" ht="15.75">
      <c r="A96" s="160"/>
      <c r="B96" s="320"/>
      <c r="C96" s="277"/>
      <c r="D96" s="179"/>
      <c r="E96" s="340"/>
      <c r="F96" s="279"/>
      <c r="G96" s="278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281"/>
      <c r="T96" s="278"/>
      <c r="U96" s="278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281"/>
      <c r="AI96" s="278"/>
      <c r="AJ96" s="278"/>
      <c r="AK96" s="278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281"/>
      <c r="AX96" s="278"/>
      <c r="AY96" s="278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281"/>
      <c r="BM96" s="224"/>
      <c r="BO96" s="226"/>
      <c r="BP96" s="226"/>
      <c r="BQ96" s="29"/>
      <c r="BR96" s="299"/>
      <c r="BS96" s="282"/>
      <c r="BT96" s="282"/>
      <c r="BU96" s="282"/>
      <c r="BV96" s="184"/>
      <c r="BW96" s="284"/>
      <c r="BX96" s="54"/>
      <c r="BY96" s="48"/>
      <c r="BZ96" s="342"/>
      <c r="CA96" s="300"/>
    </row>
    <row r="97" spans="1:79" ht="16.5" thickBot="1">
      <c r="A97" s="136"/>
      <c r="B97" s="335"/>
      <c r="C97" s="302"/>
      <c r="D97" s="216"/>
      <c r="E97" s="347"/>
      <c r="F97" s="304"/>
      <c r="G97" s="355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06"/>
      <c r="T97" s="303"/>
      <c r="U97" s="303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06"/>
      <c r="AI97" s="303"/>
      <c r="AJ97" s="303"/>
      <c r="AK97" s="355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06"/>
      <c r="AX97" s="303"/>
      <c r="AY97" s="303"/>
      <c r="AZ97" s="348"/>
      <c r="BA97" s="348"/>
      <c r="BB97" s="348"/>
      <c r="BC97" s="348"/>
      <c r="BD97" s="348"/>
      <c r="BE97" s="348"/>
      <c r="BF97" s="348"/>
      <c r="BG97" s="348"/>
      <c r="BH97" s="348"/>
      <c r="BI97" s="348"/>
      <c r="BJ97" s="348"/>
      <c r="BK97" s="348"/>
      <c r="BL97" s="306"/>
      <c r="BM97" s="307"/>
      <c r="BN97" s="140"/>
      <c r="BO97" s="308"/>
      <c r="BP97" s="308"/>
      <c r="BQ97" s="223"/>
      <c r="BR97" s="309"/>
      <c r="BS97" s="310"/>
      <c r="BT97" s="310"/>
      <c r="BU97" s="310"/>
      <c r="BV97" s="17"/>
      <c r="BW97" s="311"/>
      <c r="BX97" s="221"/>
      <c r="BY97" s="213"/>
      <c r="BZ97" s="349"/>
      <c r="CA97" s="301"/>
    </row>
    <row r="101" spans="1:79">
      <c r="E101" s="46"/>
      <c r="F101"/>
      <c r="G101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202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202"/>
      <c r="AI101" s="46"/>
      <c r="AJ101" s="46"/>
      <c r="AK101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202"/>
      <c r="AX101" s="46"/>
      <c r="AY101" s="46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202"/>
    </row>
    <row r="102" spans="1:79">
      <c r="E102" s="46"/>
      <c r="F102"/>
      <c r="G102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202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202"/>
      <c r="AI102" s="46"/>
      <c r="AJ102" s="46"/>
      <c r="AK102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202"/>
      <c r="AX102" s="46"/>
      <c r="AY102" s="46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202"/>
    </row>
    <row r="103" spans="1:79">
      <c r="E103" s="46"/>
      <c r="F103"/>
      <c r="G10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202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202"/>
      <c r="AI103" s="46"/>
      <c r="AJ103" s="46"/>
      <c r="AK10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202"/>
      <c r="AX103" s="46"/>
      <c r="AY103" s="46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202"/>
    </row>
    <row r="104" spans="1:79">
      <c r="E104" s="46"/>
      <c r="F104"/>
      <c r="G104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202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202"/>
      <c r="AI104" s="46"/>
      <c r="AJ104" s="46"/>
      <c r="AK104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202"/>
      <c r="AX104" s="46"/>
      <c r="AY104" s="46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202"/>
    </row>
    <row r="105" spans="1:79">
      <c r="E105" s="46"/>
      <c r="F105"/>
      <c r="G105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202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202"/>
      <c r="AI105" s="46"/>
      <c r="AJ105" s="46"/>
      <c r="AK105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202"/>
      <c r="AX105" s="46"/>
      <c r="AY105" s="46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202"/>
    </row>
    <row r="106" spans="1:79">
      <c r="E106" s="46"/>
      <c r="F106"/>
      <c r="G106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202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202"/>
      <c r="AI106" s="46"/>
      <c r="AJ106" s="46"/>
      <c r="AK10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202"/>
      <c r="AX106" s="46"/>
      <c r="AY106" s="46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202"/>
    </row>
    <row r="107" spans="1:79">
      <c r="E107" s="46"/>
      <c r="F107"/>
      <c r="G107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202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202"/>
      <c r="AI107" s="46"/>
      <c r="AJ107" s="46"/>
      <c r="AK107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202"/>
      <c r="AX107" s="46"/>
      <c r="AY107" s="46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202"/>
    </row>
    <row r="108" spans="1:79">
      <c r="E108" s="46"/>
      <c r="F108"/>
      <c r="G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202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202"/>
      <c r="AI108" s="46"/>
      <c r="AJ108" s="46"/>
      <c r="AK108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202"/>
      <c r="AX108" s="46"/>
      <c r="AY108" s="46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202"/>
    </row>
    <row r="109" spans="1:79">
      <c r="E109" s="46"/>
      <c r="F109"/>
      <c r="G109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202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202"/>
      <c r="AI109" s="46"/>
      <c r="AJ109" s="46"/>
      <c r="AK109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202"/>
      <c r="AX109" s="46"/>
      <c r="AY109" s="46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202"/>
    </row>
    <row r="110" spans="1:79">
      <c r="E110" s="46"/>
      <c r="F110"/>
      <c r="G110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202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202"/>
      <c r="AI110" s="46"/>
      <c r="AJ110" s="46"/>
      <c r="AK110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202"/>
      <c r="AX110" s="46"/>
      <c r="AY110" s="46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202"/>
    </row>
    <row r="113" spans="74:74">
      <c r="BV113" s="156"/>
    </row>
    <row r="114" spans="74:74">
      <c r="BV114" s="156"/>
    </row>
    <row r="115" spans="74:74">
      <c r="BV115" s="156"/>
    </row>
    <row r="116" spans="74:74">
      <c r="BV116" s="156"/>
    </row>
    <row r="117" spans="74:74">
      <c r="BV117" s="156"/>
    </row>
    <row r="118" spans="74:74">
      <c r="BV118" s="156"/>
    </row>
    <row r="119" spans="74:74">
      <c r="BV119" s="156"/>
    </row>
    <row r="120" spans="74:74">
      <c r="BV120" s="156"/>
    </row>
    <row r="121" spans="74:74">
      <c r="BV121" s="156"/>
    </row>
    <row r="122" spans="74:74">
      <c r="BV122" s="156"/>
    </row>
    <row r="123" spans="74:74">
      <c r="BV123" s="156"/>
    </row>
    <row r="124" spans="74:74">
      <c r="BV124" s="156"/>
    </row>
    <row r="125" spans="74:74">
      <c r="BV125" s="156"/>
    </row>
    <row r="126" spans="74:74">
      <c r="BV126" s="156"/>
    </row>
    <row r="127" spans="74:74">
      <c r="BV127" s="156"/>
    </row>
    <row r="128" spans="74:74">
      <c r="BV128" s="156"/>
    </row>
    <row r="129" spans="74:74">
      <c r="BV129" s="156"/>
    </row>
    <row r="130" spans="74:74">
      <c r="BV130" s="156"/>
    </row>
    <row r="131" spans="74:74">
      <c r="BV131" s="156"/>
    </row>
    <row r="132" spans="74:74">
      <c r="BV132" s="156"/>
    </row>
    <row r="133" spans="74:74">
      <c r="BV133" s="156"/>
    </row>
    <row r="134" spans="74:74">
      <c r="BV134" s="156"/>
    </row>
    <row r="135" spans="74:74">
      <c r="BV135" s="156"/>
    </row>
    <row r="136" spans="74:74">
      <c r="BV136" s="156"/>
    </row>
    <row r="137" spans="74:74">
      <c r="BV137" s="156"/>
    </row>
    <row r="138" spans="74:74">
      <c r="BV138" s="156"/>
    </row>
    <row r="139" spans="74:74">
      <c r="BV139" s="156"/>
    </row>
    <row r="140" spans="74:74">
      <c r="BV140" s="156"/>
    </row>
    <row r="141" spans="74:74">
      <c r="BV141" s="156"/>
    </row>
    <row r="142" spans="74:74">
      <c r="BV142" s="156"/>
    </row>
    <row r="143" spans="74:74">
      <c r="BV143" s="156"/>
    </row>
    <row r="144" spans="74:74">
      <c r="BV144" s="156"/>
    </row>
    <row r="145" spans="74:74">
      <c r="BV145" s="156"/>
    </row>
    <row r="146" spans="74:74">
      <c r="BV146" s="156"/>
    </row>
    <row r="147" spans="74:74">
      <c r="BV147" s="156"/>
    </row>
    <row r="148" spans="74:74">
      <c r="BV148" s="156"/>
    </row>
    <row r="149" spans="74:74">
      <c r="BV149" s="156"/>
    </row>
    <row r="150" spans="74:74">
      <c r="BV150" s="156"/>
    </row>
    <row r="151" spans="74:74">
      <c r="BV151" s="156"/>
    </row>
    <row r="152" spans="74:74">
      <c r="BV152" s="156"/>
    </row>
    <row r="153" spans="74:74">
      <c r="BV153" s="156"/>
    </row>
    <row r="154" spans="74:74">
      <c r="BV154" s="156"/>
    </row>
    <row r="155" spans="74:74">
      <c r="BV155" s="156"/>
    </row>
    <row r="156" spans="74:74">
      <c r="BV156" s="156"/>
    </row>
    <row r="157" spans="74:74">
      <c r="BV157" s="156"/>
    </row>
    <row r="158" spans="74:74">
      <c r="BV158" s="156"/>
    </row>
    <row r="159" spans="74:74">
      <c r="BV159" s="156"/>
    </row>
    <row r="160" spans="74:74">
      <c r="BV160" s="156"/>
    </row>
    <row r="161" spans="74:74">
      <c r="BV161" s="156"/>
    </row>
    <row r="162" spans="74:74">
      <c r="BV162" s="156"/>
    </row>
    <row r="163" spans="74:74">
      <c r="BV163" s="156"/>
    </row>
    <row r="164" spans="74:74">
      <c r="BV164" s="156"/>
    </row>
    <row r="165" spans="74:74">
      <c r="BV165" s="156"/>
    </row>
    <row r="166" spans="74:74">
      <c r="BV166" s="156"/>
    </row>
    <row r="167" spans="74:74">
      <c r="BV167" s="156"/>
    </row>
    <row r="168" spans="74:74">
      <c r="BV168" s="156"/>
    </row>
    <row r="169" spans="74:74">
      <c r="BV169" s="156"/>
    </row>
    <row r="170" spans="74:74">
      <c r="BV170" s="156"/>
    </row>
    <row r="171" spans="74:74">
      <c r="BV171" s="156"/>
    </row>
    <row r="172" spans="74:74">
      <c r="BV172" s="156"/>
    </row>
    <row r="173" spans="74:74">
      <c r="BV173" s="156"/>
    </row>
    <row r="174" spans="74:74">
      <c r="BV174" s="156"/>
    </row>
    <row r="175" spans="74:74">
      <c r="BV175" s="156"/>
    </row>
    <row r="176" spans="74:74">
      <c r="BV176" s="156"/>
    </row>
    <row r="177" spans="74:74">
      <c r="BV177" s="156"/>
    </row>
    <row r="178" spans="74:74">
      <c r="BV178" s="156"/>
    </row>
    <row r="179" spans="74:74">
      <c r="BV179" s="156"/>
    </row>
    <row r="180" spans="74:74">
      <c r="BV180" s="156"/>
    </row>
    <row r="181" spans="74:74">
      <c r="BV181" s="156"/>
    </row>
    <row r="182" spans="74:74">
      <c r="BV182" s="156"/>
    </row>
    <row r="183" spans="74:74">
      <c r="BV183" s="156"/>
    </row>
    <row r="184" spans="74:74">
      <c r="BV184" s="156"/>
    </row>
    <row r="185" spans="74:74">
      <c r="BV185" s="156"/>
    </row>
    <row r="186" spans="74:74">
      <c r="BV186" s="156"/>
    </row>
    <row r="187" spans="74:74">
      <c r="BV187" s="156"/>
    </row>
    <row r="188" spans="74:74">
      <c r="BV188" s="156"/>
    </row>
    <row r="189" spans="74:74">
      <c r="BV189" s="156"/>
    </row>
    <row r="190" spans="74:74">
      <c r="BV190" s="156"/>
    </row>
    <row r="191" spans="74:74">
      <c r="BV191" s="156"/>
    </row>
    <row r="192" spans="74:74">
      <c r="BV192" s="156"/>
    </row>
    <row r="193" spans="74:74">
      <c r="BV193" s="156"/>
    </row>
    <row r="194" spans="74:74">
      <c r="BV194" s="156"/>
    </row>
    <row r="195" spans="74:74">
      <c r="BV195" s="156"/>
    </row>
    <row r="196" spans="74:74">
      <c r="BV196" s="156"/>
    </row>
    <row r="197" spans="74:74">
      <c r="BV197" s="156"/>
    </row>
    <row r="198" spans="74:74">
      <c r="BV198" s="156"/>
    </row>
    <row r="199" spans="74:74">
      <c r="BV199" s="156"/>
    </row>
    <row r="200" spans="74:74">
      <c r="BV200" s="156"/>
    </row>
    <row r="201" spans="74:74">
      <c r="BV201" s="156"/>
    </row>
    <row r="202" spans="74:74">
      <c r="BV202" s="156"/>
    </row>
    <row r="203" spans="74:74">
      <c r="BV203" s="156"/>
    </row>
    <row r="204" spans="74:74">
      <c r="BV204" s="156"/>
    </row>
    <row r="205" spans="74:74">
      <c r="BV205" s="156"/>
    </row>
    <row r="206" spans="74:74">
      <c r="BV206" s="156"/>
    </row>
    <row r="207" spans="74:74">
      <c r="BV207" s="156"/>
    </row>
    <row r="208" spans="74:74">
      <c r="BV208" s="156"/>
    </row>
    <row r="209" spans="74:74">
      <c r="BV209" s="156"/>
    </row>
    <row r="210" spans="74:74">
      <c r="BV210" s="156"/>
    </row>
    <row r="211" spans="74:74">
      <c r="BV211" s="156"/>
    </row>
    <row r="212" spans="74:74">
      <c r="BV212" s="156"/>
    </row>
    <row r="213" spans="74:74">
      <c r="BV213" s="156"/>
    </row>
    <row r="214" spans="74:74">
      <c r="BV214" s="156"/>
    </row>
    <row r="215" spans="74:74">
      <c r="BV215" s="156"/>
    </row>
    <row r="216" spans="74:74">
      <c r="BV216" s="156"/>
    </row>
    <row r="217" spans="74:74">
      <c r="BV217" s="156"/>
    </row>
    <row r="218" spans="74:74">
      <c r="BV218" s="156"/>
    </row>
    <row r="219" spans="74:74">
      <c r="BV219" s="156"/>
    </row>
    <row r="220" spans="74:74">
      <c r="BV220" s="156"/>
    </row>
    <row r="221" spans="74:74">
      <c r="BV221" s="156"/>
    </row>
    <row r="222" spans="74:74">
      <c r="BV222" s="156"/>
    </row>
    <row r="223" spans="74:74">
      <c r="BV223" s="156"/>
    </row>
    <row r="224" spans="74:74">
      <c r="BV224" s="156"/>
    </row>
    <row r="225" spans="74:74">
      <c r="BV225" s="156"/>
    </row>
    <row r="226" spans="74:74">
      <c r="BV226" s="156"/>
    </row>
    <row r="227" spans="74:74">
      <c r="BV227" s="156"/>
    </row>
    <row r="228" spans="74:74">
      <c r="BV228" s="156"/>
    </row>
    <row r="229" spans="74:74">
      <c r="BV229" s="156"/>
    </row>
    <row r="230" spans="74:74">
      <c r="BV230" s="156"/>
    </row>
    <row r="231" spans="74:74">
      <c r="BV231" s="156"/>
    </row>
    <row r="232" spans="74:74">
      <c r="BV232" s="156"/>
    </row>
    <row r="233" spans="74:74">
      <c r="BV233" s="156"/>
    </row>
    <row r="234" spans="74:74">
      <c r="BV234" s="156"/>
    </row>
    <row r="235" spans="74:74">
      <c r="BV235" s="156"/>
    </row>
    <row r="236" spans="74:74">
      <c r="BV236" s="156"/>
    </row>
    <row r="237" spans="74:74">
      <c r="BV237" s="156"/>
    </row>
    <row r="238" spans="74:74">
      <c r="BV238" s="156"/>
    </row>
    <row r="239" spans="74:74">
      <c r="BV239" s="156"/>
    </row>
    <row r="240" spans="74:74">
      <c r="BV240" s="156"/>
    </row>
    <row r="241" spans="74:74">
      <c r="BV241" s="156"/>
    </row>
    <row r="242" spans="74:74">
      <c r="BV242" s="156"/>
    </row>
    <row r="243" spans="74:74">
      <c r="BV243" s="156"/>
    </row>
    <row r="244" spans="74:74">
      <c r="BV244" s="156"/>
    </row>
    <row r="245" spans="74:74">
      <c r="BV245" s="156"/>
    </row>
    <row r="246" spans="74:74">
      <c r="BV246" s="156"/>
    </row>
    <row r="247" spans="74:74">
      <c r="BV247" s="156"/>
    </row>
    <row r="248" spans="74:74">
      <c r="BV248" s="156"/>
    </row>
    <row r="249" spans="74:74">
      <c r="BV249" s="156"/>
    </row>
    <row r="250" spans="74:74">
      <c r="BV250" s="156"/>
    </row>
    <row r="251" spans="74:74">
      <c r="BV251" s="156"/>
    </row>
    <row r="252" spans="74:74">
      <c r="BV252" s="156"/>
    </row>
    <row r="253" spans="74:74">
      <c r="BV253" s="156"/>
    </row>
    <row r="254" spans="74:74">
      <c r="BV254" s="156"/>
    </row>
    <row r="255" spans="74:74">
      <c r="BV255" s="156"/>
    </row>
    <row r="256" spans="74:74">
      <c r="BV256" s="156"/>
    </row>
    <row r="257" spans="74:74">
      <c r="BV257" s="156"/>
    </row>
    <row r="258" spans="74:74">
      <c r="BV258" s="156"/>
    </row>
    <row r="259" spans="74:74">
      <c r="BV259" s="156"/>
    </row>
    <row r="260" spans="74:74">
      <c r="BV260" s="156"/>
    </row>
    <row r="261" spans="74:74">
      <c r="BV261" s="156"/>
    </row>
    <row r="262" spans="74:74">
      <c r="BV262" s="156"/>
    </row>
    <row r="263" spans="74:74">
      <c r="BV263" s="156"/>
    </row>
    <row r="264" spans="74:74">
      <c r="BV264" s="156"/>
    </row>
    <row r="265" spans="74:74">
      <c r="BV265" s="156"/>
    </row>
    <row r="266" spans="74:74">
      <c r="BV266" s="156"/>
    </row>
    <row r="267" spans="74:74">
      <c r="BV267" s="156"/>
    </row>
    <row r="268" spans="74:74">
      <c r="BV268" s="156"/>
    </row>
    <row r="269" spans="74:74">
      <c r="BV269" s="156"/>
    </row>
    <row r="270" spans="74:74">
      <c r="BV270" s="156"/>
    </row>
    <row r="271" spans="74:74">
      <c r="BV271" s="156"/>
    </row>
    <row r="272" spans="74:74">
      <c r="BV272" s="156"/>
    </row>
    <row r="273" spans="74:74">
      <c r="BV273" s="156"/>
    </row>
    <row r="274" spans="74:74">
      <c r="BV274" s="156"/>
    </row>
    <row r="275" spans="74:74">
      <c r="BV275" s="156"/>
    </row>
    <row r="276" spans="74:74">
      <c r="BV276" s="156"/>
    </row>
    <row r="277" spans="74:74">
      <c r="BV277" s="156"/>
    </row>
    <row r="278" spans="74:74">
      <c r="BV278" s="156"/>
    </row>
    <row r="279" spans="74:74">
      <c r="BV279" s="156"/>
    </row>
    <row r="280" spans="74:74">
      <c r="BV280" s="156"/>
    </row>
    <row r="281" spans="74:74">
      <c r="BV281" s="156"/>
    </row>
    <row r="282" spans="74:74">
      <c r="BV282" s="156"/>
    </row>
    <row r="283" spans="74:74">
      <c r="BV283" s="156"/>
    </row>
    <row r="284" spans="74:74">
      <c r="BV284" s="156"/>
    </row>
    <row r="285" spans="74:74">
      <c r="BV285" s="156"/>
    </row>
    <row r="286" spans="74:74">
      <c r="BV286" s="156"/>
    </row>
    <row r="287" spans="74:74">
      <c r="BV287" s="156"/>
    </row>
    <row r="288" spans="74:74">
      <c r="BV288" s="156"/>
    </row>
    <row r="289" spans="74:74">
      <c r="BV289" s="156"/>
    </row>
    <row r="290" spans="74:74">
      <c r="BV290" s="156"/>
    </row>
    <row r="291" spans="74:74">
      <c r="BV291" s="156"/>
    </row>
    <row r="292" spans="74:74">
      <c r="BV292" s="156"/>
    </row>
    <row r="293" spans="74:74">
      <c r="BV293" s="156"/>
    </row>
    <row r="294" spans="74:74">
      <c r="BV294" s="156"/>
    </row>
    <row r="295" spans="74:74">
      <c r="BV295" s="156"/>
    </row>
    <row r="296" spans="74:74">
      <c r="BV296" s="156"/>
    </row>
    <row r="297" spans="74:74">
      <c r="BV297" s="156"/>
    </row>
    <row r="298" spans="74:74">
      <c r="BV298" s="156"/>
    </row>
    <row r="299" spans="74:74">
      <c r="BV299" s="156"/>
    </row>
    <row r="300" spans="74:74">
      <c r="BV300" s="156"/>
    </row>
    <row r="301" spans="74:74">
      <c r="BV301" s="156"/>
    </row>
    <row r="302" spans="74:74">
      <c r="BV302" s="156"/>
    </row>
    <row r="303" spans="74:74">
      <c r="BV303" s="156"/>
    </row>
    <row r="304" spans="74:74">
      <c r="BV304" s="156"/>
    </row>
    <row r="305" spans="74:74">
      <c r="BV305" s="156"/>
    </row>
    <row r="306" spans="74:74">
      <c r="BV306" s="156"/>
    </row>
    <row r="307" spans="74:74">
      <c r="BV307" s="156"/>
    </row>
    <row r="308" spans="74:74">
      <c r="BV308" s="156"/>
    </row>
    <row r="309" spans="74:74">
      <c r="BV309" s="156"/>
    </row>
    <row r="310" spans="74:74">
      <c r="BV310" s="156"/>
    </row>
    <row r="311" spans="74:74">
      <c r="BV311" s="156"/>
    </row>
    <row r="312" spans="74:74">
      <c r="BV312" s="156"/>
    </row>
    <row r="313" spans="74:74">
      <c r="BV313" s="156"/>
    </row>
    <row r="314" spans="74:74">
      <c r="BV314" s="156"/>
    </row>
    <row r="315" spans="74:74">
      <c r="BV315" s="156"/>
    </row>
    <row r="316" spans="74:74">
      <c r="BV316" s="156"/>
    </row>
    <row r="317" spans="74:74">
      <c r="BV317" s="156"/>
    </row>
    <row r="318" spans="74:74">
      <c r="BV318" s="156"/>
    </row>
    <row r="319" spans="74:74">
      <c r="BV319" s="156"/>
    </row>
    <row r="320" spans="74:74">
      <c r="BV320" s="156"/>
    </row>
    <row r="321" spans="74:74">
      <c r="BV321" s="156"/>
    </row>
    <row r="322" spans="74:74">
      <c r="BV322" s="156"/>
    </row>
    <row r="323" spans="74:74">
      <c r="BV323" s="156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53" bestFit="1" customWidth="1"/>
    <col min="29" max="29" width="14.7109375" bestFit="1" customWidth="1"/>
    <col min="30" max="30" width="13.42578125" style="5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46" bestFit="1" customWidth="1"/>
    <col min="37" max="37" width="13" bestFit="1" customWidth="1"/>
    <col min="38" max="38" width="11.7109375" style="46" bestFit="1" customWidth="1"/>
    <col min="39" max="39" width="13" bestFit="1" customWidth="1"/>
    <col min="40" max="40" width="8" style="35" bestFit="1" customWidth="1"/>
    <col min="41" max="41" width="11.42578125" style="35"/>
  </cols>
  <sheetData>
    <row r="1" spans="2:41" ht="15.75" thickBot="1"/>
    <row r="2" spans="2:41" ht="15.75" thickBot="1">
      <c r="B2" s="503" t="s">
        <v>97</v>
      </c>
      <c r="C2" s="505" t="s">
        <v>98</v>
      </c>
      <c r="D2" s="506"/>
      <c r="E2" s="506"/>
      <c r="F2" s="506"/>
      <c r="G2" s="507"/>
      <c r="T2" s="55" t="s">
        <v>99</v>
      </c>
      <c r="U2" s="59" t="s">
        <v>100</v>
      </c>
      <c r="V2" s="55" t="s">
        <v>101</v>
      </c>
      <c r="W2" s="59" t="s">
        <v>102</v>
      </c>
      <c r="X2" s="129" t="s">
        <v>103</v>
      </c>
      <c r="Y2" s="56" t="s">
        <v>104</v>
      </c>
      <c r="Z2" s="56" t="s">
        <v>105</v>
      </c>
      <c r="AA2" s="56" t="s">
        <v>106</v>
      </c>
      <c r="AB2" s="57" t="s">
        <v>107</v>
      </c>
      <c r="AC2" s="56" t="s">
        <v>108</v>
      </c>
      <c r="AD2" s="57" t="s">
        <v>109</v>
      </c>
      <c r="AE2" s="56" t="s">
        <v>110</v>
      </c>
      <c r="AF2" s="56" t="s">
        <v>111</v>
      </c>
      <c r="AG2" s="56" t="s">
        <v>112</v>
      </c>
      <c r="AH2" s="56" t="s">
        <v>113</v>
      </c>
      <c r="AI2" s="56" t="s">
        <v>114</v>
      </c>
      <c r="AJ2" s="58" t="s">
        <v>115</v>
      </c>
      <c r="AK2" s="56" t="s">
        <v>116</v>
      </c>
      <c r="AL2" s="58" t="s">
        <v>117</v>
      </c>
      <c r="AM2" s="59" t="s">
        <v>118</v>
      </c>
      <c r="AN2" s="60" t="s">
        <v>8</v>
      </c>
      <c r="AO2" s="61" t="s">
        <v>119</v>
      </c>
    </row>
    <row r="3" spans="2:41" ht="15.75" thickBot="1">
      <c r="B3" s="504"/>
      <c r="C3" s="62" t="s">
        <v>95</v>
      </c>
      <c r="D3" s="63" t="s">
        <v>120</v>
      </c>
      <c r="E3" s="63" t="s">
        <v>96</v>
      </c>
      <c r="F3" s="63" t="s">
        <v>121</v>
      </c>
      <c r="G3" s="64" t="s">
        <v>122</v>
      </c>
      <c r="S3" s="65" t="s">
        <v>63</v>
      </c>
      <c r="T3" s="116" t="e">
        <f>MAX(VLOOKUP($S3,#REF!,5,FALSE),VLOOKUP($S3,#REF!,5,FALSE),VLOOKUP($S3,#REF!,5,FALSE),VLOOKUP($S3,#REF!,5,FALSE))</f>
        <v>#REF!</v>
      </c>
      <c r="U3" s="117" t="e">
        <f>IF(VLOOKUP($S3,#REF!,5,FALSE)=T3,"Vodafone",IF(VLOOKUP($S3,#REF!,5,FALSE)=T3,"Movistar",IF(VLOOKUP($S3,#REF!,5,FALSE)=T3,"Orange","Yoigo")))</f>
        <v>#REF!</v>
      </c>
      <c r="V3" s="116" t="e">
        <f>MAX(VLOOKUP($S3,'3G - MAIN CITIES'!$E$2:$I$9,5,FALSE),VLOOKUP($S3,'3G - MAIN CITIES'!$E$10:$I$17,5,FALSE),VLOOKUP($S3,'3G - MAIN CITIES'!$E$18:$I$25,5,FALSE),VLOOKUP($S3,'3G - MAIN CITIES'!$E$26:$I$33,5,FALSE))</f>
        <v>#N/A</v>
      </c>
      <c r="W3" s="117" t="e">
        <f>IF(VLOOKUP($S3,'3G - MAIN CITIES'!$E$2:$I$9,5,FALSE)=V3,"Vodafone",IF(VLOOKUP($S3,'3G - MAIN CITIES'!$E$10:$I$17,5,FALSE)=V3,"Movistar",IF(VLOOKUP($S3,'3G - MAIN CITIES'!$E$18:$I$25,5,FALSE)=V3,"Orange","Yoigo")))</f>
        <v>#N/A</v>
      </c>
      <c r="X3" s="116" t="e">
        <f>MAX(VLOOKUP($S3,#REF!,20,FALSE),VLOOKUP($S3,#REF!,20,FALSE),VLOOKUP($S3,#REF!,20,FALSE),VLOOKUP($S3,#REF!,20,FALSE))</f>
        <v>#REF!</v>
      </c>
      <c r="Y3" s="117" t="e">
        <f>IF(VLOOKUP($S3,#REF!,20,FALSE)=X3,"Vodafone",IF(VLOOKUP($S3,#REF!,20,FALSE)=X3,"Movistar",IF(VLOOKUP($S3,#REF!,20,FALSE)=X3,"Orange","Yoigo")))</f>
        <v>#REF!</v>
      </c>
      <c r="Z3" s="116" t="e">
        <f>MAX(VLOOKUP($S3,'3G - MAIN CITIES'!$E$2:$Y$9,20,FALSE),VLOOKUP($S3,'3G - MAIN CITIES'!$E$10:$Y$17,20,FALSE),VLOOKUP($S3,'3G - MAIN CITIES'!$E$18:$Y$25,20,FALSE),VLOOKUP($S3,'3G - MAIN CITIES'!$E$26:$Y$33,20,FALSE))</f>
        <v>#N/A</v>
      </c>
      <c r="AA3" s="117" t="e">
        <f>IF(VLOOKUP($S3,'3G - MAIN CITIES'!$E$2:$Y$9,20,FALSE)=Z3,"Vodafone",IF(VLOOKUP($S3,'3G - MAIN CITIES'!$E$10:$Y$17,20,FALSE)=Z3,"Movistar",IF(VLOOKUP($S3,'3G - MAIN CITIES'!$E$18:$Y$25,20,FALSE)=Z3,"Orange","Yoigo")))</f>
        <v>#N/A</v>
      </c>
      <c r="AB3" s="70" t="e">
        <f>MAX(VLOOKUP($S3,#REF!,7,FALSE),VLOOKUP($S3,#REF!,7,FALSE),VLOOKUP($S3,#REF!,7,FALSE),VLOOKUP($S3,#REF!,7,FALSE))</f>
        <v>#REF!</v>
      </c>
      <c r="AC3" s="67" t="e">
        <f>IF(VLOOKUP($S3,#REF!,7,FALSE)=AB3,"Vodafone",IF(VLOOKUP($S3,#REF!,7,FALSE)=AB3,"Movistar",IF(VLOOKUP($S3,#REF!,7,FALSE)=AB3,"Orange","Yoigo")))</f>
        <v>#REF!</v>
      </c>
      <c r="AD3" s="71" t="e">
        <f>MAX(VLOOKUP($S3,'3G - MAIN CITIES'!$E$2:$Y$9,7,FALSE),VLOOKUP($S3,'3G - MAIN CITIES'!$E$10:$Y$17,7,FALSE),VLOOKUP($S3,'3G - MAIN CITIES'!$E$18:$Y$25,7,FALSE),VLOOKUP($S3,'3G - MAIN CITIES'!$E$26:$Y$33,7,FALSE))</f>
        <v>#N/A</v>
      </c>
      <c r="AE3" s="69" t="e">
        <f>IF(VLOOKUP($S3,'3G - MAIN CITIES'!$E$2:$Y$9,7,FALSE)=AD3,"Vodafone",IF(VLOOKUP($S3,'3G - MAIN CITIES'!$E$10:$Y$17,7,FALSE)=AD3,"Movistar",IF(VLOOKUP($S3,'3G - MAIN CITIES'!$E$18:$Y$25,7,FALSE)=AD3,"Orange","Yoigo")))</f>
        <v>#N/A</v>
      </c>
      <c r="AF3" s="66" t="e">
        <f>MIN(VLOOKUP($S3,#REF!,56,FALSE),VLOOKUP($S3,#REF!,56,FALSE),VLOOKUP($S3,#REF!,56,FALSE),VLOOKUP($S3,#REF!,56,FALSE))</f>
        <v>#REF!</v>
      </c>
      <c r="AG3" s="67" t="e">
        <f>IF(VLOOKUP($S3,#REF!,56,FALSE)=AF3,"Vodafone",IF(VLOOKUP($S3,#REF!,56,FALSE)=AF3,"Movistar",IF(VLOOKUP($S3,#REF!,56,FALSE)=AF3,"Orange","Yoigo")))</f>
        <v>#REF!</v>
      </c>
      <c r="AH3" s="68" t="e">
        <f>MIN(VLOOKUP($S3,'3G - MAIN CITIES'!$E$2:$CA$9,56,FALSE),VLOOKUP($S3,'3G - MAIN CITIES'!$E$10:$CA$17,56,FALSE),VLOOKUP($S3,'3G - MAIN CITIES'!$E$18:$CA$25,56,FALSE),VLOOKUP($S3,'3G - MAIN CITIES'!$E$26:$CA$33,56,FALSE))</f>
        <v>#N/A</v>
      </c>
      <c r="AI3" s="69" t="e">
        <f>IF(VLOOKUP($S3,'3G - MAIN CITIES'!$E$2:$CA$9,56,FALSE)=AH3,"Vodafone",IF(VLOOKUP($S3,'3G - MAIN CITIES'!$E$10:$CA$17,56,FALSE)=AH3,"Movistar",IF(VLOOKUP($S3,'3G - MAIN CITIES'!$E$18:$CA$25,56,FALSE)=AH3,"Orange","Yoigo")))</f>
        <v>#N/A</v>
      </c>
      <c r="AJ3" s="72" t="e">
        <f>MIN(VLOOKUP($S3,#REF!,64,FALSE),VLOOKUP($S3,#REF!,64,FALSE),VLOOKUP($S3,#REF!,64,FALSE),VLOOKUP($S3,#REF!,64,FALSE))</f>
        <v>#REF!</v>
      </c>
      <c r="AK3" s="67" t="e">
        <f>IF(VLOOKUP($S3,#REF!,64,FALSE)=AJ3,"Vodafone",IF(VLOOKUP($S3,#REF!,64,FALSE)=AJ3,"Movistar",IF(VLOOKUP($S3,#REF!,64,FALSE)=AJ3,"Orange","Yoigo")))</f>
        <v>#REF!</v>
      </c>
      <c r="AL3" s="73" t="e">
        <f>MIN(VLOOKUP($S3,'3G - MAIN CITIES'!$E$2:$CA$9,64,FALSE),VLOOKUP($S3,'3G - MAIN CITIES'!$E$10:$CA$17,64,FALSE),VLOOKUP($S3,'3G - MAIN CITIES'!$E$18:$CA$25,64,FALSE),VLOOKUP($S3,'3G - MAIN CITIES'!$E$26:$CA$33,64,FALSE))</f>
        <v>#N/A</v>
      </c>
      <c r="AM3" s="69" t="e">
        <f>IF(VLOOKUP($S3,'3G - MAIN CITIES'!$E$2:$CA$9,64,FALSE)=AL3,"Vodafone",IF(VLOOKUP($S3,'3G - MAIN CITIES'!$E$10:$CA$17,64,FALSE)=AL3,"Movistar",IF(VLOOKUP($S3,'3G - MAIN CITIES'!$E$18:$CA$25,64,FALSE)=AL3,"Orange","Yoigo")))</f>
        <v>#N/A</v>
      </c>
      <c r="AN3" s="74" t="e">
        <f>VLOOKUP($S3,#REF!,93,FALSE)</f>
        <v>#REF!</v>
      </c>
      <c r="AO3" s="75" t="e">
        <f>VLOOKUP($S3,'3G - MAIN CITIES'!$E$2:$CW$9,93,FALSE)</f>
        <v>#N/A</v>
      </c>
    </row>
    <row r="4" spans="2:41">
      <c r="B4" s="76" t="s">
        <v>123</v>
      </c>
      <c r="C4" s="77">
        <f>COUNTIF($W$3:$W$34,$B4)</f>
        <v>0</v>
      </c>
      <c r="D4" s="78">
        <f>COUNTIF($AE$3:$AE$34,$B4)</f>
        <v>0</v>
      </c>
      <c r="E4" s="78">
        <f>COUNTIF($AA$3:$AA$34,$B4)</f>
        <v>0</v>
      </c>
      <c r="F4" s="78">
        <f>COUNTIF($AI$3:$AI$34,$B4)</f>
        <v>0</v>
      </c>
      <c r="G4" s="79">
        <f>COUNTIF($AM$3:$AM$34,$B4)</f>
        <v>0</v>
      </c>
      <c r="S4" s="80" t="s">
        <v>64</v>
      </c>
      <c r="T4" s="83" t="e">
        <f>MAX(VLOOKUP($S4,#REF!,5,FALSE),VLOOKUP($S4,#REF!,5,FALSE),VLOOKUP($S4,#REF!,5,FALSE),VLOOKUP($S4,#REF!,5,FALSE))</f>
        <v>#REF!</v>
      </c>
      <c r="U4" s="84" t="e">
        <f>IF(VLOOKUP($S4,#REF!,5,FALSE)=T4,"Vodafone",IF(VLOOKUP($S4,#REF!,5,FALSE)=T4,"Movistar",IF(VLOOKUP($S4,#REF!,5,FALSE)=T4,"Orange","Yoigo")))</f>
        <v>#REF!</v>
      </c>
      <c r="V4" s="83" t="e">
        <f>MAX(VLOOKUP($S4,'3G - MAIN CITIES'!$E$2:$I$9,5,FALSE),VLOOKUP($S4,'3G - MAIN CITIES'!$E$10:$I$17,5,FALSE),VLOOKUP($S4,'3G - MAIN CITIES'!$E$18:$I$25,5,FALSE),VLOOKUP($S4,'3G - MAIN CITIES'!$E$26:$I$33,5,FALSE))</f>
        <v>#N/A</v>
      </c>
      <c r="W4" s="84" t="e">
        <f>IF(VLOOKUP($S4,'3G - MAIN CITIES'!$E$2:$I$9,5,FALSE)=V4,"Vodafone",IF(VLOOKUP($S4,'3G - MAIN CITIES'!$E$10:$I$17,5,FALSE)=V4,"Movistar",IF(VLOOKUP($S4,'3G - MAIN CITIES'!$E$18:$I$25,5,FALSE)=V4,"Orange","Yoigo")))</f>
        <v>#N/A</v>
      </c>
      <c r="X4" s="83" t="e">
        <f>MAX(VLOOKUP($S4,#REF!,20,FALSE),VLOOKUP($S4,#REF!,20,FALSE),VLOOKUP($S4,#REF!,20,FALSE),VLOOKUP($S4,#REF!,20,FALSE))</f>
        <v>#REF!</v>
      </c>
      <c r="Y4" s="84" t="e">
        <f>IF(VLOOKUP($S4,#REF!,20,FALSE)=X4,"Vodafone",IF(VLOOKUP($S4,#REF!,20,FALSE)=X4,"Movistar",IF(VLOOKUP($S4,#REF!,20,FALSE)=X4,"Orange","Yoigo")))</f>
        <v>#REF!</v>
      </c>
      <c r="Z4" s="83" t="e">
        <f>MAX(VLOOKUP($S4,'3G - MAIN CITIES'!$E$2:$Y$9,20,FALSE),VLOOKUP($S4,'3G - MAIN CITIES'!$E$10:$Y$17,20,FALSE),VLOOKUP($S4,'3G - MAIN CITIES'!$E$18:$Y$25,20,FALSE),VLOOKUP($S4,'3G - MAIN CITIES'!$E$26:$Y$33,20,FALSE))</f>
        <v>#N/A</v>
      </c>
      <c r="AA4" s="84" t="e">
        <f>IF(VLOOKUP($S4,'3G - MAIN CITIES'!$E$2:$Y$9,20,FALSE)=Z4,"Vodafone",IF(VLOOKUP($S4,'3G - MAIN CITIES'!$E$10:$Y$17,20,FALSE)=Z4,"Movistar",IF(VLOOKUP($S4,'3G - MAIN CITIES'!$E$18:$Y$25,20,FALSE)=Z4,"Orange","Yoigo")))</f>
        <v>#N/A</v>
      </c>
      <c r="AB4" s="85" t="e">
        <f>MAX(VLOOKUP($S4,#REF!,7,FALSE),VLOOKUP($S4,#REF!,7,FALSE),VLOOKUP($S4,#REF!,7,FALSE),VLOOKUP($S4,#REF!,7,FALSE))</f>
        <v>#REF!</v>
      </c>
      <c r="AC4" s="82" t="e">
        <f>IF(VLOOKUP($S4,#REF!,7,FALSE)=AB4,"Vodafone",IF(VLOOKUP($S4,#REF!,7,FALSE)=AB4,"Movistar",IF(VLOOKUP($S4,#REF!,7,FALSE)=AB4,"Orange","Yoigo")))</f>
        <v>#REF!</v>
      </c>
      <c r="AD4" s="86" t="e">
        <f>MAX(VLOOKUP($S4,'3G - MAIN CITIES'!$E$2:$Y$9,7,FALSE),VLOOKUP($S4,'3G - MAIN CITIES'!$E$10:$Y$17,7,FALSE),VLOOKUP($S4,'3G - MAIN CITIES'!$E$18:$Y$25,7,FALSE),VLOOKUP($S4,'3G - MAIN CITIES'!$E$26:$Y$33,7,FALSE))</f>
        <v>#N/A</v>
      </c>
      <c r="AE4" s="84" t="e">
        <f>IF(VLOOKUP($S4,'3G - MAIN CITIES'!$E$2:$Y$9,7,FALSE)=AD4,"Vodafone",IF(VLOOKUP($S4,'3G - MAIN CITIES'!$E$10:$Y$17,7,FALSE)=AD4,"Movistar",IF(VLOOKUP($S4,'3G - MAIN CITIES'!$E$18:$Y$25,7,FALSE)=AD4,"Orange","Yoigo")))</f>
        <v>#N/A</v>
      </c>
      <c r="AF4" s="81" t="e">
        <f>MIN(VLOOKUP($S4,#REF!,56,FALSE),VLOOKUP($S4,#REF!,56,FALSE),VLOOKUP($S4,#REF!,56,FALSE),VLOOKUP($S4,#REF!,56,FALSE))</f>
        <v>#REF!</v>
      </c>
      <c r="AG4" s="82" t="e">
        <f>IF(VLOOKUP($S4,#REF!,56,FALSE)=AF4,"Vodafone",IF(VLOOKUP($S4,#REF!,56,FALSE)=AF4,"Movistar",IF(VLOOKUP($S4,#REF!,56,FALSE)=AF4,"Orange","Yoigo")))</f>
        <v>#REF!</v>
      </c>
      <c r="AH4" s="83" t="e">
        <f>MIN(VLOOKUP($S4,'3G - MAIN CITIES'!$E$2:$CA$9,56,FALSE),VLOOKUP($S4,'3G - MAIN CITIES'!$E$10:$CA$17,56,FALSE),VLOOKUP($S4,'3G - MAIN CITIES'!$E$18:$CA$25,56,FALSE),VLOOKUP($S4,'3G - MAIN CITIES'!$E$26:$CA$33,56,FALSE))</f>
        <v>#N/A</v>
      </c>
      <c r="AI4" s="84" t="e">
        <f>IF(VLOOKUP($S4,'3G - MAIN CITIES'!$E$2:$CA$9,56,FALSE)=AH4,"Vodafone",IF(VLOOKUP($S4,'3G - MAIN CITIES'!$E$10:$CA$17,56,FALSE)=AH4,"Movistar",IF(VLOOKUP($S4,'3G - MAIN CITIES'!$E$18:$CA$25,56,FALSE)=AH4,"Orange","Yoigo")))</f>
        <v>#N/A</v>
      </c>
      <c r="AJ4" s="87" t="e">
        <f>MIN(VLOOKUP($S4,#REF!,64,FALSE),VLOOKUP($S4,#REF!,64,FALSE),VLOOKUP($S4,#REF!,64,FALSE),VLOOKUP($S4,#REF!,64,FALSE))</f>
        <v>#REF!</v>
      </c>
      <c r="AK4" s="82" t="e">
        <f>IF(VLOOKUP($S4,#REF!,64,FALSE)=AJ4,"Vodafone",IF(VLOOKUP($S4,#REF!,64,FALSE)=AJ4,"Movistar",IF(VLOOKUP($S4,#REF!,64,FALSE)=AJ4,"Orange","Yoigo")))</f>
        <v>#REF!</v>
      </c>
      <c r="AL4" s="88" t="e">
        <f>MIN(VLOOKUP($S4,'3G - MAIN CITIES'!$E$2:$CA$9,64,FALSE),VLOOKUP($S4,'3G - MAIN CITIES'!$E$10:$CA$17,64,FALSE),VLOOKUP($S4,'3G - MAIN CITIES'!$E$18:$CA$25,64,FALSE),VLOOKUP($S4,'3G - MAIN CITIES'!$E$26:$CA$33,64,FALSE))</f>
        <v>#N/A</v>
      </c>
      <c r="AM4" s="84" t="e">
        <f>IF(VLOOKUP($S4,'3G - MAIN CITIES'!$E$2:$CA$9,64,FALSE)=AL4,"Vodafone",IF(VLOOKUP($S4,'3G - MAIN CITIES'!$E$10:$CA$17,64,FALSE)=AL4,"Movistar",IF(VLOOKUP($S4,'3G - MAIN CITIES'!$E$18:$CA$25,64,FALSE)=AL4,"Orange","Yoigo")))</f>
        <v>#N/A</v>
      </c>
      <c r="AN4" s="89" t="e">
        <f>VLOOKUP($S4,#REF!,93,FALSE)</f>
        <v>#REF!</v>
      </c>
      <c r="AO4" s="90" t="e">
        <f>VLOOKUP($S4,'3G - MAIN CITIES'!$E$2:$CW$9,93,FALSE)</f>
        <v>#N/A</v>
      </c>
    </row>
    <row r="5" spans="2:41">
      <c r="B5" s="91" t="s">
        <v>124</v>
      </c>
      <c r="C5" s="92">
        <f t="shared" ref="C5:C7" si="0">COUNTIF($W$3:$W$34,$B5)</f>
        <v>0</v>
      </c>
      <c r="D5" s="93">
        <f t="shared" ref="D5:D7" si="1">COUNTIF($AE$3:$AE$34,$B5)</f>
        <v>0</v>
      </c>
      <c r="E5" s="93">
        <f t="shared" ref="E5:E7" si="2">COUNTIF($AA$3:$AA$34,$B5)</f>
        <v>0</v>
      </c>
      <c r="F5" s="93">
        <f>COUNTIF($AI$3:$AI$34,$B5)</f>
        <v>0</v>
      </c>
      <c r="G5" s="94">
        <f>COUNTIF($AM$3:$AM$34,$B5)</f>
        <v>0</v>
      </c>
      <c r="S5" s="80" t="s">
        <v>65</v>
      </c>
      <c r="T5" s="83" t="e">
        <f>MAX(VLOOKUP($S5,#REF!,5,FALSE),VLOOKUP($S5,#REF!,5,FALSE),VLOOKUP($S5,#REF!,5,FALSE),VLOOKUP($S5,#REF!,5,FALSE))</f>
        <v>#REF!</v>
      </c>
      <c r="U5" s="84" t="e">
        <f>IF(VLOOKUP($S5,#REF!,5,FALSE)=T5,"Vodafone",IF(VLOOKUP($S5,#REF!,5,FALSE)=T5,"Movistar",IF(VLOOKUP($S5,#REF!,5,FALSE)=T5,"Orange","Yoigo")))</f>
        <v>#REF!</v>
      </c>
      <c r="V5" s="83" t="e">
        <f>MAX(VLOOKUP($S5,'3G - MAIN CITIES'!$E$2:$I$9,5,FALSE),VLOOKUP($S5,'3G - MAIN CITIES'!$E$10:$I$17,5,FALSE),VLOOKUP($S5,'3G - MAIN CITIES'!$E$18:$I$25,5,FALSE),VLOOKUP($S5,'3G - MAIN CITIES'!$E$26:$I$33,5,FALSE))</f>
        <v>#N/A</v>
      </c>
      <c r="W5" s="84" t="e">
        <f>IF(VLOOKUP($S5,'3G - MAIN CITIES'!$E$2:$I$9,5,FALSE)=V5,"Vodafone",IF(VLOOKUP($S5,'3G - MAIN CITIES'!$E$10:$I$17,5,FALSE)=V5,"Movistar",IF(VLOOKUP($S5,'3G - MAIN CITIES'!$E$18:$I$25,5,FALSE)=V5,"Orange","Yoigo")))</f>
        <v>#N/A</v>
      </c>
      <c r="X5" s="83" t="e">
        <f>MAX(VLOOKUP($S5,#REF!,20,FALSE),VLOOKUP($S5,#REF!,20,FALSE),VLOOKUP($S5,#REF!,20,FALSE),VLOOKUP($S5,#REF!,20,FALSE))</f>
        <v>#REF!</v>
      </c>
      <c r="Y5" s="84" t="e">
        <f>IF(VLOOKUP($S5,#REF!,20,FALSE)=X5,"Vodafone",IF(VLOOKUP($S5,#REF!,20,FALSE)=X5,"Movistar",IF(VLOOKUP($S5,#REF!,20,FALSE)=X5,"Orange","Yoigo")))</f>
        <v>#REF!</v>
      </c>
      <c r="Z5" s="83" t="e">
        <f>MAX(VLOOKUP($S5,'3G - MAIN CITIES'!$E$2:$Y$9,20,FALSE),VLOOKUP($S5,'3G - MAIN CITIES'!$E$10:$Y$17,20,FALSE),VLOOKUP($S5,'3G - MAIN CITIES'!$E$18:$Y$25,20,FALSE),VLOOKUP($S5,'3G - MAIN CITIES'!$E$26:$Y$33,20,FALSE))</f>
        <v>#N/A</v>
      </c>
      <c r="AA5" s="84" t="e">
        <f>IF(VLOOKUP($S5,'3G - MAIN CITIES'!$E$2:$Y$9,20,FALSE)=Z5,"Vodafone",IF(VLOOKUP($S5,'3G - MAIN CITIES'!$E$10:$Y$17,20,FALSE)=Z5,"Movistar",IF(VLOOKUP($S5,'3G - MAIN CITIES'!$E$18:$Y$25,20,FALSE)=Z5,"Orange","Yoigo")))</f>
        <v>#N/A</v>
      </c>
      <c r="AB5" s="85" t="e">
        <f>MAX(VLOOKUP($S5,#REF!,7,FALSE),VLOOKUP($S5,#REF!,7,FALSE),VLOOKUP($S5,#REF!,7,FALSE),VLOOKUP($S5,#REF!,7,FALSE))</f>
        <v>#REF!</v>
      </c>
      <c r="AC5" s="82" t="e">
        <f>IF(VLOOKUP($S5,#REF!,7,FALSE)=AB5,"Vodafone",IF(VLOOKUP($S5,#REF!,7,FALSE)=AB5,"Movistar",IF(VLOOKUP($S5,#REF!,7,FALSE)=AB5,"Orange","Yoigo")))</f>
        <v>#REF!</v>
      </c>
      <c r="AD5" s="86" t="e">
        <f>MAX(VLOOKUP($S5,'3G - MAIN CITIES'!$E$2:$Y$9,7,FALSE),VLOOKUP($S5,'3G - MAIN CITIES'!$E$10:$Y$17,7,FALSE),VLOOKUP($S5,'3G - MAIN CITIES'!$E$18:$Y$25,7,FALSE),VLOOKUP($S5,'3G - MAIN CITIES'!$E$26:$Y$33,7,FALSE))</f>
        <v>#N/A</v>
      </c>
      <c r="AE5" s="84" t="e">
        <f>IF(VLOOKUP($S5,'3G - MAIN CITIES'!$E$2:$Y$9,7,FALSE)=AD5,"Vodafone",IF(VLOOKUP($S5,'3G - MAIN CITIES'!$E$10:$Y$17,7,FALSE)=AD5,"Movistar",IF(VLOOKUP($S5,'3G - MAIN CITIES'!$E$18:$Y$25,7,FALSE)=AD5,"Orange","Yoigo")))</f>
        <v>#N/A</v>
      </c>
      <c r="AF5" s="81" t="e">
        <f>MIN(VLOOKUP($S5,#REF!,56,FALSE),VLOOKUP($S5,#REF!,56,FALSE),VLOOKUP($S5,#REF!,56,FALSE),VLOOKUP($S5,#REF!,56,FALSE))</f>
        <v>#REF!</v>
      </c>
      <c r="AG5" s="82" t="e">
        <f>IF(VLOOKUP($S5,#REF!,56,FALSE)=AF5,"Vodafone",IF(VLOOKUP($S5,#REF!,56,FALSE)=AF5,"Movistar",IF(VLOOKUP($S5,#REF!,56,FALSE)=AF5,"Orange","Yoigo")))</f>
        <v>#REF!</v>
      </c>
      <c r="AH5" s="83" t="e">
        <f>MIN(VLOOKUP($S5,'3G - MAIN CITIES'!$E$2:$CA$9,56,FALSE),VLOOKUP($S5,'3G - MAIN CITIES'!$E$10:$CA$17,56,FALSE),VLOOKUP($S5,'3G - MAIN CITIES'!$E$18:$CA$25,56,FALSE),VLOOKUP($S5,'3G - MAIN CITIES'!$E$26:$CA$33,56,FALSE))</f>
        <v>#N/A</v>
      </c>
      <c r="AI5" s="84" t="e">
        <f>IF(VLOOKUP($S5,'3G - MAIN CITIES'!$E$2:$CA$9,56,FALSE)=AH5,"Vodafone",IF(VLOOKUP($S5,'3G - MAIN CITIES'!$E$10:$CA$17,56,FALSE)=AH5,"Movistar",IF(VLOOKUP($S5,'3G - MAIN CITIES'!$E$18:$CA$25,56,FALSE)=AH5,"Orange","Yoigo")))</f>
        <v>#N/A</v>
      </c>
      <c r="AJ5" s="87" t="e">
        <f>MIN(VLOOKUP($S5,#REF!,64,FALSE),VLOOKUP($S5,#REF!,64,FALSE),VLOOKUP($S5,#REF!,64,FALSE),VLOOKUP($S5,#REF!,64,FALSE))</f>
        <v>#REF!</v>
      </c>
      <c r="AK5" s="82" t="e">
        <f>IF(VLOOKUP($S5,#REF!,64,FALSE)=AJ5,"Vodafone",IF(VLOOKUP($S5,#REF!,64,FALSE)=AJ5,"Movistar",IF(VLOOKUP($S5,#REF!,64,FALSE)=AJ5,"Orange","Yoigo")))</f>
        <v>#REF!</v>
      </c>
      <c r="AL5" s="88" t="e">
        <f>MIN(VLOOKUP($S5,'3G - MAIN CITIES'!$E$2:$CA$9,64,FALSE),VLOOKUP($S5,'3G - MAIN CITIES'!$E$10:$CA$17,64,FALSE),VLOOKUP($S5,'3G - MAIN CITIES'!$E$18:$CA$25,64,FALSE),VLOOKUP($S5,'3G - MAIN CITIES'!$E$26:$CA$33,64,FALSE))</f>
        <v>#N/A</v>
      </c>
      <c r="AM5" s="84" t="e">
        <f>IF(VLOOKUP($S5,'3G - MAIN CITIES'!$E$2:$CA$9,64,FALSE)=AL5,"Vodafone",IF(VLOOKUP($S5,'3G - MAIN CITIES'!$E$10:$CA$17,64,FALSE)=AL5,"Movistar",IF(VLOOKUP($S5,'3G - MAIN CITIES'!$E$18:$CA$25,64,FALSE)=AL5,"Orange","Yoigo")))</f>
        <v>#N/A</v>
      </c>
      <c r="AN5" s="89" t="e">
        <f>VLOOKUP($S5,#REF!,93,FALSE)</f>
        <v>#REF!</v>
      </c>
      <c r="AO5" s="90" t="e">
        <f>VLOOKUP($S5,'3G - MAIN CITIES'!$E$2:$CW$9,93,FALSE)</f>
        <v>#N/A</v>
      </c>
    </row>
    <row r="6" spans="2:41">
      <c r="B6" s="95" t="s">
        <v>125</v>
      </c>
      <c r="C6" s="92">
        <f t="shared" si="0"/>
        <v>0</v>
      </c>
      <c r="D6" s="93">
        <f t="shared" si="1"/>
        <v>0</v>
      </c>
      <c r="E6" s="93">
        <f t="shared" si="2"/>
        <v>0</v>
      </c>
      <c r="F6" s="93">
        <f>COUNTIF($AI$3:$AI$34,$B6)</f>
        <v>0</v>
      </c>
      <c r="G6" s="94">
        <f>COUNTIF($AM$3:$AM$34,$B6)</f>
        <v>0</v>
      </c>
      <c r="S6" s="80" t="s">
        <v>66</v>
      </c>
      <c r="T6" s="83" t="e">
        <f>MAX(VLOOKUP($S6,#REF!,5,FALSE),VLOOKUP($S6,#REF!,5,FALSE),VLOOKUP($S6,#REF!,5,FALSE),VLOOKUP($S6,#REF!,5,FALSE))</f>
        <v>#REF!</v>
      </c>
      <c r="U6" s="84" t="e">
        <f>IF(VLOOKUP($S6,#REF!,5,FALSE)=T6,"Vodafone",IF(VLOOKUP($S6,#REF!,5,FALSE)=T6,"Movistar",IF(VLOOKUP($S6,#REF!,5,FALSE)=T6,"Orange","Yoigo")))</f>
        <v>#REF!</v>
      </c>
      <c r="V6" s="83" t="e">
        <f>MAX(VLOOKUP($S6,'3G - MAIN CITIES'!$E$2:$I$9,5,FALSE),VLOOKUP($S6,'3G - MAIN CITIES'!$E$10:$I$17,5,FALSE),VLOOKUP($S6,'3G - MAIN CITIES'!$E$18:$I$25,5,FALSE),VLOOKUP($S6,'3G - MAIN CITIES'!$E$26:$I$33,5,FALSE))</f>
        <v>#N/A</v>
      </c>
      <c r="W6" s="84" t="e">
        <f>IF(VLOOKUP($S6,'3G - MAIN CITIES'!$E$2:$I$9,5,FALSE)=V6,"Vodafone",IF(VLOOKUP($S6,'3G - MAIN CITIES'!$E$10:$I$17,5,FALSE)=V6,"Movistar",IF(VLOOKUP($S6,'3G - MAIN CITIES'!$E$18:$I$25,5,FALSE)=V6,"Orange","Yoigo")))</f>
        <v>#N/A</v>
      </c>
      <c r="X6" s="83" t="e">
        <f>MAX(VLOOKUP($S6,#REF!,20,FALSE),VLOOKUP($S6,#REF!,20,FALSE),VLOOKUP($S6,#REF!,20,FALSE),VLOOKUP($S6,#REF!,20,FALSE))</f>
        <v>#REF!</v>
      </c>
      <c r="Y6" s="84" t="e">
        <f>IF(VLOOKUP($S6,#REF!,20,FALSE)=X6,"Vodafone",IF(VLOOKUP($S6,#REF!,20,FALSE)=X6,"Movistar",IF(VLOOKUP($S6,#REF!,20,FALSE)=X6,"Orange","Yoigo")))</f>
        <v>#REF!</v>
      </c>
      <c r="Z6" s="83" t="e">
        <f>MAX(VLOOKUP($S6,'3G - MAIN CITIES'!$E$2:$Y$9,20,FALSE),VLOOKUP($S6,'3G - MAIN CITIES'!$E$10:$Y$17,20,FALSE),VLOOKUP($S6,'3G - MAIN CITIES'!$E$18:$Y$25,20,FALSE),VLOOKUP($S6,'3G - MAIN CITIES'!$E$26:$Y$33,20,FALSE))</f>
        <v>#N/A</v>
      </c>
      <c r="AA6" s="84" t="e">
        <f>IF(VLOOKUP($S6,'3G - MAIN CITIES'!$E$2:$Y$9,20,FALSE)=Z6,"Vodafone",IF(VLOOKUP($S6,'3G - MAIN CITIES'!$E$10:$Y$17,20,FALSE)=Z6,"Movistar",IF(VLOOKUP($S6,'3G - MAIN CITIES'!$E$18:$Y$25,20,FALSE)=Z6,"Orange","Yoigo")))</f>
        <v>#N/A</v>
      </c>
      <c r="AB6" s="85" t="e">
        <f>MAX(VLOOKUP($S6,#REF!,7,FALSE),VLOOKUP($S6,#REF!,7,FALSE),VLOOKUP($S6,#REF!,7,FALSE),VLOOKUP($S6,#REF!,7,FALSE))</f>
        <v>#REF!</v>
      </c>
      <c r="AC6" s="82" t="e">
        <f>IF(VLOOKUP($S6,#REF!,7,FALSE)=AB6,"Vodafone",IF(VLOOKUP($S6,#REF!,7,FALSE)=AB6,"Movistar",IF(VLOOKUP($S6,#REF!,7,FALSE)=AB6,"Orange","Yoigo")))</f>
        <v>#REF!</v>
      </c>
      <c r="AD6" s="86" t="e">
        <f>MAX(VLOOKUP($S6,'3G - MAIN CITIES'!$E$2:$Y$9,7,FALSE),VLOOKUP($S6,'3G - MAIN CITIES'!$E$10:$Y$17,7,FALSE),VLOOKUP($S6,'3G - MAIN CITIES'!$E$18:$Y$25,7,FALSE),VLOOKUP($S6,'3G - MAIN CITIES'!$E$26:$Y$33,7,FALSE))</f>
        <v>#N/A</v>
      </c>
      <c r="AE6" s="84" t="e">
        <f>IF(VLOOKUP($S6,'3G - MAIN CITIES'!$E$2:$Y$9,7,FALSE)=AD6,"Vodafone",IF(VLOOKUP($S6,'3G - MAIN CITIES'!$E$10:$Y$17,7,FALSE)=AD6,"Movistar",IF(VLOOKUP($S6,'3G - MAIN CITIES'!$E$18:$Y$25,7,FALSE)=AD6,"Orange","Yoigo")))</f>
        <v>#N/A</v>
      </c>
      <c r="AF6" s="81" t="e">
        <f>MIN(VLOOKUP($S6,#REF!,56,FALSE),VLOOKUP($S6,#REF!,56,FALSE),VLOOKUP($S6,#REF!,56,FALSE),VLOOKUP($S6,#REF!,56,FALSE))</f>
        <v>#REF!</v>
      </c>
      <c r="AG6" s="82" t="e">
        <f>IF(VLOOKUP($S6,#REF!,56,FALSE)=AF6,"Vodafone",IF(VLOOKUP($S6,#REF!,56,FALSE)=AF6,"Movistar",IF(VLOOKUP($S6,#REF!,56,FALSE)=AF6,"Orange","Yoigo")))</f>
        <v>#REF!</v>
      </c>
      <c r="AH6" s="83" t="e">
        <f>MIN(VLOOKUP($S6,'3G - MAIN CITIES'!$E$2:$CA$9,56,FALSE),VLOOKUP($S6,'3G - MAIN CITIES'!$E$10:$CA$17,56,FALSE),VLOOKUP($S6,'3G - MAIN CITIES'!$E$18:$CA$25,56,FALSE),VLOOKUP($S6,'3G - MAIN CITIES'!$E$26:$CA$33,56,FALSE))</f>
        <v>#N/A</v>
      </c>
      <c r="AI6" s="84" t="e">
        <f>IF(VLOOKUP($S6,'3G - MAIN CITIES'!$E$2:$CA$9,56,FALSE)=AH6,"Vodafone",IF(VLOOKUP($S6,'3G - MAIN CITIES'!$E$10:$CA$17,56,FALSE)=AH6,"Movistar",IF(VLOOKUP($S6,'3G - MAIN CITIES'!$E$18:$CA$25,56,FALSE)=AH6,"Orange","Yoigo")))</f>
        <v>#N/A</v>
      </c>
      <c r="AJ6" s="87" t="e">
        <f>MIN(VLOOKUP($S6,#REF!,64,FALSE),VLOOKUP($S6,#REF!,64,FALSE),VLOOKUP($S6,#REF!,64,FALSE),VLOOKUP($S6,#REF!,64,FALSE))</f>
        <v>#REF!</v>
      </c>
      <c r="AK6" s="82" t="e">
        <f>IF(VLOOKUP($S6,#REF!,64,FALSE)=AJ6,"Vodafone",IF(VLOOKUP($S6,#REF!,64,FALSE)=AJ6,"Movistar",IF(VLOOKUP($S6,#REF!,64,FALSE)=AJ6,"Orange","Yoigo")))</f>
        <v>#REF!</v>
      </c>
      <c r="AL6" s="88" t="e">
        <f>MIN(VLOOKUP($S6,'3G - MAIN CITIES'!$E$2:$CA$9,64,FALSE),VLOOKUP($S6,'3G - MAIN CITIES'!$E$10:$CA$17,64,FALSE),VLOOKUP($S6,'3G - MAIN CITIES'!$E$18:$CA$25,64,FALSE),VLOOKUP($S6,'3G - MAIN CITIES'!$E$26:$CA$33,64,FALSE))</f>
        <v>#N/A</v>
      </c>
      <c r="AM6" s="84" t="e">
        <f>IF(VLOOKUP($S6,'3G - MAIN CITIES'!$E$2:$CA$9,64,FALSE)=AL6,"Vodafone",IF(VLOOKUP($S6,'3G - MAIN CITIES'!$E$10:$CA$17,64,FALSE)=AL6,"Movistar",IF(VLOOKUP($S6,'3G - MAIN CITIES'!$E$18:$CA$25,64,FALSE)=AL6,"Orange","Yoigo")))</f>
        <v>#N/A</v>
      </c>
      <c r="AN6" s="89" t="e">
        <f>VLOOKUP($S6,#REF!,93,FALSE)</f>
        <v>#REF!</v>
      </c>
      <c r="AO6" s="90" t="e">
        <f>VLOOKUP($S6,'3G - MAIN CITIES'!$E$2:$CW$9,93,FALSE)</f>
        <v>#N/A</v>
      </c>
    </row>
    <row r="7" spans="2:41" ht="15.75" thickBot="1">
      <c r="B7" s="96" t="s">
        <v>126</v>
      </c>
      <c r="C7" s="97">
        <f t="shared" si="0"/>
        <v>0</v>
      </c>
      <c r="D7" s="98">
        <f t="shared" si="1"/>
        <v>0</v>
      </c>
      <c r="E7" s="98">
        <f t="shared" si="2"/>
        <v>0</v>
      </c>
      <c r="F7" s="98">
        <f>COUNTIF($AI$3:$AI$34,$B7)</f>
        <v>0</v>
      </c>
      <c r="G7" s="99">
        <f>COUNTIF($AM$3:$AM$34,$B7)</f>
        <v>0</v>
      </c>
      <c r="S7" s="80" t="s">
        <v>67</v>
      </c>
      <c r="T7" s="83" t="e">
        <f>MAX(VLOOKUP($S7,#REF!,5,FALSE),VLOOKUP($S7,#REF!,5,FALSE),VLOOKUP($S7,#REF!,5,FALSE),VLOOKUP($S7,#REF!,5,FALSE))</f>
        <v>#REF!</v>
      </c>
      <c r="U7" s="84" t="e">
        <f>IF(VLOOKUP($S7,#REF!,5,FALSE)=T7,"Vodafone",IF(VLOOKUP($S7,#REF!,5,FALSE)=T7,"Movistar",IF(VLOOKUP($S7,#REF!,5,FALSE)=T7,"Orange","Yoigo")))</f>
        <v>#REF!</v>
      </c>
      <c r="V7" s="83" t="e">
        <f>MAX(VLOOKUP($S7,'3G - MAIN CITIES'!$E$2:$I$9,5,FALSE),VLOOKUP($S7,'3G - MAIN CITIES'!$E$10:$I$17,5,FALSE),VLOOKUP($S7,'3G - MAIN CITIES'!$E$18:$I$25,5,FALSE),VLOOKUP($S7,'3G - MAIN CITIES'!$E$26:$I$33,5,FALSE))</f>
        <v>#N/A</v>
      </c>
      <c r="W7" s="84" t="e">
        <f>IF(VLOOKUP($S7,'3G - MAIN CITIES'!$E$2:$I$9,5,FALSE)=V7,"Vodafone",IF(VLOOKUP($S7,'3G - MAIN CITIES'!$E$10:$I$17,5,FALSE)=V7,"Movistar",IF(VLOOKUP($S7,'3G - MAIN CITIES'!$E$18:$I$25,5,FALSE)=V7,"Orange","Yoigo")))</f>
        <v>#N/A</v>
      </c>
      <c r="X7" s="83" t="e">
        <f>MAX(VLOOKUP($S7,#REF!,20,FALSE),VLOOKUP($S7,#REF!,20,FALSE),VLOOKUP($S7,#REF!,20,FALSE),VLOOKUP($S7,#REF!,20,FALSE))</f>
        <v>#REF!</v>
      </c>
      <c r="Y7" s="84" t="e">
        <f>IF(VLOOKUP($S7,#REF!,20,FALSE)=X7,"Vodafone",IF(VLOOKUP($S7,#REF!,20,FALSE)=X7,"Movistar",IF(VLOOKUP($S7,#REF!,20,FALSE)=X7,"Orange","Yoigo")))</f>
        <v>#REF!</v>
      </c>
      <c r="Z7" s="83" t="e">
        <f>MAX(VLOOKUP($S7,'3G - MAIN CITIES'!$E$2:$Y$9,20,FALSE),VLOOKUP($S7,'3G - MAIN CITIES'!$E$10:$Y$17,20,FALSE),VLOOKUP($S7,'3G - MAIN CITIES'!$E$18:$Y$25,20,FALSE),VLOOKUP($S7,'3G - MAIN CITIES'!$E$26:$Y$33,20,FALSE))</f>
        <v>#N/A</v>
      </c>
      <c r="AA7" s="84" t="e">
        <f>IF(VLOOKUP($S7,'3G - MAIN CITIES'!$E$2:$Y$9,20,FALSE)=Z7,"Vodafone",IF(VLOOKUP($S7,'3G - MAIN CITIES'!$E$10:$Y$17,20,FALSE)=Z7,"Movistar",IF(VLOOKUP($S7,'3G - MAIN CITIES'!$E$18:$Y$25,20,FALSE)=Z7,"Orange","Yoigo")))</f>
        <v>#N/A</v>
      </c>
      <c r="AB7" s="85" t="e">
        <f>MAX(VLOOKUP($S7,#REF!,7,FALSE),VLOOKUP($S7,#REF!,7,FALSE),VLOOKUP($S7,#REF!,7,FALSE),VLOOKUP($S7,#REF!,7,FALSE))</f>
        <v>#REF!</v>
      </c>
      <c r="AC7" s="82" t="e">
        <f>IF(VLOOKUP($S7,#REF!,7,FALSE)=AB7,"Vodafone",IF(VLOOKUP($S7,#REF!,7,FALSE)=AB7,"Movistar",IF(VLOOKUP($S7,#REF!,7,FALSE)=AB7,"Orange","Yoigo")))</f>
        <v>#REF!</v>
      </c>
      <c r="AD7" s="86" t="e">
        <f>MAX(VLOOKUP($S7,'3G - MAIN CITIES'!$E$2:$Y$9,7,FALSE),VLOOKUP($S7,'3G - MAIN CITIES'!$E$10:$Y$17,7,FALSE),VLOOKUP($S7,'3G - MAIN CITIES'!$E$18:$Y$25,7,FALSE),VLOOKUP($S7,'3G - MAIN CITIES'!$E$26:$Y$33,7,FALSE))</f>
        <v>#N/A</v>
      </c>
      <c r="AE7" s="84" t="e">
        <f>IF(VLOOKUP($S7,'3G - MAIN CITIES'!$E$2:$Y$9,7,FALSE)=AD7,"Vodafone",IF(VLOOKUP($S7,'3G - MAIN CITIES'!$E$10:$Y$17,7,FALSE)=AD7,"Movistar",IF(VLOOKUP($S7,'3G - MAIN CITIES'!$E$18:$Y$25,7,FALSE)=AD7,"Orange","Yoigo")))</f>
        <v>#N/A</v>
      </c>
      <c r="AF7" s="81" t="e">
        <f>MIN(VLOOKUP($S7,#REF!,56,FALSE),VLOOKUP($S7,#REF!,56,FALSE),VLOOKUP($S7,#REF!,56,FALSE),VLOOKUP($S7,#REF!,56,FALSE))</f>
        <v>#REF!</v>
      </c>
      <c r="AG7" s="82" t="e">
        <f>IF(VLOOKUP($S7,#REF!,56,FALSE)=AF7,"Vodafone",IF(VLOOKUP($S7,#REF!,56,FALSE)=AF7,"Movistar",IF(VLOOKUP($S7,#REF!,56,FALSE)=AF7,"Orange","Yoigo")))</f>
        <v>#REF!</v>
      </c>
      <c r="AH7" s="83" t="e">
        <f>MIN(VLOOKUP($S7,'3G - MAIN CITIES'!$E$2:$CA$9,56,FALSE),VLOOKUP($S7,'3G - MAIN CITIES'!$E$10:$CA$17,56,FALSE),VLOOKUP($S7,'3G - MAIN CITIES'!$E$18:$CA$25,56,FALSE),VLOOKUP($S7,'3G - MAIN CITIES'!$E$26:$CA$33,56,FALSE))</f>
        <v>#N/A</v>
      </c>
      <c r="AI7" s="84" t="e">
        <f>IF(VLOOKUP($S7,'3G - MAIN CITIES'!$E$2:$CA$9,56,FALSE)=AH7,"Vodafone",IF(VLOOKUP($S7,'3G - MAIN CITIES'!$E$10:$CA$17,56,FALSE)=AH7,"Movistar",IF(VLOOKUP($S7,'3G - MAIN CITIES'!$E$18:$CA$25,56,FALSE)=AH7,"Orange","Yoigo")))</f>
        <v>#N/A</v>
      </c>
      <c r="AJ7" s="87" t="e">
        <f>MIN(VLOOKUP($S7,#REF!,64,FALSE),VLOOKUP($S7,#REF!,64,FALSE),VLOOKUP($S7,#REF!,64,FALSE),VLOOKUP($S7,#REF!,64,FALSE))</f>
        <v>#REF!</v>
      </c>
      <c r="AK7" s="82" t="e">
        <f>IF(VLOOKUP($S7,#REF!,64,FALSE)=AJ7,"Vodafone",IF(VLOOKUP($S7,#REF!,64,FALSE)=AJ7,"Movistar",IF(VLOOKUP($S7,#REF!,64,FALSE)=AJ7,"Orange","Yoigo")))</f>
        <v>#REF!</v>
      </c>
      <c r="AL7" s="88" t="e">
        <f>MIN(VLOOKUP($S7,'3G - MAIN CITIES'!$E$2:$CA$9,64,FALSE),VLOOKUP($S7,'3G - MAIN CITIES'!$E$10:$CA$17,64,FALSE),VLOOKUP($S7,'3G - MAIN CITIES'!$E$18:$CA$25,64,FALSE),VLOOKUP($S7,'3G - MAIN CITIES'!$E$26:$CA$33,64,FALSE))</f>
        <v>#N/A</v>
      </c>
      <c r="AM7" s="84" t="e">
        <f>IF(VLOOKUP($S7,'3G - MAIN CITIES'!$E$2:$CA$9,64,FALSE)=AL7,"Vodafone",IF(VLOOKUP($S7,'3G - MAIN CITIES'!$E$10:$CA$17,64,FALSE)=AL7,"Movistar",IF(VLOOKUP($S7,'3G - MAIN CITIES'!$E$18:$CA$25,64,FALSE)=AL7,"Orange","Yoigo")))</f>
        <v>#N/A</v>
      </c>
      <c r="AN7" s="89" t="e">
        <f>VLOOKUP($S7,#REF!,93,FALSE)</f>
        <v>#REF!</v>
      </c>
      <c r="AO7" s="90" t="e">
        <f>VLOOKUP($S7,'3G - MAIN CITIES'!$E$2:$CW$9,93,FALSE)</f>
        <v>#N/A</v>
      </c>
    </row>
    <row r="8" spans="2:41" ht="15.75" thickBot="1">
      <c r="S8" s="80" t="s">
        <v>68</v>
      </c>
      <c r="T8" s="83" t="e">
        <f>MAX(VLOOKUP($S8,#REF!,5,FALSE),VLOOKUP($S8,#REF!,5,FALSE),VLOOKUP($S8,#REF!,5,FALSE),VLOOKUP($S8,#REF!,5,FALSE))</f>
        <v>#REF!</v>
      </c>
      <c r="U8" s="84" t="e">
        <f>IF(VLOOKUP($S8,#REF!,5,FALSE)=T8,"Vodafone",IF(VLOOKUP($S8,#REF!,5,FALSE)=T8,"Movistar",IF(VLOOKUP($S8,#REF!,5,FALSE)=T8,"Orange","Yoigo")))</f>
        <v>#REF!</v>
      </c>
      <c r="V8" s="83" t="e">
        <f>MAX(VLOOKUP($S8,'3G - MAIN CITIES'!$E$2:$I$9,5,FALSE),VLOOKUP($S8,'3G - MAIN CITIES'!$E$10:$I$17,5,FALSE),VLOOKUP($S8,'3G - MAIN CITIES'!$E$18:$I$25,5,FALSE),VLOOKUP($S8,'3G - MAIN CITIES'!$E$26:$I$33,5,FALSE))</f>
        <v>#N/A</v>
      </c>
      <c r="W8" s="84" t="e">
        <f>IF(VLOOKUP($S8,'3G - MAIN CITIES'!$E$2:$I$9,5,FALSE)=V8,"Vodafone",IF(VLOOKUP($S8,'3G - MAIN CITIES'!$E$10:$I$17,5,FALSE)=V8,"Movistar",IF(VLOOKUP($S8,'3G - MAIN CITIES'!$E$18:$I$25,5,FALSE)=V8,"Orange","Yoigo")))</f>
        <v>#N/A</v>
      </c>
      <c r="X8" s="83" t="e">
        <f>MAX(VLOOKUP($S8,#REF!,20,FALSE),VLOOKUP($S8,#REF!,20,FALSE),VLOOKUP($S8,#REF!,20,FALSE),VLOOKUP($S8,#REF!,20,FALSE))</f>
        <v>#REF!</v>
      </c>
      <c r="Y8" s="84" t="e">
        <f>IF(VLOOKUP($S8,#REF!,20,FALSE)=X8,"Vodafone",IF(VLOOKUP($S8,#REF!,20,FALSE)=X8,"Movistar",IF(VLOOKUP($S8,#REF!,20,FALSE)=X8,"Orange","Yoigo")))</f>
        <v>#REF!</v>
      </c>
      <c r="Z8" s="83" t="e">
        <f>MAX(VLOOKUP($S8,'3G - MAIN CITIES'!$E$2:$Y$9,20,FALSE),VLOOKUP($S8,'3G - MAIN CITIES'!$E$10:$Y$17,20,FALSE),VLOOKUP($S8,'3G - MAIN CITIES'!$E$18:$Y$25,20,FALSE),VLOOKUP($S8,'3G - MAIN CITIES'!$E$26:$Y$33,20,FALSE))</f>
        <v>#N/A</v>
      </c>
      <c r="AA8" s="84" t="e">
        <f>IF(VLOOKUP($S8,'3G - MAIN CITIES'!$E$2:$Y$9,20,FALSE)=Z8,"Vodafone",IF(VLOOKUP($S8,'3G - MAIN CITIES'!$E$10:$Y$17,20,FALSE)=Z8,"Movistar",IF(VLOOKUP($S8,'3G - MAIN CITIES'!$E$18:$Y$25,20,FALSE)=Z8,"Orange","Yoigo")))</f>
        <v>#N/A</v>
      </c>
      <c r="AB8" s="85" t="e">
        <f>MAX(VLOOKUP($S8,#REF!,7,FALSE),VLOOKUP($S8,#REF!,7,FALSE),VLOOKUP($S8,#REF!,7,FALSE),VLOOKUP($S8,#REF!,7,FALSE))</f>
        <v>#REF!</v>
      </c>
      <c r="AC8" s="82" t="e">
        <f>IF(VLOOKUP($S8,#REF!,7,FALSE)=AB8,"Vodafone",IF(VLOOKUP($S8,#REF!,7,FALSE)=AB8,"Movistar",IF(VLOOKUP($S8,#REF!,7,FALSE)=AB8,"Orange","Yoigo")))</f>
        <v>#REF!</v>
      </c>
      <c r="AD8" s="86" t="e">
        <f>MAX(VLOOKUP($S8,'3G - MAIN CITIES'!$E$2:$Y$9,7,FALSE),VLOOKUP($S8,'3G - MAIN CITIES'!$E$10:$Y$17,7,FALSE),VLOOKUP($S8,'3G - MAIN CITIES'!$E$18:$Y$25,7,FALSE),VLOOKUP($S8,'3G - MAIN CITIES'!$E$26:$Y$33,7,FALSE))</f>
        <v>#N/A</v>
      </c>
      <c r="AE8" s="84" t="e">
        <f>IF(VLOOKUP($S8,'3G - MAIN CITIES'!$E$2:$Y$9,7,FALSE)=AD8,"Vodafone",IF(VLOOKUP($S8,'3G - MAIN CITIES'!$E$10:$Y$17,7,FALSE)=AD8,"Movistar",IF(VLOOKUP($S8,'3G - MAIN CITIES'!$E$18:$Y$25,7,FALSE)=AD8,"Orange","Yoigo")))</f>
        <v>#N/A</v>
      </c>
      <c r="AF8" s="81" t="e">
        <f>MIN(VLOOKUP($S8,#REF!,56,FALSE),VLOOKUP($S8,#REF!,56,FALSE),VLOOKUP($S8,#REF!,56,FALSE),VLOOKUP($S8,#REF!,56,FALSE))</f>
        <v>#REF!</v>
      </c>
      <c r="AG8" s="82" t="e">
        <f>IF(VLOOKUP($S8,#REF!,56,FALSE)=AF8,"Vodafone",IF(VLOOKUP($S8,#REF!,56,FALSE)=AF8,"Movistar",IF(VLOOKUP($S8,#REF!,56,FALSE)=AF8,"Orange","Yoigo")))</f>
        <v>#REF!</v>
      </c>
      <c r="AH8" s="83" t="e">
        <f>MIN(VLOOKUP($S8,'3G - MAIN CITIES'!$E$2:$CA$9,56,FALSE),VLOOKUP($S8,'3G - MAIN CITIES'!$E$10:$CA$17,56,FALSE),VLOOKUP($S8,'3G - MAIN CITIES'!$E$18:$CA$25,56,FALSE),VLOOKUP($S8,'3G - MAIN CITIES'!$E$26:$CA$33,56,FALSE))</f>
        <v>#N/A</v>
      </c>
      <c r="AI8" s="84" t="e">
        <f>IF(VLOOKUP($S8,'3G - MAIN CITIES'!$E$2:$CA$9,56,FALSE)=AH8,"Vodafone",IF(VLOOKUP($S8,'3G - MAIN CITIES'!$E$10:$CA$17,56,FALSE)=AH8,"Movistar",IF(VLOOKUP($S8,'3G - MAIN CITIES'!$E$18:$CA$25,56,FALSE)=AH8,"Orange","Yoigo")))</f>
        <v>#N/A</v>
      </c>
      <c r="AJ8" s="87" t="e">
        <f>MIN(VLOOKUP($S8,#REF!,64,FALSE),VLOOKUP($S8,#REF!,64,FALSE),VLOOKUP($S8,#REF!,64,FALSE),VLOOKUP($S8,#REF!,64,FALSE))</f>
        <v>#REF!</v>
      </c>
      <c r="AK8" s="82" t="e">
        <f>IF(VLOOKUP($S8,#REF!,64,FALSE)=AJ8,"Vodafone",IF(VLOOKUP($S8,#REF!,64,FALSE)=AJ8,"Movistar",IF(VLOOKUP($S8,#REF!,64,FALSE)=AJ8,"Orange","Yoigo")))</f>
        <v>#REF!</v>
      </c>
      <c r="AL8" s="88" t="e">
        <f>MIN(VLOOKUP($S8,'3G - MAIN CITIES'!$E$2:$CA$9,64,FALSE),VLOOKUP($S8,'3G - MAIN CITIES'!$E$10:$CA$17,64,FALSE),VLOOKUP($S8,'3G - MAIN CITIES'!$E$18:$CA$25,64,FALSE),VLOOKUP($S8,'3G - MAIN CITIES'!$E$26:$CA$33,64,FALSE))</f>
        <v>#N/A</v>
      </c>
      <c r="AM8" s="84" t="e">
        <f>IF(VLOOKUP($S8,'3G - MAIN CITIES'!$E$2:$CA$9,64,FALSE)=AL8,"Vodafone",IF(VLOOKUP($S8,'3G - MAIN CITIES'!$E$10:$CA$17,64,FALSE)=AL8,"Movistar",IF(VLOOKUP($S8,'3G - MAIN CITIES'!$E$18:$CA$25,64,FALSE)=AL8,"Orange","Yoigo")))</f>
        <v>#N/A</v>
      </c>
      <c r="AN8" s="89" t="e">
        <f>VLOOKUP($S8,#REF!,93,FALSE)</f>
        <v>#REF!</v>
      </c>
      <c r="AO8" s="90" t="e">
        <f>VLOOKUP($S8,'3G - MAIN CITIES'!$E$2:$CW$9,93,FALSE)</f>
        <v>#N/A</v>
      </c>
    </row>
    <row r="9" spans="2:41" ht="15.75" thickBot="1">
      <c r="B9" s="503" t="s">
        <v>127</v>
      </c>
      <c r="C9" s="505" t="s">
        <v>98</v>
      </c>
      <c r="D9" s="506"/>
      <c r="E9" s="506"/>
      <c r="F9" s="506"/>
      <c r="G9" s="507"/>
      <c r="S9" s="80" t="s">
        <v>69</v>
      </c>
      <c r="T9" s="83" t="e">
        <f>MAX(VLOOKUP($S9,#REF!,5,FALSE),VLOOKUP($S9,#REF!,5,FALSE),VLOOKUP($S9,#REF!,5,FALSE),VLOOKUP($S9,#REF!,5,FALSE))</f>
        <v>#REF!</v>
      </c>
      <c r="U9" s="84" t="e">
        <f>IF(VLOOKUP($S9,#REF!,5,FALSE)=T9,"Vodafone",IF(VLOOKUP($S9,#REF!,5,FALSE)=T9,"Movistar",IF(VLOOKUP($S9,#REF!,5,FALSE)=T9,"Orange","Yoigo")))</f>
        <v>#REF!</v>
      </c>
      <c r="V9" s="83" t="e">
        <f>MAX(VLOOKUP($S9,'3G - MAIN CITIES'!$E$2:$I$9,5,FALSE),VLOOKUP($S9,'3G - MAIN CITIES'!$E$10:$I$17,5,FALSE),VLOOKUP($S9,'3G - MAIN CITIES'!$E$18:$I$25,5,FALSE),VLOOKUP($S9,'3G - MAIN CITIES'!$E$26:$I$33,5,FALSE))</f>
        <v>#N/A</v>
      </c>
      <c r="W9" s="84" t="e">
        <f>IF(VLOOKUP($S9,'3G - MAIN CITIES'!$E$2:$I$9,5,FALSE)=V9,"Vodafone",IF(VLOOKUP($S9,'3G - MAIN CITIES'!$E$10:$I$17,5,FALSE)=V9,"Movistar",IF(VLOOKUP($S9,'3G - MAIN CITIES'!$E$18:$I$25,5,FALSE)=V9,"Orange","Yoigo")))</f>
        <v>#N/A</v>
      </c>
      <c r="X9" s="83" t="e">
        <f>MAX(VLOOKUP($S9,#REF!,20,FALSE),VLOOKUP($S9,#REF!,20,FALSE),VLOOKUP($S9,#REF!,20,FALSE),VLOOKUP($S9,#REF!,20,FALSE))</f>
        <v>#REF!</v>
      </c>
      <c r="Y9" s="84" t="e">
        <f>IF(VLOOKUP($S9,#REF!,20,FALSE)=X9,"Vodafone",IF(VLOOKUP($S9,#REF!,20,FALSE)=X9,"Movistar",IF(VLOOKUP($S9,#REF!,20,FALSE)=X9,"Orange","Yoigo")))</f>
        <v>#REF!</v>
      </c>
      <c r="Z9" s="83" t="e">
        <f>MAX(VLOOKUP($S9,'3G - MAIN CITIES'!$E$2:$Y$9,20,FALSE),VLOOKUP($S9,'3G - MAIN CITIES'!$E$10:$Y$17,20,FALSE),VLOOKUP($S9,'3G - MAIN CITIES'!$E$18:$Y$25,20,FALSE),VLOOKUP($S9,'3G - MAIN CITIES'!$E$26:$Y$33,20,FALSE))</f>
        <v>#N/A</v>
      </c>
      <c r="AA9" s="84" t="e">
        <f>IF(VLOOKUP($S9,'3G - MAIN CITIES'!$E$2:$Y$9,20,FALSE)=Z9,"Vodafone",IF(VLOOKUP($S9,'3G - MAIN CITIES'!$E$10:$Y$17,20,FALSE)=Z9,"Movistar",IF(VLOOKUP($S9,'3G - MAIN CITIES'!$E$18:$Y$25,20,FALSE)=Z9,"Orange","Yoigo")))</f>
        <v>#N/A</v>
      </c>
      <c r="AB9" s="85" t="e">
        <f>MAX(VLOOKUP($S9,#REF!,7,FALSE),VLOOKUP($S9,#REF!,7,FALSE),VLOOKUP($S9,#REF!,7,FALSE),VLOOKUP($S9,#REF!,7,FALSE))</f>
        <v>#REF!</v>
      </c>
      <c r="AC9" s="82" t="e">
        <f>IF(VLOOKUP($S9,#REF!,7,FALSE)=AB9,"Vodafone",IF(VLOOKUP($S9,#REF!,7,FALSE)=AB9,"Movistar",IF(VLOOKUP($S9,#REF!,7,FALSE)=AB9,"Orange","Yoigo")))</f>
        <v>#REF!</v>
      </c>
      <c r="AD9" s="86" t="e">
        <f>MAX(VLOOKUP($S9,'3G - MAIN CITIES'!$E$2:$Y$9,7,FALSE),VLOOKUP($S9,'3G - MAIN CITIES'!$E$10:$Y$17,7,FALSE),VLOOKUP($S9,'3G - MAIN CITIES'!$E$18:$Y$25,7,FALSE),VLOOKUP($S9,'3G - MAIN CITIES'!$E$26:$Y$33,7,FALSE))</f>
        <v>#N/A</v>
      </c>
      <c r="AE9" s="84" t="e">
        <f>IF(VLOOKUP($S9,'3G - MAIN CITIES'!$E$2:$Y$9,7,FALSE)=AD9,"Vodafone",IF(VLOOKUP($S9,'3G - MAIN CITIES'!$E$10:$Y$17,7,FALSE)=AD9,"Movistar",IF(VLOOKUP($S9,'3G - MAIN CITIES'!$E$18:$Y$25,7,FALSE)=AD9,"Orange","Yoigo")))</f>
        <v>#N/A</v>
      </c>
      <c r="AF9" s="81" t="e">
        <f>MIN(VLOOKUP($S9,#REF!,56,FALSE),VLOOKUP($S9,#REF!,56,FALSE),VLOOKUP($S9,#REF!,56,FALSE),VLOOKUP($S9,#REF!,56,FALSE))</f>
        <v>#REF!</v>
      </c>
      <c r="AG9" s="82" t="e">
        <f>IF(VLOOKUP($S9,#REF!,56,FALSE)=AF9,"Vodafone",IF(VLOOKUP($S9,#REF!,56,FALSE)=AF9,"Movistar",IF(VLOOKUP($S9,#REF!,56,FALSE)=AF9,"Orange","Yoigo")))</f>
        <v>#REF!</v>
      </c>
      <c r="AH9" s="83" t="e">
        <f>MIN(VLOOKUP($S9,'3G - MAIN CITIES'!$E$2:$CA$9,56,FALSE),VLOOKUP($S9,'3G - MAIN CITIES'!$E$10:$CA$17,56,FALSE),VLOOKUP($S9,'3G - MAIN CITIES'!$E$18:$CA$25,56,FALSE),VLOOKUP($S9,'3G - MAIN CITIES'!$E$26:$CA$33,56,FALSE))</f>
        <v>#N/A</v>
      </c>
      <c r="AI9" s="84" t="e">
        <f>IF(VLOOKUP($S9,'3G - MAIN CITIES'!$E$2:$CA$9,56,FALSE)=AH9,"Vodafone",IF(VLOOKUP($S9,'3G - MAIN CITIES'!$E$10:$CA$17,56,FALSE)=AH9,"Movistar",IF(VLOOKUP($S9,'3G - MAIN CITIES'!$E$18:$CA$25,56,FALSE)=AH9,"Orange","Yoigo")))</f>
        <v>#N/A</v>
      </c>
      <c r="AJ9" s="87" t="e">
        <f>MIN(VLOOKUP($S9,#REF!,64,FALSE),VLOOKUP($S9,#REF!,64,FALSE),VLOOKUP($S9,#REF!,64,FALSE),VLOOKUP($S9,#REF!,64,FALSE))</f>
        <v>#REF!</v>
      </c>
      <c r="AK9" s="82" t="e">
        <f>IF(VLOOKUP($S9,#REF!,64,FALSE)=AJ9,"Vodafone",IF(VLOOKUP($S9,#REF!,64,FALSE)=AJ9,"Movistar",IF(VLOOKUP($S9,#REF!,64,FALSE)=AJ9,"Orange","Yoigo")))</f>
        <v>#REF!</v>
      </c>
      <c r="AL9" s="88" t="e">
        <f>MIN(VLOOKUP($S9,'3G - MAIN CITIES'!$E$2:$CA$9,64,FALSE),VLOOKUP($S9,'3G - MAIN CITIES'!$E$10:$CA$17,64,FALSE),VLOOKUP($S9,'3G - MAIN CITIES'!$E$18:$CA$25,64,FALSE),VLOOKUP($S9,'3G - MAIN CITIES'!$E$26:$CA$33,64,FALSE))</f>
        <v>#N/A</v>
      </c>
      <c r="AM9" s="84" t="e">
        <f>IF(VLOOKUP($S9,'3G - MAIN CITIES'!$E$2:$CA$9,64,FALSE)=AL9,"Vodafone",IF(VLOOKUP($S9,'3G - MAIN CITIES'!$E$10:$CA$17,64,FALSE)=AL9,"Movistar",IF(VLOOKUP($S9,'3G - MAIN CITIES'!$E$18:$CA$25,64,FALSE)=AL9,"Orange","Yoigo")))</f>
        <v>#N/A</v>
      </c>
      <c r="AN9" s="89" t="e">
        <f>VLOOKUP($S9,#REF!,93,FALSE)</f>
        <v>#REF!</v>
      </c>
      <c r="AO9" s="90" t="e">
        <f>VLOOKUP($S9,'3G - MAIN CITIES'!$E$2:$CW$9,93,FALSE)</f>
        <v>#N/A</v>
      </c>
    </row>
    <row r="10" spans="2:41" ht="15.75" thickBot="1">
      <c r="B10" s="508"/>
      <c r="C10" s="62" t="s">
        <v>95</v>
      </c>
      <c r="D10" s="63" t="s">
        <v>128</v>
      </c>
      <c r="E10" s="63" t="s">
        <v>96</v>
      </c>
      <c r="F10" s="63" t="s">
        <v>121</v>
      </c>
      <c r="G10" s="64" t="s">
        <v>122</v>
      </c>
      <c r="S10" s="100" t="s">
        <v>70</v>
      </c>
      <c r="T10" s="103" t="e">
        <f>MAX(VLOOKUP($S10,#REF!,5,FALSE),VLOOKUP($S10,#REF!,5,FALSE),VLOOKUP($S10,#REF!,5,FALSE),VLOOKUP($S10,#REF!,5,FALSE))</f>
        <v>#REF!</v>
      </c>
      <c r="U10" s="104" t="e">
        <f>IF(VLOOKUP($S10,#REF!,5,FALSE)=T10,"Vodafone",IF(VLOOKUP($S10,#REF!,5,FALSE)=T10,"Movistar",IF(VLOOKUP($S10,#REF!,5,FALSE)=T10,"Orange","Yoigo")))</f>
        <v>#REF!</v>
      </c>
      <c r="V10" s="103" t="e">
        <f>MAX(VLOOKUP($S10,'3G - MAIN CITIES'!$E$2:$I$9,5,FALSE),VLOOKUP($S10,'3G - MAIN CITIES'!$E$10:$I$17,5,FALSE),VLOOKUP($S10,'3G - MAIN CITIES'!$E$18:$I$25,5,FALSE),VLOOKUP($S10,'3G - MAIN CITIES'!$E$26:$I$33,5,FALSE))</f>
        <v>#N/A</v>
      </c>
      <c r="W10" s="104" t="e">
        <f>IF(VLOOKUP($S10,'3G - MAIN CITIES'!$E$2:$I$9,5,FALSE)=V10,"Vodafone",IF(VLOOKUP($S10,'3G - MAIN CITIES'!$E$10:$I$17,5,FALSE)=V10,"Movistar",IF(VLOOKUP($S10,'3G - MAIN CITIES'!$E$18:$I$25,5,FALSE)=V10,"Orange","Yoigo")))</f>
        <v>#N/A</v>
      </c>
      <c r="X10" s="103" t="e">
        <f>MAX(VLOOKUP($S10,#REF!,20,FALSE),VLOOKUP($S10,#REF!,20,FALSE),VLOOKUP($S10,#REF!,20,FALSE),VLOOKUP($S10,#REF!,20,FALSE))</f>
        <v>#REF!</v>
      </c>
      <c r="Y10" s="104" t="e">
        <f>IF(VLOOKUP($S10,#REF!,20,FALSE)=X10,"Vodafone",IF(VLOOKUP($S10,#REF!,20,FALSE)=X10,"Movistar",IF(VLOOKUP($S10,#REF!,20,FALSE)=X10,"Orange","Yoigo")))</f>
        <v>#REF!</v>
      </c>
      <c r="Z10" s="103" t="e">
        <f>MAX(VLOOKUP($S10,'3G - MAIN CITIES'!$E$2:$Y$9,20,FALSE),VLOOKUP($S10,'3G - MAIN CITIES'!$E$10:$Y$17,20,FALSE),VLOOKUP($S10,'3G - MAIN CITIES'!$E$18:$Y$25,20,FALSE),VLOOKUP($S10,'3G - MAIN CITIES'!$E$26:$Y$33,20,FALSE))</f>
        <v>#N/A</v>
      </c>
      <c r="AA10" s="104" t="e">
        <f>IF(VLOOKUP($S10,'3G - MAIN CITIES'!$E$2:$Y$9,20,FALSE)=Z10,"Vodafone",IF(VLOOKUP($S10,'3G - MAIN CITIES'!$E$10:$Y$17,20,FALSE)=Z10,"Movistar",IF(VLOOKUP($S10,'3G - MAIN CITIES'!$E$18:$Y$25,20,FALSE)=Z10,"Orange","Yoigo")))</f>
        <v>#N/A</v>
      </c>
      <c r="AB10" s="105" t="e">
        <f>MAX(VLOOKUP($S10,#REF!,7,FALSE),VLOOKUP($S10,#REF!,7,FALSE),VLOOKUP($S10,#REF!,7,FALSE),VLOOKUP($S10,#REF!,7,FALSE))</f>
        <v>#REF!</v>
      </c>
      <c r="AC10" s="102" t="e">
        <f>IF(VLOOKUP($S10,#REF!,7,FALSE)=AB10,"Vodafone",IF(VLOOKUP($S10,#REF!,7,FALSE)=AB10,"Movistar",IF(VLOOKUP($S10,#REF!,7,FALSE)=AB10,"Orange","Yoigo")))</f>
        <v>#REF!</v>
      </c>
      <c r="AD10" s="106" t="e">
        <f>MAX(VLOOKUP($S10,'3G - MAIN CITIES'!$E$2:$Y$9,7,FALSE),VLOOKUP($S10,'3G - MAIN CITIES'!$E$10:$Y$17,7,FALSE),VLOOKUP($S10,'3G - MAIN CITIES'!$E$18:$Y$25,7,FALSE),VLOOKUP($S10,'3G - MAIN CITIES'!$E$26:$Y$33,7,FALSE))</f>
        <v>#N/A</v>
      </c>
      <c r="AE10" s="104" t="e">
        <f>IF(VLOOKUP($S10,'3G - MAIN CITIES'!$E$2:$Y$9,7,FALSE)=AD10,"Vodafone",IF(VLOOKUP($S10,'3G - MAIN CITIES'!$E$10:$Y$17,7,FALSE)=AD10,"Movistar",IF(VLOOKUP($S10,'3G - MAIN CITIES'!$E$18:$Y$25,7,FALSE)=AD10,"Orange","Yoigo")))</f>
        <v>#N/A</v>
      </c>
      <c r="AF10" s="101" t="e">
        <f>MIN(VLOOKUP($S10,#REF!,56,FALSE),VLOOKUP($S10,#REF!,56,FALSE),VLOOKUP($S10,#REF!,56,FALSE),VLOOKUP($S10,#REF!,56,FALSE))</f>
        <v>#REF!</v>
      </c>
      <c r="AG10" s="102" t="e">
        <f>IF(VLOOKUP($S10,#REF!,56,FALSE)=AF10,"Vodafone",IF(VLOOKUP($S10,#REF!,56,FALSE)=AF10,"Movistar",IF(VLOOKUP($S10,#REF!,56,FALSE)=AF10,"Orange","Yoigo")))</f>
        <v>#REF!</v>
      </c>
      <c r="AH10" s="103" t="e">
        <f>MIN(VLOOKUP($S10,'3G - MAIN CITIES'!$E$2:$CA$9,56,FALSE),VLOOKUP($S10,'3G - MAIN CITIES'!$E$10:$CA$17,56,FALSE),VLOOKUP($S10,'3G - MAIN CITIES'!$E$18:$CA$25,56,FALSE),VLOOKUP($S10,'3G - MAIN CITIES'!$E$26:$CA$33,56,FALSE))</f>
        <v>#N/A</v>
      </c>
      <c r="AI10" s="104" t="e">
        <f>IF(VLOOKUP($S10,'3G - MAIN CITIES'!$E$2:$CA$9,56,FALSE)=AH10,"Vodafone",IF(VLOOKUP($S10,'3G - MAIN CITIES'!$E$10:$CA$17,56,FALSE)=AH10,"Movistar",IF(VLOOKUP($S10,'3G - MAIN CITIES'!$E$18:$CA$25,56,FALSE)=AH10,"Orange","Yoigo")))</f>
        <v>#N/A</v>
      </c>
      <c r="AJ10" s="107" t="e">
        <f>MIN(VLOOKUP($S10,#REF!,64,FALSE),VLOOKUP($S10,#REF!,64,FALSE),VLOOKUP($S10,#REF!,64,FALSE),VLOOKUP($S10,#REF!,64,FALSE))</f>
        <v>#REF!</v>
      </c>
      <c r="AK10" s="102" t="e">
        <f>IF(VLOOKUP($S10,#REF!,64,FALSE)=AJ10,"Vodafone",IF(VLOOKUP($S10,#REF!,64,FALSE)=AJ10,"Movistar",IF(VLOOKUP($S10,#REF!,64,FALSE)=AJ10,"Orange","Yoigo")))</f>
        <v>#REF!</v>
      </c>
      <c r="AL10" s="108" t="e">
        <f>MIN(VLOOKUP($S10,'3G - MAIN CITIES'!$E$2:$CA$9,64,FALSE),VLOOKUP($S10,'3G - MAIN CITIES'!$E$10:$CA$17,64,FALSE),VLOOKUP($S10,'3G - MAIN CITIES'!$E$18:$CA$25,64,FALSE),VLOOKUP($S10,'3G - MAIN CITIES'!$E$26:$CA$33,64,FALSE))</f>
        <v>#N/A</v>
      </c>
      <c r="AM10" s="104" t="e">
        <f>IF(VLOOKUP($S10,'3G - MAIN CITIES'!$E$2:$CA$9,64,FALSE)=AL10,"Vodafone",IF(VLOOKUP($S10,'3G - MAIN CITIES'!$E$10:$CA$17,64,FALSE)=AL10,"Movistar",IF(VLOOKUP($S10,'3G - MAIN CITIES'!$E$18:$CA$25,64,FALSE)=AL10,"Orange","Yoigo")))</f>
        <v>#N/A</v>
      </c>
      <c r="AN10" s="109" t="e">
        <f>VLOOKUP($S10,#REF!,93,FALSE)</f>
        <v>#REF!</v>
      </c>
      <c r="AO10" s="110" t="e">
        <f>VLOOKUP($S10,'3G - MAIN CITIES'!$E$2:$CW$9,93,FALSE)</f>
        <v>#N/A</v>
      </c>
    </row>
    <row r="11" spans="2:41">
      <c r="B11" s="111" t="s">
        <v>123</v>
      </c>
      <c r="C11" s="112">
        <f>COUNTIF($U$3:$U$34,$B11)</f>
        <v>0</v>
      </c>
      <c r="D11" s="113">
        <f>COUNTIF($AC$3:$AC$34,$B11)</f>
        <v>0</v>
      </c>
      <c r="E11" s="113">
        <f>COUNTIF($Y$3:$Y$34,$B11)</f>
        <v>0</v>
      </c>
      <c r="F11" s="113">
        <f>COUNTIF($AG$3:$AG$34,$B11)</f>
        <v>0</v>
      </c>
      <c r="G11" s="114">
        <f>COUNTIF($AK$3:$AK$34,$B11)</f>
        <v>0</v>
      </c>
      <c r="S11" s="115" t="s">
        <v>71</v>
      </c>
      <c r="T11" s="116" t="e">
        <f>MAX(VLOOKUP($S11,#REF!,5,FALSE),VLOOKUP($S11,#REF!,5,FALSE),VLOOKUP($S11,#REF!,5,FALSE),VLOOKUP($S11,#REF!,5,FALSE))</f>
        <v>#REF!</v>
      </c>
      <c r="U11" s="117" t="e">
        <f>IF(VLOOKUP($S11,#REF!,5,FALSE)=T11,"Vodafone",IF(VLOOKUP($S11,#REF!,5,FALSE)=T11,"Movistar",IF(VLOOKUP($S11,#REF!,5,FALSE)=T11,"Orange","Yoigo")))</f>
        <v>#REF!</v>
      </c>
      <c r="V11" s="116" t="e">
        <f>MAX(VLOOKUP($S11,'3G - SMALLER CITIES'!$E$2:$I$25,5,FALSE),VLOOKUP($S11,'3G - SMALLER CITIES'!$E$26:$I$49,5,FALSE),VLOOKUP($S11,'3G - SMALLER CITIES'!$E$50:$I$73,5,FALSE),VLOOKUP($S11,'3G - SMALLER CITIES'!$E$74:$I$97,5,FALSE))</f>
        <v>#N/A</v>
      </c>
      <c r="W11" s="117" t="e">
        <f>IF(VLOOKUP($S11,'3G - SMALLER CITIES'!$E$2:$I$25,5,FALSE)=V11,"Vodafone",IF(VLOOKUP($S11,'3G - SMALLER CITIES'!$E$26:$I$49,5,FALSE)=V11,"Movistar",IF(VLOOKUP($S11,'3G - SMALLER CITIES'!$E$50:$I$73,5,FALSE)=V11,"Orange","Yoigo")))</f>
        <v>#N/A</v>
      </c>
      <c r="X11" s="116" t="e">
        <f>MAX(VLOOKUP($S11,#REF!,20,FALSE),VLOOKUP($S11,#REF!,20,FALSE),VLOOKUP($S11,#REF!,20,FALSE),VLOOKUP($S11,#REF!,20,FALSE))</f>
        <v>#REF!</v>
      </c>
      <c r="Y11" s="117" t="e">
        <f>IF(VLOOKUP($S11,#REF!,20,FALSE)=X11,"Vodafone",IF(VLOOKUP($S11,#REF!,20,FALSE)=X11,"Movistar",IF(VLOOKUP($S11,#REF!,20,FALSE)=X11,"Orange","Yoigo")))</f>
        <v>#REF!</v>
      </c>
      <c r="Z11" s="116" t="e">
        <f>MAX(VLOOKUP($S11,'3G - SMALLER CITIES'!$E$2:$Y$25,20,FALSE),VLOOKUP($S11,'3G - SMALLER CITIES'!$E$26:$Y$49,20,FALSE),VLOOKUP($S11,'3G - SMALLER CITIES'!$E$50:$Y$73,20,FALSE),VLOOKUP($S11,'3G - SMALLER CITIES'!$E$74:$Y$97,20,FALSE))</f>
        <v>#N/A</v>
      </c>
      <c r="AA11" s="117" t="e">
        <f>IF(VLOOKUP($S11,'3G - SMALLER CITIES'!$E$2:$Y$25,20,FALSE)=Z11,"Vodafone",IF(VLOOKUP($S11,'3G - SMALLER CITIES'!$E$26:$Y$49,20,FALSE)=Z11,"Movistar",IF(VLOOKUP($S11,'3G - SMALLER CITIES'!$E$50:$Y$73,20,FALSE)=Z11,"Orange","Yoigo")))</f>
        <v>#N/A</v>
      </c>
      <c r="AB11" s="70" t="e">
        <f>MAX(VLOOKUP($S11,#REF!,7,FALSE),VLOOKUP($S11,#REF!,7,FALSE),VLOOKUP($S11,#REF!,7,FALSE),VLOOKUP($S11,#REF!,7,FALSE))</f>
        <v>#REF!</v>
      </c>
      <c r="AC11" s="67" t="e">
        <f>IF(VLOOKUP($S11,#REF!,7,FALSE)=AB11,"Vodafone",IF(VLOOKUP($S11,#REF!,7,FALSE)=AB11,"Movistar",IF(VLOOKUP($S11,#REF!,7,FALSE)=AB11,"Orange","Yoigo")))</f>
        <v>#REF!</v>
      </c>
      <c r="AD11" s="118" t="e">
        <f>MAX(VLOOKUP($S11,'3G - SMALLER CITIES'!$E$2:$Y$25,7,FALSE),VLOOKUP($S11,'3G - SMALLER CITIES'!$E$26:$Y$49,7,FALSE),VLOOKUP($S11,'3G - SMALLER CITIES'!$E$50:$Y$73,7,FALSE),VLOOKUP($S11,'3G - SMALLER CITIES'!$E$74:$Y$97,7,FALSE))</f>
        <v>#N/A</v>
      </c>
      <c r="AE11" s="117" t="e">
        <f>IF(VLOOKUP($S11,'3G - SMALLER CITIES'!$E$2:$Y$25,7,FALSE)=AD11,"Vodafone",IF(VLOOKUP($S11,'3G - SMALLER CITIES'!$E$26:$Y$49,7,FALSE)=AD11,"Movistar",IF(VLOOKUP($S11,'3G - SMALLER CITIES'!$E$50:$Y$73,7,FALSE)=AD11,"Orange","Yoigo")))</f>
        <v>#N/A</v>
      </c>
      <c r="AF11" s="66" t="e">
        <f>MIN(VLOOKUP($S11,#REF!,56,FALSE),VLOOKUP($S11,#REF!,56,FALSE),VLOOKUP($S11,#REF!,56,FALSE),VLOOKUP($S11,#REF!,56,FALSE))</f>
        <v>#REF!</v>
      </c>
      <c r="AG11" s="67" t="e">
        <f>IF(VLOOKUP($S11,#REF!,56,FALSE)=AF11,"Vodafone",IF(VLOOKUP($S11,#REF!,56,FALSE)=AF11,"Movistar",IF(VLOOKUP($S11,#REF!,56,FALSE)=AF11,"Orange","Yoigo")))</f>
        <v>#REF!</v>
      </c>
      <c r="AH11" s="116" t="e">
        <f>MIN(VLOOKUP($S11,'3G - SMALLER CITIES'!$E$2:$CA$25,56,FALSE),VLOOKUP($S11,'3G - SMALLER CITIES'!$E$26:$CA$49,56,FALSE),VLOOKUP($S11,'3G - SMALLER CITIES'!$E$50:$CA$73,56,FALSE),VLOOKUP($S11,'3G - SMALLER CITIES'!$E$74:$CA$97,56,FALSE))</f>
        <v>#N/A</v>
      </c>
      <c r="AI11" s="117" t="e">
        <f>IF(VLOOKUP($S11,'3G - SMALLER CITIES'!$E$2:$CA$25,56,FALSE)=AH11,"Vodafone",IF(VLOOKUP($S11,'3G - SMALLER CITIES'!$E$26:$CA$49,56,FALSE)=AH11,"Movistar",IF(VLOOKUP($S11,'3G - SMALLER CITIES'!$E$50:$CA$73,56,FALSE)=AH11,"Orange","Yoigo")))</f>
        <v>#N/A</v>
      </c>
      <c r="AJ11" s="72" t="e">
        <f>MIN(VLOOKUP($S11,#REF!,64,FALSE),VLOOKUP($S11,#REF!,64,FALSE),VLOOKUP($S11,#REF!,64,FALSE),VLOOKUP($S11,#REF!,64,FALSE))</f>
        <v>#REF!</v>
      </c>
      <c r="AK11" s="67" t="e">
        <f>IF(VLOOKUP($S11,#REF!,64,FALSE)=AJ11,"Vodafone",IF(VLOOKUP($S11,#REF!,64,FALSE)=AJ11,"Movistar",IF(VLOOKUP($S11,#REF!,64,FALSE)=AJ11,"Orange","Yoigo")))</f>
        <v>#REF!</v>
      </c>
      <c r="AL11" s="119" t="e">
        <f>MIN(VLOOKUP($S11,'3G - SMALLER CITIES'!$E$2:$CA$25,64,FALSE),VLOOKUP($S11,'3G - SMALLER CITIES'!$E$26:$CA$49,64,FALSE),VLOOKUP($S11,'3G - SMALLER CITIES'!$E$50:$CA$73,64,FALSE),VLOOKUP($S11,'3G - SMALLER CITIES'!$E$74:$CA$97,64,FALSE))</f>
        <v>#N/A</v>
      </c>
      <c r="AM11" s="117" t="e">
        <f>IF(VLOOKUP($S11,'3G - SMALLER CITIES'!$E$2:$CA$25,64,FALSE)=AL11,"Vodafone",IF(VLOOKUP($S11,'3G - SMALLER CITIES'!$E$26:$CA$49,64,FALSE)=AL11,"Movistar",IF(VLOOKUP($S11,'3G - SMALLER CITIES'!$E$50:$CA$73,64,FALSE)=AL11,"Orange","Yoigo")))</f>
        <v>#N/A</v>
      </c>
      <c r="AN11" s="89" t="e">
        <f>VLOOKUP($S11,#REF!,93,FALSE)</f>
        <v>#REF!</v>
      </c>
      <c r="AO11" s="90" t="e">
        <f>VLOOKUP($S11,'3G - SMALLER CITIES'!$E$2:$CW$25,93,FALSE)</f>
        <v>#N/A</v>
      </c>
    </row>
    <row r="12" spans="2:41">
      <c r="B12" s="120" t="s">
        <v>124</v>
      </c>
      <c r="C12" s="121">
        <f t="shared" ref="C12:C14" si="3">COUNTIF($U$3:$U$34,$B12)</f>
        <v>0</v>
      </c>
      <c r="D12" s="122">
        <f t="shared" ref="D12:D14" si="4">COUNTIF($AC$3:$AC$34,$B12)</f>
        <v>0</v>
      </c>
      <c r="E12" s="122">
        <f>COUNTIF($Y$3:$Y$34,$B12)</f>
        <v>0</v>
      </c>
      <c r="F12" s="122">
        <f>COUNTIF($AG$3:$AG$34,$B12)</f>
        <v>0</v>
      </c>
      <c r="G12" s="123">
        <f>COUNTIF($AK$3:$AK$34,$B12)</f>
        <v>0</v>
      </c>
      <c r="S12" s="80" t="s">
        <v>72</v>
      </c>
      <c r="T12" s="83" t="e">
        <f>MAX(VLOOKUP($S12,#REF!,5,FALSE),VLOOKUP($S12,#REF!,5,FALSE),VLOOKUP($S12,#REF!,5,FALSE),VLOOKUP($S12,#REF!,5,FALSE))</f>
        <v>#REF!</v>
      </c>
      <c r="U12" s="84" t="e">
        <f>IF(VLOOKUP($S12,#REF!,5,FALSE)=T12,"Vodafone",IF(VLOOKUP($S12,#REF!,5,FALSE)=T12,"Movistar",IF(VLOOKUP($S12,#REF!,5,FALSE)=T12,"Orange","Yoigo")))</f>
        <v>#REF!</v>
      </c>
      <c r="V12" s="83" t="e">
        <f>MAX(VLOOKUP($S12,'3G - SMALLER CITIES'!$E$2:$I$25,5,FALSE),VLOOKUP($S12,'3G - SMALLER CITIES'!$E$26:$I$49,5,FALSE),VLOOKUP($S12,'3G - SMALLER CITIES'!$E$50:$I$73,5,FALSE),VLOOKUP($S12,'3G - SMALLER CITIES'!$E$74:$I$97,5,FALSE))</f>
        <v>#N/A</v>
      </c>
      <c r="W12" s="84" t="e">
        <f>IF(VLOOKUP($S12,'3G - SMALLER CITIES'!$E$2:$I$25,5,FALSE)=V12,"Vodafone",IF(VLOOKUP($S12,'3G - SMALLER CITIES'!$E$26:$I$49,5,FALSE)=V12,"Movistar",IF(VLOOKUP($S12,'3G - SMALLER CITIES'!$E$50:$I$73,5,FALSE)=V12,"Orange","Yoigo")))</f>
        <v>#N/A</v>
      </c>
      <c r="X12" s="83" t="e">
        <f>MAX(VLOOKUP($S12,#REF!,20,FALSE),VLOOKUP($S12,#REF!,20,FALSE),VLOOKUP($S12,#REF!,20,FALSE),VLOOKUP($S12,#REF!,20,FALSE))</f>
        <v>#REF!</v>
      </c>
      <c r="Y12" s="84" t="e">
        <f>IF(VLOOKUP($S12,#REF!,20,FALSE)=X12,"Vodafone",IF(VLOOKUP($S12,#REF!,20,FALSE)=X12,"Movistar",IF(VLOOKUP($S12,#REF!,20,FALSE)=X12,"Orange","Yoigo")))</f>
        <v>#REF!</v>
      </c>
      <c r="Z12" s="83" t="e">
        <f>MAX(VLOOKUP($S12,'3G - SMALLER CITIES'!$E$2:$Y$25,20,FALSE),VLOOKUP($S12,'3G - SMALLER CITIES'!$E$26:$Y$49,20,FALSE),VLOOKUP($S12,'3G - SMALLER CITIES'!$E$50:$Y$73,20,FALSE),VLOOKUP($S12,'3G - SMALLER CITIES'!$E$74:$Y$97,20,FALSE))</f>
        <v>#N/A</v>
      </c>
      <c r="AA12" s="84" t="e">
        <f>IF(VLOOKUP($S12,'3G - SMALLER CITIES'!$E$2:$Y$25,20,FALSE)=Z12,"Vodafone",IF(VLOOKUP($S12,'3G - SMALLER CITIES'!$E$26:$Y$49,20,FALSE)=Z12,"Movistar",IF(VLOOKUP($S12,'3G - SMALLER CITIES'!$E$50:$Y$73,20,FALSE)=Z12,"Orange","Yoigo")))</f>
        <v>#N/A</v>
      </c>
      <c r="AB12" s="85" t="e">
        <f>MAX(VLOOKUP($S12,#REF!,7,FALSE),VLOOKUP($S12,#REF!,7,FALSE),VLOOKUP($S12,#REF!,7,FALSE),VLOOKUP($S12,#REF!,7,FALSE))</f>
        <v>#REF!</v>
      </c>
      <c r="AC12" s="82" t="e">
        <f>IF(VLOOKUP($S12,#REF!,7,FALSE)=AB12,"Vodafone",IF(VLOOKUP($S12,#REF!,7,FALSE)=AB12,"Movistar",IF(VLOOKUP($S12,#REF!,7,FALSE)=AB12,"Orange","Yoigo")))</f>
        <v>#REF!</v>
      </c>
      <c r="AD12" s="86" t="e">
        <f>MAX(VLOOKUP($S12,'3G - SMALLER CITIES'!$E$2:$Y$25,7,FALSE),VLOOKUP($S12,'3G - SMALLER CITIES'!$E$26:$Y$49,7,FALSE),VLOOKUP($S12,'3G - SMALLER CITIES'!$E$50:$Y$73,7,FALSE),VLOOKUP($S12,'3G - SMALLER CITIES'!$E$74:$Y$97,7,FALSE))</f>
        <v>#N/A</v>
      </c>
      <c r="AE12" s="84" t="e">
        <f>IF(VLOOKUP($S12,'3G - SMALLER CITIES'!$E$2:$Y$25,7,FALSE)=AD12,"Vodafone",IF(VLOOKUP($S12,'3G - SMALLER CITIES'!$E$26:$Y$49,7,FALSE)=AD12,"Movistar",IF(VLOOKUP($S12,'3G - SMALLER CITIES'!$E$50:$Y$73,7,FALSE)=AD12,"Orange","Yoigo")))</f>
        <v>#N/A</v>
      </c>
      <c r="AF12" s="81" t="e">
        <f>MIN(VLOOKUP($S12,#REF!,56,FALSE),VLOOKUP($S12,#REF!,56,FALSE),VLOOKUP($S12,#REF!,56,FALSE),VLOOKUP($S12,#REF!,56,FALSE))</f>
        <v>#REF!</v>
      </c>
      <c r="AG12" s="82" t="e">
        <f>IF(VLOOKUP($S12,#REF!,56,FALSE)=AF12,"Vodafone",IF(VLOOKUP($S12,#REF!,56,FALSE)=AF12,"Movistar",IF(VLOOKUP($S12,#REF!,56,FALSE)=AF12,"Orange","Yoigo")))</f>
        <v>#REF!</v>
      </c>
      <c r="AH12" s="83" t="e">
        <f>MIN(VLOOKUP($S12,'3G - SMALLER CITIES'!$E$2:$CA$25,56,FALSE),VLOOKUP($S12,'3G - SMALLER CITIES'!$E$26:$CA$49,56,FALSE),VLOOKUP($S12,'3G - SMALLER CITIES'!$E$50:$CA$73,56,FALSE),VLOOKUP($S12,'3G - SMALLER CITIES'!$E$74:$CA$97,56,FALSE))</f>
        <v>#N/A</v>
      </c>
      <c r="AI12" s="84" t="e">
        <f>IF(VLOOKUP($S12,'3G - SMALLER CITIES'!$E$2:$CA$25,56,FALSE)=AH12,"Vodafone",IF(VLOOKUP($S12,'3G - SMALLER CITIES'!$E$26:$CA$49,56,FALSE)=AH12,"Movistar",IF(VLOOKUP($S12,'3G - SMALLER CITIES'!$E$50:$CA$73,56,FALSE)=AH12,"Orange","Yoigo")))</f>
        <v>#N/A</v>
      </c>
      <c r="AJ12" s="87" t="e">
        <f>MIN(VLOOKUP($S12,#REF!,64,FALSE),VLOOKUP($S12,#REF!,64,FALSE),VLOOKUP($S12,#REF!,64,FALSE),VLOOKUP($S12,#REF!,64,FALSE))</f>
        <v>#REF!</v>
      </c>
      <c r="AK12" s="82" t="e">
        <f>IF(VLOOKUP($S12,#REF!,64,FALSE)=AJ12,"Vodafone",IF(VLOOKUP($S12,#REF!,64,FALSE)=AJ12,"Movistar",IF(VLOOKUP($S12,#REF!,64,FALSE)=AJ12,"Orange","Yoigo")))</f>
        <v>#REF!</v>
      </c>
      <c r="AL12" s="88" t="e">
        <f>MIN(VLOOKUP($S12,'3G - SMALLER CITIES'!$E$2:$CA$25,64,FALSE),VLOOKUP($S12,'3G - SMALLER CITIES'!$E$26:$CA$49,64,FALSE),VLOOKUP($S12,'3G - SMALLER CITIES'!$E$50:$CA$73,64,FALSE),VLOOKUP($S12,'3G - SMALLER CITIES'!$E$74:$CA$97,64,FALSE))</f>
        <v>#N/A</v>
      </c>
      <c r="AM12" s="84" t="e">
        <f>IF(VLOOKUP($S12,'3G - SMALLER CITIES'!$E$2:$CA$25,64,FALSE)=AL12,"Vodafone",IF(VLOOKUP($S12,'3G - SMALLER CITIES'!$E$26:$CA$49,64,FALSE)=AL12,"Movistar",IF(VLOOKUP($S12,'3G - SMALLER CITIES'!$E$50:$CA$73,64,FALSE)=AL12,"Orange","Yoigo")))</f>
        <v>#N/A</v>
      </c>
      <c r="AN12" s="89" t="e">
        <f>VLOOKUP($S12,#REF!,93,FALSE)</f>
        <v>#REF!</v>
      </c>
      <c r="AO12" s="90" t="e">
        <f>VLOOKUP($S12,'3G - SMALLER CITIES'!$E$2:$CW$25,93,FALSE)</f>
        <v>#N/A</v>
      </c>
    </row>
    <row r="13" spans="2:41">
      <c r="B13" s="124" t="s">
        <v>125</v>
      </c>
      <c r="C13" s="121">
        <f t="shared" si="3"/>
        <v>0</v>
      </c>
      <c r="D13" s="122">
        <f t="shared" si="4"/>
        <v>0</v>
      </c>
      <c r="E13" s="122">
        <f>COUNTIF($Y$3:$Y$34,$B13)</f>
        <v>0</v>
      </c>
      <c r="F13" s="122">
        <f>COUNTIF($AG$3:$AG$34,$B13)</f>
        <v>0</v>
      </c>
      <c r="G13" s="123">
        <f>COUNTIF($AK$3:$AK$34,$B13)</f>
        <v>0</v>
      </c>
      <c r="S13" s="80" t="s">
        <v>73</v>
      </c>
      <c r="T13" s="83" t="e">
        <f>MAX(VLOOKUP($S13,#REF!,5,FALSE),VLOOKUP($S13,#REF!,5,FALSE),VLOOKUP($S13,#REF!,5,FALSE),VLOOKUP($S13,#REF!,5,FALSE))</f>
        <v>#REF!</v>
      </c>
      <c r="U13" s="84" t="e">
        <f>IF(VLOOKUP($S13,#REF!,5,FALSE)=T13,"Vodafone",IF(VLOOKUP($S13,#REF!,5,FALSE)=T13,"Movistar",IF(VLOOKUP($S13,#REF!,5,FALSE)=T13,"Orange","Yoigo")))</f>
        <v>#REF!</v>
      </c>
      <c r="V13" s="83" t="e">
        <f>MAX(VLOOKUP($S13,'3G - SMALLER CITIES'!$E$2:$I$25,5,FALSE),VLOOKUP($S13,'3G - SMALLER CITIES'!$E$26:$I$49,5,FALSE),VLOOKUP($S13,'3G - SMALLER CITIES'!$E$50:$I$73,5,FALSE),VLOOKUP($S13,'3G - SMALLER CITIES'!$E$74:$I$97,5,FALSE))</f>
        <v>#N/A</v>
      </c>
      <c r="W13" s="84" t="e">
        <f>IF(VLOOKUP($S13,'3G - SMALLER CITIES'!$E$2:$I$25,5,FALSE)=V13,"Vodafone",IF(VLOOKUP($S13,'3G - SMALLER CITIES'!$E$26:$I$49,5,FALSE)=V13,"Movistar",IF(VLOOKUP($S13,'3G - SMALLER CITIES'!$E$50:$I$73,5,FALSE)=V13,"Orange","Yoigo")))</f>
        <v>#N/A</v>
      </c>
      <c r="X13" s="83" t="e">
        <f>MAX(VLOOKUP($S13,#REF!,20,FALSE),VLOOKUP($S13,#REF!,20,FALSE),VLOOKUP($S13,#REF!,20,FALSE),VLOOKUP($S13,#REF!,20,FALSE))</f>
        <v>#REF!</v>
      </c>
      <c r="Y13" s="84" t="e">
        <f>IF(VLOOKUP($S13,#REF!,20,FALSE)=X13,"Vodafone",IF(VLOOKUP($S13,#REF!,20,FALSE)=X13,"Movistar",IF(VLOOKUP($S13,#REF!,20,FALSE)=X13,"Orange","Yoigo")))</f>
        <v>#REF!</v>
      </c>
      <c r="Z13" s="83" t="e">
        <f>MAX(VLOOKUP($S13,'3G - SMALLER CITIES'!$E$2:$Y$25,20,FALSE),VLOOKUP($S13,'3G - SMALLER CITIES'!$E$26:$Y$49,20,FALSE),VLOOKUP($S13,'3G - SMALLER CITIES'!$E$50:$Y$73,20,FALSE),VLOOKUP($S13,'3G - SMALLER CITIES'!$E$74:$Y$97,20,FALSE))</f>
        <v>#N/A</v>
      </c>
      <c r="AA13" s="84" t="e">
        <f>IF(VLOOKUP($S13,'3G - SMALLER CITIES'!$E$2:$Y$25,20,FALSE)=Z13,"Vodafone",IF(VLOOKUP($S13,'3G - SMALLER CITIES'!$E$26:$Y$49,20,FALSE)=Z13,"Movistar",IF(VLOOKUP($S13,'3G - SMALLER CITIES'!$E$50:$Y$73,20,FALSE)=Z13,"Orange","Yoigo")))</f>
        <v>#N/A</v>
      </c>
      <c r="AB13" s="85" t="e">
        <f>MAX(VLOOKUP($S13,#REF!,7,FALSE),VLOOKUP($S13,#REF!,7,FALSE),VLOOKUP($S13,#REF!,7,FALSE),VLOOKUP($S13,#REF!,7,FALSE))</f>
        <v>#REF!</v>
      </c>
      <c r="AC13" s="82" t="e">
        <f>IF(VLOOKUP($S13,#REF!,7,FALSE)=AB13,"Vodafone",IF(VLOOKUP($S13,#REF!,7,FALSE)=AB13,"Movistar",IF(VLOOKUP($S13,#REF!,7,FALSE)=AB13,"Orange","Yoigo")))</f>
        <v>#REF!</v>
      </c>
      <c r="AD13" s="86" t="e">
        <f>MAX(VLOOKUP($S13,'3G - SMALLER CITIES'!$E$2:$Y$25,7,FALSE),VLOOKUP($S13,'3G - SMALLER CITIES'!$E$26:$Y$49,7,FALSE),VLOOKUP($S13,'3G - SMALLER CITIES'!$E$50:$Y$73,7,FALSE),VLOOKUP($S13,'3G - SMALLER CITIES'!$E$74:$Y$97,7,FALSE))</f>
        <v>#N/A</v>
      </c>
      <c r="AE13" s="84" t="e">
        <f>IF(VLOOKUP($S13,'3G - SMALLER CITIES'!$E$2:$Y$25,7,FALSE)=AD13,"Vodafone",IF(VLOOKUP($S13,'3G - SMALLER CITIES'!$E$26:$Y$49,7,FALSE)=AD13,"Movistar",IF(VLOOKUP($S13,'3G - SMALLER CITIES'!$E$50:$Y$73,7,FALSE)=AD13,"Orange","Yoigo")))</f>
        <v>#N/A</v>
      </c>
      <c r="AF13" s="81" t="e">
        <f>MIN(VLOOKUP($S13,#REF!,56,FALSE),VLOOKUP($S13,#REF!,56,FALSE),VLOOKUP($S13,#REF!,56,FALSE),VLOOKUP($S13,#REF!,56,FALSE))</f>
        <v>#REF!</v>
      </c>
      <c r="AG13" s="82" t="e">
        <f>IF(VLOOKUP($S13,#REF!,56,FALSE)=AF13,"Vodafone",IF(VLOOKUP($S13,#REF!,56,FALSE)=AF13,"Movistar",IF(VLOOKUP($S13,#REF!,56,FALSE)=AF13,"Orange","Yoigo")))</f>
        <v>#REF!</v>
      </c>
      <c r="AH13" s="83" t="e">
        <f>MIN(VLOOKUP($S13,'3G - SMALLER CITIES'!$E$2:$CA$25,56,FALSE),VLOOKUP($S13,'3G - SMALLER CITIES'!$E$26:$CA$49,56,FALSE),VLOOKUP($S13,'3G - SMALLER CITIES'!$E$50:$CA$73,56,FALSE),VLOOKUP($S13,'3G - SMALLER CITIES'!$E$74:$CA$97,56,FALSE))</f>
        <v>#N/A</v>
      </c>
      <c r="AI13" s="84" t="e">
        <f>IF(VLOOKUP($S13,'3G - SMALLER CITIES'!$E$2:$CA$25,56,FALSE)=AH13,"Vodafone",IF(VLOOKUP($S13,'3G - SMALLER CITIES'!$E$26:$CA$49,56,FALSE)=AH13,"Movistar",IF(VLOOKUP($S13,'3G - SMALLER CITIES'!$E$50:$CA$73,56,FALSE)=AH13,"Orange","Yoigo")))</f>
        <v>#N/A</v>
      </c>
      <c r="AJ13" s="87" t="e">
        <f>MIN(VLOOKUP($S13,#REF!,64,FALSE),VLOOKUP($S13,#REF!,64,FALSE),VLOOKUP($S13,#REF!,64,FALSE),VLOOKUP($S13,#REF!,64,FALSE))</f>
        <v>#REF!</v>
      </c>
      <c r="AK13" s="82" t="e">
        <f>IF(VLOOKUP($S13,#REF!,64,FALSE)=AJ13,"Vodafone",IF(VLOOKUP($S13,#REF!,64,FALSE)=AJ13,"Movistar",IF(VLOOKUP($S13,#REF!,64,FALSE)=AJ13,"Orange","Yoigo")))</f>
        <v>#REF!</v>
      </c>
      <c r="AL13" s="88" t="e">
        <f>MIN(VLOOKUP($S13,'3G - SMALLER CITIES'!$E$2:$CA$25,64,FALSE),VLOOKUP($S13,'3G - SMALLER CITIES'!$E$26:$CA$49,64,FALSE),VLOOKUP($S13,'3G - SMALLER CITIES'!$E$50:$CA$73,64,FALSE),VLOOKUP($S13,'3G - SMALLER CITIES'!$E$74:$CA$97,64,FALSE))</f>
        <v>#N/A</v>
      </c>
      <c r="AM13" s="84" t="e">
        <f>IF(VLOOKUP($S13,'3G - SMALLER CITIES'!$E$2:$CA$25,64,FALSE)=AL13,"Vodafone",IF(VLOOKUP($S13,'3G - SMALLER CITIES'!$E$26:$CA$49,64,FALSE)=AL13,"Movistar",IF(VLOOKUP($S13,'3G - SMALLER CITIES'!$E$50:$CA$73,64,FALSE)=AL13,"Orange","Yoigo")))</f>
        <v>#N/A</v>
      </c>
      <c r="AN13" s="89" t="e">
        <f>VLOOKUP($S13,#REF!,93,FALSE)</f>
        <v>#REF!</v>
      </c>
      <c r="AO13" s="90" t="e">
        <f>VLOOKUP($S13,'3G - SMALLER CITIES'!$E$2:$CW$25,93,FALSE)</f>
        <v>#N/A</v>
      </c>
    </row>
    <row r="14" spans="2:41" ht="15.75" thickBot="1">
      <c r="B14" s="125" t="s">
        <v>126</v>
      </c>
      <c r="C14" s="126">
        <f t="shared" si="3"/>
        <v>0</v>
      </c>
      <c r="D14" s="127">
        <f t="shared" si="4"/>
        <v>0</v>
      </c>
      <c r="E14" s="127">
        <f>COUNTIF($Y$3:$Y$34,$B14)</f>
        <v>0</v>
      </c>
      <c r="F14" s="127">
        <f>COUNTIF($AG$3:$AG$34,$B14)</f>
        <v>0</v>
      </c>
      <c r="G14" s="128">
        <f>COUNTIF($AK$3:$AK$34,$B14)</f>
        <v>0</v>
      </c>
      <c r="S14" s="80" t="s">
        <v>74</v>
      </c>
      <c r="T14" s="83" t="e">
        <f>MAX(VLOOKUP($S14,#REF!,5,FALSE),VLOOKUP($S14,#REF!,5,FALSE),VLOOKUP($S14,#REF!,5,FALSE),VLOOKUP($S14,#REF!,5,FALSE))</f>
        <v>#REF!</v>
      </c>
      <c r="U14" s="84" t="e">
        <f>IF(VLOOKUP($S14,#REF!,5,FALSE)=T14,"Vodafone",IF(VLOOKUP($S14,#REF!,5,FALSE)=T14,"Movistar",IF(VLOOKUP($S14,#REF!,5,FALSE)=T14,"Orange","Yoigo")))</f>
        <v>#REF!</v>
      </c>
      <c r="V14" s="83" t="e">
        <f>MAX(VLOOKUP($S14,'3G - SMALLER CITIES'!$E$2:$I$25,5,FALSE),VLOOKUP($S14,'3G - SMALLER CITIES'!$E$26:$I$49,5,FALSE),VLOOKUP($S14,'3G - SMALLER CITIES'!$E$50:$I$73,5,FALSE),VLOOKUP($S14,'3G - SMALLER CITIES'!$E$74:$I$97,5,FALSE))</f>
        <v>#N/A</v>
      </c>
      <c r="W14" s="84" t="e">
        <f>IF(VLOOKUP($S14,'3G - SMALLER CITIES'!$E$2:$I$25,5,FALSE)=V14,"Vodafone",IF(VLOOKUP($S14,'3G - SMALLER CITIES'!$E$26:$I$49,5,FALSE)=V14,"Movistar",IF(VLOOKUP($S14,'3G - SMALLER CITIES'!$E$50:$I$73,5,FALSE)=V14,"Orange","Yoigo")))</f>
        <v>#N/A</v>
      </c>
      <c r="X14" s="83" t="e">
        <f>MAX(VLOOKUP($S14,#REF!,20,FALSE),VLOOKUP($S14,#REF!,20,FALSE),VLOOKUP($S14,#REF!,20,FALSE),VLOOKUP($S14,#REF!,20,FALSE))</f>
        <v>#REF!</v>
      </c>
      <c r="Y14" s="84" t="e">
        <f>IF(VLOOKUP($S14,#REF!,20,FALSE)=X14,"Vodafone",IF(VLOOKUP($S14,#REF!,20,FALSE)=X14,"Movistar",IF(VLOOKUP($S14,#REF!,20,FALSE)=X14,"Orange","Yoigo")))</f>
        <v>#REF!</v>
      </c>
      <c r="Z14" s="83" t="e">
        <f>MAX(VLOOKUP($S14,'3G - SMALLER CITIES'!$E$2:$Y$25,20,FALSE),VLOOKUP($S14,'3G - SMALLER CITIES'!$E$26:$Y$49,20,FALSE),VLOOKUP($S14,'3G - SMALLER CITIES'!$E$50:$Y$73,20,FALSE),VLOOKUP($S14,'3G - SMALLER CITIES'!$E$74:$Y$97,20,FALSE))</f>
        <v>#N/A</v>
      </c>
      <c r="AA14" s="84" t="e">
        <f>IF(VLOOKUP($S14,'3G - SMALLER CITIES'!$E$2:$Y$25,20,FALSE)=Z14,"Vodafone",IF(VLOOKUP($S14,'3G - SMALLER CITIES'!$E$26:$Y$49,20,FALSE)=Z14,"Movistar",IF(VLOOKUP($S14,'3G - SMALLER CITIES'!$E$50:$Y$73,20,FALSE)=Z14,"Orange","Yoigo")))</f>
        <v>#N/A</v>
      </c>
      <c r="AB14" s="85" t="e">
        <f>MAX(VLOOKUP($S14,#REF!,7,FALSE),VLOOKUP($S14,#REF!,7,FALSE),VLOOKUP($S14,#REF!,7,FALSE),VLOOKUP($S14,#REF!,7,FALSE))</f>
        <v>#REF!</v>
      </c>
      <c r="AC14" s="82" t="e">
        <f>IF(VLOOKUP($S14,#REF!,7,FALSE)=AB14,"Vodafone",IF(VLOOKUP($S14,#REF!,7,FALSE)=AB14,"Movistar",IF(VLOOKUP($S14,#REF!,7,FALSE)=AB14,"Orange","Yoigo")))</f>
        <v>#REF!</v>
      </c>
      <c r="AD14" s="86" t="e">
        <f>MAX(VLOOKUP($S14,'3G - SMALLER CITIES'!$E$2:$Y$25,7,FALSE),VLOOKUP($S14,'3G - SMALLER CITIES'!$E$26:$Y$49,7,FALSE),VLOOKUP($S14,'3G - SMALLER CITIES'!$E$50:$Y$73,7,FALSE),VLOOKUP($S14,'3G - SMALLER CITIES'!$E$74:$Y$97,7,FALSE))</f>
        <v>#N/A</v>
      </c>
      <c r="AE14" s="84" t="e">
        <f>IF(VLOOKUP($S14,'3G - SMALLER CITIES'!$E$2:$Y$25,7,FALSE)=AD14,"Vodafone",IF(VLOOKUP($S14,'3G - SMALLER CITIES'!$E$26:$Y$49,7,FALSE)=AD14,"Movistar",IF(VLOOKUP($S14,'3G - SMALLER CITIES'!$E$50:$Y$73,7,FALSE)=AD14,"Orange","Yoigo")))</f>
        <v>#N/A</v>
      </c>
      <c r="AF14" s="81" t="e">
        <f>MIN(VLOOKUP($S14,#REF!,56,FALSE),VLOOKUP($S14,#REF!,56,FALSE),VLOOKUP($S14,#REF!,56,FALSE),VLOOKUP($S14,#REF!,56,FALSE))</f>
        <v>#REF!</v>
      </c>
      <c r="AG14" s="82" t="e">
        <f>IF(VLOOKUP($S14,#REF!,56,FALSE)=AF14,"Vodafone",IF(VLOOKUP($S14,#REF!,56,FALSE)=AF14,"Movistar",IF(VLOOKUP($S14,#REF!,56,FALSE)=AF14,"Orange","Yoigo")))</f>
        <v>#REF!</v>
      </c>
      <c r="AH14" s="83" t="e">
        <f>MIN(VLOOKUP($S14,'3G - SMALLER CITIES'!$E$2:$CA$25,56,FALSE),VLOOKUP($S14,'3G - SMALLER CITIES'!$E$26:$CA$49,56,FALSE),VLOOKUP($S14,'3G - SMALLER CITIES'!$E$50:$CA$73,56,FALSE),VLOOKUP($S14,'3G - SMALLER CITIES'!$E$74:$CA$97,56,FALSE))</f>
        <v>#N/A</v>
      </c>
      <c r="AI14" s="84" t="e">
        <f>IF(VLOOKUP($S14,'3G - SMALLER CITIES'!$E$2:$CA$25,56,FALSE)=AH14,"Vodafone",IF(VLOOKUP($S14,'3G - SMALLER CITIES'!$E$26:$CA$49,56,FALSE)=AH14,"Movistar",IF(VLOOKUP($S14,'3G - SMALLER CITIES'!$E$50:$CA$73,56,FALSE)=AH14,"Orange","Yoigo")))</f>
        <v>#N/A</v>
      </c>
      <c r="AJ14" s="87" t="e">
        <f>MIN(VLOOKUP($S14,#REF!,64,FALSE),VLOOKUP($S14,#REF!,64,FALSE),VLOOKUP($S14,#REF!,64,FALSE),VLOOKUP($S14,#REF!,64,FALSE))</f>
        <v>#REF!</v>
      </c>
      <c r="AK14" s="82" t="e">
        <f>IF(VLOOKUP($S14,#REF!,64,FALSE)=AJ14,"Vodafone",IF(VLOOKUP($S14,#REF!,64,FALSE)=AJ14,"Movistar",IF(VLOOKUP($S14,#REF!,64,FALSE)=AJ14,"Orange","Yoigo")))</f>
        <v>#REF!</v>
      </c>
      <c r="AL14" s="88" t="e">
        <f>MIN(VLOOKUP($S14,'3G - SMALLER CITIES'!$E$2:$CA$25,64,FALSE),VLOOKUP($S14,'3G - SMALLER CITIES'!$E$26:$CA$49,64,FALSE),VLOOKUP($S14,'3G - SMALLER CITIES'!$E$50:$CA$73,64,FALSE),VLOOKUP($S14,'3G - SMALLER CITIES'!$E$74:$CA$97,64,FALSE))</f>
        <v>#N/A</v>
      </c>
      <c r="AM14" s="84" t="e">
        <f>IF(VLOOKUP($S14,'3G - SMALLER CITIES'!$E$2:$CA$25,64,FALSE)=AL14,"Vodafone",IF(VLOOKUP($S14,'3G - SMALLER CITIES'!$E$26:$CA$49,64,FALSE)=AL14,"Movistar",IF(VLOOKUP($S14,'3G - SMALLER CITIES'!$E$50:$CA$73,64,FALSE)=AL14,"Orange","Yoigo")))</f>
        <v>#N/A</v>
      </c>
      <c r="AN14" s="89" t="e">
        <f>VLOOKUP($S14,#REF!,93,FALSE)</f>
        <v>#REF!</v>
      </c>
      <c r="AO14" s="90" t="e">
        <f>VLOOKUP($S14,'3G - SMALLER CITIES'!$E$2:$CW$25,93,FALSE)</f>
        <v>#N/A</v>
      </c>
    </row>
    <row r="15" spans="2:41">
      <c r="S15" s="80" t="s">
        <v>75</v>
      </c>
      <c r="T15" s="83" t="e">
        <f>MAX(VLOOKUP($S15,#REF!,5,FALSE),VLOOKUP($S15,#REF!,5,FALSE),VLOOKUP($S15,#REF!,5,FALSE),VLOOKUP($S15,#REF!,5,FALSE))</f>
        <v>#REF!</v>
      </c>
      <c r="U15" s="84" t="e">
        <f>IF(VLOOKUP($S15,#REF!,5,FALSE)=T15,"Vodafone",IF(VLOOKUP($S15,#REF!,5,FALSE)=T15,"Movistar",IF(VLOOKUP($S15,#REF!,5,FALSE)=T15,"Orange","Yoigo")))</f>
        <v>#REF!</v>
      </c>
      <c r="V15" s="83" t="e">
        <f>MAX(VLOOKUP($S15,'3G - SMALLER CITIES'!$E$2:$I$25,5,FALSE),VLOOKUP($S15,'3G - SMALLER CITIES'!$E$26:$I$49,5,FALSE),VLOOKUP($S15,'3G - SMALLER CITIES'!$E$50:$I$73,5,FALSE),VLOOKUP($S15,'3G - SMALLER CITIES'!$E$74:$I$97,5,FALSE))</f>
        <v>#N/A</v>
      </c>
      <c r="W15" s="84" t="e">
        <f>IF(VLOOKUP($S15,'3G - SMALLER CITIES'!$E$2:$I$25,5,FALSE)=V15,"Vodafone",IF(VLOOKUP($S15,'3G - SMALLER CITIES'!$E$26:$I$49,5,FALSE)=V15,"Movistar",IF(VLOOKUP($S15,'3G - SMALLER CITIES'!$E$50:$I$73,5,FALSE)=V15,"Orange","Yoigo")))</f>
        <v>#N/A</v>
      </c>
      <c r="X15" s="83" t="e">
        <f>MAX(VLOOKUP($S15,#REF!,20,FALSE),VLOOKUP($S15,#REF!,20,FALSE),VLOOKUP($S15,#REF!,20,FALSE),VLOOKUP($S15,#REF!,20,FALSE))</f>
        <v>#REF!</v>
      </c>
      <c r="Y15" s="84" t="e">
        <f>IF(VLOOKUP($S15,#REF!,20,FALSE)=X15,"Vodafone",IF(VLOOKUP($S15,#REF!,20,FALSE)=X15,"Movistar",IF(VLOOKUP($S15,#REF!,20,FALSE)=X15,"Orange","Yoigo")))</f>
        <v>#REF!</v>
      </c>
      <c r="Z15" s="83" t="e">
        <f>MAX(VLOOKUP($S15,'3G - SMALLER CITIES'!$E$2:$Y$25,20,FALSE),VLOOKUP($S15,'3G - SMALLER CITIES'!$E$26:$Y$49,20,FALSE),VLOOKUP($S15,'3G - SMALLER CITIES'!$E$50:$Y$73,20,FALSE),VLOOKUP($S15,'3G - SMALLER CITIES'!$E$74:$Y$97,20,FALSE))</f>
        <v>#N/A</v>
      </c>
      <c r="AA15" s="84" t="e">
        <f>IF(VLOOKUP($S15,'3G - SMALLER CITIES'!$E$2:$Y$25,20,FALSE)=Z15,"Vodafone",IF(VLOOKUP($S15,'3G - SMALLER CITIES'!$E$26:$Y$49,20,FALSE)=Z15,"Movistar",IF(VLOOKUP($S15,'3G - SMALLER CITIES'!$E$50:$Y$73,20,FALSE)=Z15,"Orange","Yoigo")))</f>
        <v>#N/A</v>
      </c>
      <c r="AB15" s="85" t="e">
        <f>MAX(VLOOKUP($S15,#REF!,7,FALSE),VLOOKUP($S15,#REF!,7,FALSE),VLOOKUP($S15,#REF!,7,FALSE),VLOOKUP($S15,#REF!,7,FALSE))</f>
        <v>#REF!</v>
      </c>
      <c r="AC15" s="82" t="e">
        <f>IF(VLOOKUP($S15,#REF!,7,FALSE)=AB15,"Vodafone",IF(VLOOKUP($S15,#REF!,7,FALSE)=AB15,"Movistar",IF(VLOOKUP($S15,#REF!,7,FALSE)=AB15,"Orange","Yoigo")))</f>
        <v>#REF!</v>
      </c>
      <c r="AD15" s="86" t="e">
        <f>MAX(VLOOKUP($S15,'3G - SMALLER CITIES'!$E$2:$Y$25,7,FALSE),VLOOKUP($S15,'3G - SMALLER CITIES'!$E$26:$Y$49,7,FALSE),VLOOKUP($S15,'3G - SMALLER CITIES'!$E$50:$Y$73,7,FALSE),VLOOKUP($S15,'3G - SMALLER CITIES'!$E$74:$Y$97,7,FALSE))</f>
        <v>#N/A</v>
      </c>
      <c r="AE15" s="84" t="e">
        <f>IF(VLOOKUP($S15,'3G - SMALLER CITIES'!$E$2:$Y$25,7,FALSE)=AD15,"Vodafone",IF(VLOOKUP($S15,'3G - SMALLER CITIES'!$E$26:$Y$49,7,FALSE)=AD15,"Movistar",IF(VLOOKUP($S15,'3G - SMALLER CITIES'!$E$50:$Y$73,7,FALSE)=AD15,"Orange","Yoigo")))</f>
        <v>#N/A</v>
      </c>
      <c r="AF15" s="81" t="e">
        <f>MIN(VLOOKUP($S15,#REF!,56,FALSE),VLOOKUP($S15,#REF!,56,FALSE),VLOOKUP($S15,#REF!,56,FALSE),VLOOKUP($S15,#REF!,56,FALSE))</f>
        <v>#REF!</v>
      </c>
      <c r="AG15" s="82" t="e">
        <f>IF(VLOOKUP($S15,#REF!,56,FALSE)=AF15,"Vodafone",IF(VLOOKUP($S15,#REF!,56,FALSE)=AF15,"Movistar",IF(VLOOKUP($S15,#REF!,56,FALSE)=AF15,"Orange","Yoigo")))</f>
        <v>#REF!</v>
      </c>
      <c r="AH15" s="83" t="e">
        <f>MIN(VLOOKUP($S15,'3G - SMALLER CITIES'!$E$2:$CA$25,56,FALSE),VLOOKUP($S15,'3G - SMALLER CITIES'!$E$26:$CA$49,56,FALSE),VLOOKUP($S15,'3G - SMALLER CITIES'!$E$50:$CA$73,56,FALSE),VLOOKUP($S15,'3G - SMALLER CITIES'!$E$74:$CA$97,56,FALSE))</f>
        <v>#N/A</v>
      </c>
      <c r="AI15" s="84" t="e">
        <f>IF(VLOOKUP($S15,'3G - SMALLER CITIES'!$E$2:$CA$25,56,FALSE)=AH15,"Vodafone",IF(VLOOKUP($S15,'3G - SMALLER CITIES'!$E$26:$CA$49,56,FALSE)=AH15,"Movistar",IF(VLOOKUP($S15,'3G - SMALLER CITIES'!$E$50:$CA$73,56,FALSE)=AH15,"Orange","Yoigo")))</f>
        <v>#N/A</v>
      </c>
      <c r="AJ15" s="87" t="e">
        <f>MIN(VLOOKUP($S15,#REF!,64,FALSE),VLOOKUP($S15,#REF!,64,FALSE),VLOOKUP($S15,#REF!,64,FALSE),VLOOKUP($S15,#REF!,64,FALSE))</f>
        <v>#REF!</v>
      </c>
      <c r="AK15" s="82" t="e">
        <f>IF(VLOOKUP($S15,#REF!,64,FALSE)=AJ15,"Vodafone",IF(VLOOKUP($S15,#REF!,64,FALSE)=AJ15,"Movistar",IF(VLOOKUP($S15,#REF!,64,FALSE)=AJ15,"Orange","Yoigo")))</f>
        <v>#REF!</v>
      </c>
      <c r="AL15" s="88" t="e">
        <f>MIN(VLOOKUP($S15,'3G - SMALLER CITIES'!$E$2:$CA$25,64,FALSE),VLOOKUP($S15,'3G - SMALLER CITIES'!$E$26:$CA$49,64,FALSE),VLOOKUP($S15,'3G - SMALLER CITIES'!$E$50:$CA$73,64,FALSE),VLOOKUP($S15,'3G - SMALLER CITIES'!$E$74:$CA$97,64,FALSE))</f>
        <v>#N/A</v>
      </c>
      <c r="AM15" s="84" t="e">
        <f>IF(VLOOKUP($S15,'3G - SMALLER CITIES'!$E$2:$CA$25,64,FALSE)=AL15,"Vodafone",IF(VLOOKUP($S15,'3G - SMALLER CITIES'!$E$26:$CA$49,64,FALSE)=AL15,"Movistar",IF(VLOOKUP($S15,'3G - SMALLER CITIES'!$E$50:$CA$73,64,FALSE)=AL15,"Orange","Yoigo")))</f>
        <v>#N/A</v>
      </c>
      <c r="AN15" s="89" t="e">
        <f>VLOOKUP($S15,#REF!,93,FALSE)</f>
        <v>#REF!</v>
      </c>
      <c r="AO15" s="90" t="e">
        <f>VLOOKUP($S15,'3G - SMALLER CITIES'!$E$2:$CW$25,93,FALSE)</f>
        <v>#N/A</v>
      </c>
    </row>
    <row r="16" spans="2:41">
      <c r="S16" s="80" t="s">
        <v>76</v>
      </c>
      <c r="T16" s="83" t="e">
        <f>MAX(VLOOKUP($S16,#REF!,5,FALSE),VLOOKUP($S16,#REF!,5,FALSE),VLOOKUP($S16,#REF!,5,FALSE),VLOOKUP($S16,#REF!,5,FALSE))</f>
        <v>#REF!</v>
      </c>
      <c r="U16" s="84" t="e">
        <f>IF(VLOOKUP($S16,#REF!,5,FALSE)=T16,"Vodafone",IF(VLOOKUP($S16,#REF!,5,FALSE)=T16,"Movistar",IF(VLOOKUP($S16,#REF!,5,FALSE)=T16,"Orange","Yoigo")))</f>
        <v>#REF!</v>
      </c>
      <c r="V16" s="83" t="e">
        <f>MAX(VLOOKUP($S16,'3G - SMALLER CITIES'!$E$2:$I$25,5,FALSE),VLOOKUP($S16,'3G - SMALLER CITIES'!$E$26:$I$49,5,FALSE),VLOOKUP($S16,'3G - SMALLER CITIES'!$E$50:$I$73,5,FALSE),VLOOKUP($S16,'3G - SMALLER CITIES'!$E$74:$I$97,5,FALSE))</f>
        <v>#N/A</v>
      </c>
      <c r="W16" s="84" t="e">
        <f>IF(VLOOKUP($S16,'3G - SMALLER CITIES'!$E$2:$I$25,5,FALSE)=V16,"Vodafone",IF(VLOOKUP($S16,'3G - SMALLER CITIES'!$E$26:$I$49,5,FALSE)=V16,"Movistar",IF(VLOOKUP($S16,'3G - SMALLER CITIES'!$E$50:$I$73,5,FALSE)=V16,"Orange","Yoigo")))</f>
        <v>#N/A</v>
      </c>
      <c r="X16" s="83" t="e">
        <f>MAX(VLOOKUP($S16,#REF!,20,FALSE),VLOOKUP($S16,#REF!,20,FALSE),VLOOKUP($S16,#REF!,20,FALSE),VLOOKUP($S16,#REF!,20,FALSE))</f>
        <v>#REF!</v>
      </c>
      <c r="Y16" s="84" t="e">
        <f>IF(VLOOKUP($S16,#REF!,20,FALSE)=X16,"Vodafone",IF(VLOOKUP($S16,#REF!,20,FALSE)=X16,"Movistar",IF(VLOOKUP($S16,#REF!,20,FALSE)=X16,"Orange","Yoigo")))</f>
        <v>#REF!</v>
      </c>
      <c r="Z16" s="83" t="e">
        <f>MAX(VLOOKUP($S16,'3G - SMALLER CITIES'!$E$2:$Y$25,20,FALSE),VLOOKUP($S16,'3G - SMALLER CITIES'!$E$26:$Y$49,20,FALSE),VLOOKUP($S16,'3G - SMALLER CITIES'!$E$50:$Y$73,20,FALSE),VLOOKUP($S16,'3G - SMALLER CITIES'!$E$74:$Y$97,20,FALSE))</f>
        <v>#N/A</v>
      </c>
      <c r="AA16" s="84" t="e">
        <f>IF(VLOOKUP($S16,'3G - SMALLER CITIES'!$E$2:$Y$25,20,FALSE)=Z16,"Vodafone",IF(VLOOKUP($S16,'3G - SMALLER CITIES'!$E$26:$Y$49,20,FALSE)=Z16,"Movistar",IF(VLOOKUP($S16,'3G - SMALLER CITIES'!$E$50:$Y$73,20,FALSE)=Z16,"Orange","Yoigo")))</f>
        <v>#N/A</v>
      </c>
      <c r="AB16" s="85" t="e">
        <f>MAX(VLOOKUP($S16,#REF!,7,FALSE),VLOOKUP($S16,#REF!,7,FALSE),VLOOKUP($S16,#REF!,7,FALSE),VLOOKUP($S16,#REF!,7,FALSE))</f>
        <v>#REF!</v>
      </c>
      <c r="AC16" s="82" t="e">
        <f>IF(VLOOKUP($S16,#REF!,7,FALSE)=AB16,"Vodafone",IF(VLOOKUP($S16,#REF!,7,FALSE)=AB16,"Movistar",IF(VLOOKUP($S16,#REF!,7,FALSE)=AB16,"Orange","Yoigo")))</f>
        <v>#REF!</v>
      </c>
      <c r="AD16" s="86" t="e">
        <f>MAX(VLOOKUP($S16,'3G - SMALLER CITIES'!$E$2:$Y$25,7,FALSE),VLOOKUP($S16,'3G - SMALLER CITIES'!$E$26:$Y$49,7,FALSE),VLOOKUP($S16,'3G - SMALLER CITIES'!$E$50:$Y$73,7,FALSE),VLOOKUP($S16,'3G - SMALLER CITIES'!$E$74:$Y$97,7,FALSE))</f>
        <v>#N/A</v>
      </c>
      <c r="AE16" s="84" t="e">
        <f>IF(VLOOKUP($S16,'3G - SMALLER CITIES'!$E$2:$Y$25,7,FALSE)=AD16,"Vodafone",IF(VLOOKUP($S16,'3G - SMALLER CITIES'!$E$26:$Y$49,7,FALSE)=AD16,"Movistar",IF(VLOOKUP($S16,'3G - SMALLER CITIES'!$E$50:$Y$73,7,FALSE)=AD16,"Orange","Yoigo")))</f>
        <v>#N/A</v>
      </c>
      <c r="AF16" s="81" t="e">
        <f>MIN(VLOOKUP($S16,#REF!,56,FALSE),VLOOKUP($S16,#REF!,56,FALSE),VLOOKUP($S16,#REF!,56,FALSE),VLOOKUP($S16,#REF!,56,FALSE))</f>
        <v>#REF!</v>
      </c>
      <c r="AG16" s="82" t="e">
        <f>IF(VLOOKUP($S16,#REF!,56,FALSE)=AF16,"Vodafone",IF(VLOOKUP($S16,#REF!,56,FALSE)=AF16,"Movistar",IF(VLOOKUP($S16,#REF!,56,FALSE)=AF16,"Orange","Yoigo")))</f>
        <v>#REF!</v>
      </c>
      <c r="AH16" s="83" t="e">
        <f>MIN(VLOOKUP($S16,'3G - SMALLER CITIES'!$E$2:$CA$25,56,FALSE),VLOOKUP($S16,'3G - SMALLER CITIES'!$E$26:$CA$49,56,FALSE),VLOOKUP($S16,'3G - SMALLER CITIES'!$E$50:$CA$73,56,FALSE),VLOOKUP($S16,'3G - SMALLER CITIES'!$E$74:$CA$97,56,FALSE))</f>
        <v>#N/A</v>
      </c>
      <c r="AI16" s="84" t="e">
        <f>IF(VLOOKUP($S16,'3G - SMALLER CITIES'!$E$2:$CA$25,56,FALSE)=AH16,"Vodafone",IF(VLOOKUP($S16,'3G - SMALLER CITIES'!$E$26:$CA$49,56,FALSE)=AH16,"Movistar",IF(VLOOKUP($S16,'3G - SMALLER CITIES'!$E$50:$CA$73,56,FALSE)=AH16,"Orange","Yoigo")))</f>
        <v>#N/A</v>
      </c>
      <c r="AJ16" s="87" t="e">
        <f>MIN(VLOOKUP($S16,#REF!,64,FALSE),VLOOKUP($S16,#REF!,64,FALSE),VLOOKUP($S16,#REF!,64,FALSE),VLOOKUP($S16,#REF!,64,FALSE))</f>
        <v>#REF!</v>
      </c>
      <c r="AK16" s="82" t="e">
        <f>IF(VLOOKUP($S16,#REF!,64,FALSE)=AJ16,"Vodafone",IF(VLOOKUP($S16,#REF!,64,FALSE)=AJ16,"Movistar",IF(VLOOKUP($S16,#REF!,64,FALSE)=AJ16,"Orange","Yoigo")))</f>
        <v>#REF!</v>
      </c>
      <c r="AL16" s="88" t="e">
        <f>MIN(VLOOKUP($S16,'3G - SMALLER CITIES'!$E$2:$CA$25,64,FALSE),VLOOKUP($S16,'3G - SMALLER CITIES'!$E$26:$CA$49,64,FALSE),VLOOKUP($S16,'3G - SMALLER CITIES'!$E$50:$CA$73,64,FALSE),VLOOKUP($S16,'3G - SMALLER CITIES'!$E$74:$CA$97,64,FALSE))</f>
        <v>#N/A</v>
      </c>
      <c r="AM16" s="84" t="e">
        <f>IF(VLOOKUP($S16,'3G - SMALLER CITIES'!$E$2:$CA$25,64,FALSE)=AL16,"Vodafone",IF(VLOOKUP($S16,'3G - SMALLER CITIES'!$E$26:$CA$49,64,FALSE)=AL16,"Movistar",IF(VLOOKUP($S16,'3G - SMALLER CITIES'!$E$50:$CA$73,64,FALSE)=AL16,"Orange","Yoigo")))</f>
        <v>#N/A</v>
      </c>
      <c r="AN16" s="89" t="e">
        <f>VLOOKUP($S16,#REF!,93,FALSE)</f>
        <v>#REF!</v>
      </c>
      <c r="AO16" s="90" t="e">
        <f>VLOOKUP($S16,'3G - SMALLER CITIES'!$E$2:$CW$25,93,FALSE)</f>
        <v>#N/A</v>
      </c>
    </row>
    <row r="17" spans="19:41">
      <c r="S17" s="80" t="s">
        <v>77</v>
      </c>
      <c r="T17" s="83" t="e">
        <f>MAX(VLOOKUP($S17,#REF!,5,FALSE),VLOOKUP($S17,#REF!,5,FALSE),VLOOKUP($S17,#REF!,5,FALSE),VLOOKUP($S17,#REF!,5,FALSE))</f>
        <v>#REF!</v>
      </c>
      <c r="U17" s="84" t="e">
        <f>IF(VLOOKUP($S17,#REF!,5,FALSE)=T17,"Vodafone",IF(VLOOKUP($S17,#REF!,5,FALSE)=T17,"Movistar",IF(VLOOKUP($S17,#REF!,5,FALSE)=T17,"Orange","Yoigo")))</f>
        <v>#REF!</v>
      </c>
      <c r="V17" s="83" t="e">
        <f>MAX(VLOOKUP($S17,'3G - SMALLER CITIES'!$E$2:$I$25,5,FALSE),VLOOKUP($S17,'3G - SMALLER CITIES'!$E$26:$I$49,5,FALSE),VLOOKUP($S17,'3G - SMALLER CITIES'!$E$50:$I$73,5,FALSE),VLOOKUP($S17,'3G - SMALLER CITIES'!$E$74:$I$97,5,FALSE))</f>
        <v>#N/A</v>
      </c>
      <c r="W17" s="84" t="e">
        <f>IF(VLOOKUP($S17,'3G - SMALLER CITIES'!$E$2:$I$25,5,FALSE)=V17,"Vodafone",IF(VLOOKUP($S17,'3G - SMALLER CITIES'!$E$26:$I$49,5,FALSE)=V17,"Movistar",IF(VLOOKUP($S17,'3G - SMALLER CITIES'!$E$50:$I$73,5,FALSE)=V17,"Orange","Yoigo")))</f>
        <v>#N/A</v>
      </c>
      <c r="X17" s="83" t="e">
        <f>MAX(VLOOKUP($S17,#REF!,20,FALSE),VLOOKUP($S17,#REF!,20,FALSE),VLOOKUP($S17,#REF!,20,FALSE),VLOOKUP($S17,#REF!,20,FALSE))</f>
        <v>#REF!</v>
      </c>
      <c r="Y17" s="84" t="e">
        <f>IF(VLOOKUP($S17,#REF!,20,FALSE)=X17,"Vodafone",IF(VLOOKUP($S17,#REF!,20,FALSE)=X17,"Movistar",IF(VLOOKUP($S17,#REF!,20,FALSE)=X17,"Orange","Yoigo")))</f>
        <v>#REF!</v>
      </c>
      <c r="Z17" s="83" t="e">
        <f>MAX(VLOOKUP($S17,'3G - SMALLER CITIES'!$E$2:$Y$25,20,FALSE),VLOOKUP($S17,'3G - SMALLER CITIES'!$E$26:$Y$49,20,FALSE),VLOOKUP($S17,'3G - SMALLER CITIES'!$E$50:$Y$73,20,FALSE),VLOOKUP($S17,'3G - SMALLER CITIES'!$E$74:$Y$97,20,FALSE))</f>
        <v>#N/A</v>
      </c>
      <c r="AA17" s="84" t="e">
        <f>IF(VLOOKUP($S17,'3G - SMALLER CITIES'!$E$2:$Y$25,20,FALSE)=Z17,"Vodafone",IF(VLOOKUP($S17,'3G - SMALLER CITIES'!$E$26:$Y$49,20,FALSE)=Z17,"Movistar",IF(VLOOKUP($S17,'3G - SMALLER CITIES'!$E$50:$Y$73,20,FALSE)=Z17,"Orange","Yoigo")))</f>
        <v>#N/A</v>
      </c>
      <c r="AB17" s="85" t="e">
        <f>MAX(VLOOKUP($S17,#REF!,7,FALSE),VLOOKUP($S17,#REF!,7,FALSE),VLOOKUP($S17,#REF!,7,FALSE),VLOOKUP($S17,#REF!,7,FALSE))</f>
        <v>#REF!</v>
      </c>
      <c r="AC17" s="82" t="e">
        <f>IF(VLOOKUP($S17,#REF!,7,FALSE)=AB17,"Vodafone",IF(VLOOKUP($S17,#REF!,7,FALSE)=AB17,"Movistar",IF(VLOOKUP($S17,#REF!,7,FALSE)=AB17,"Orange","Yoigo")))</f>
        <v>#REF!</v>
      </c>
      <c r="AD17" s="86" t="e">
        <f>MAX(VLOOKUP($S17,'3G - SMALLER CITIES'!$E$2:$Y$25,7,FALSE),VLOOKUP($S17,'3G - SMALLER CITIES'!$E$26:$Y$49,7,FALSE),VLOOKUP($S17,'3G - SMALLER CITIES'!$E$50:$Y$73,7,FALSE),VLOOKUP($S17,'3G - SMALLER CITIES'!$E$74:$Y$97,7,FALSE))</f>
        <v>#N/A</v>
      </c>
      <c r="AE17" s="84" t="e">
        <f>IF(VLOOKUP($S17,'3G - SMALLER CITIES'!$E$2:$Y$25,7,FALSE)=AD17,"Vodafone",IF(VLOOKUP($S17,'3G - SMALLER CITIES'!$E$26:$Y$49,7,FALSE)=AD17,"Movistar",IF(VLOOKUP($S17,'3G - SMALLER CITIES'!$E$50:$Y$73,7,FALSE)=AD17,"Orange","Yoigo")))</f>
        <v>#N/A</v>
      </c>
      <c r="AF17" s="81" t="e">
        <f>MIN(VLOOKUP($S17,#REF!,56,FALSE),VLOOKUP($S17,#REF!,56,FALSE),VLOOKUP($S17,#REF!,56,FALSE),VLOOKUP($S17,#REF!,56,FALSE))</f>
        <v>#REF!</v>
      </c>
      <c r="AG17" s="82" t="e">
        <f>IF(VLOOKUP($S17,#REF!,56,FALSE)=AF17,"Vodafone",IF(VLOOKUP($S17,#REF!,56,FALSE)=AF17,"Movistar",IF(VLOOKUP($S17,#REF!,56,FALSE)=AF17,"Orange","Yoigo")))</f>
        <v>#REF!</v>
      </c>
      <c r="AH17" s="83" t="e">
        <f>MIN(VLOOKUP($S17,'3G - SMALLER CITIES'!$E$2:$CA$25,56,FALSE),VLOOKUP($S17,'3G - SMALLER CITIES'!$E$26:$CA$49,56,FALSE),VLOOKUP($S17,'3G - SMALLER CITIES'!$E$50:$CA$73,56,FALSE),VLOOKUP($S17,'3G - SMALLER CITIES'!$E$74:$CA$97,56,FALSE))</f>
        <v>#N/A</v>
      </c>
      <c r="AI17" s="84" t="e">
        <f>IF(VLOOKUP($S17,'3G - SMALLER CITIES'!$E$2:$CA$25,56,FALSE)=AH17,"Vodafone",IF(VLOOKUP($S17,'3G - SMALLER CITIES'!$E$26:$CA$49,56,FALSE)=AH17,"Movistar",IF(VLOOKUP($S17,'3G - SMALLER CITIES'!$E$50:$CA$73,56,FALSE)=AH17,"Orange","Yoigo")))</f>
        <v>#N/A</v>
      </c>
      <c r="AJ17" s="87" t="e">
        <f>MIN(VLOOKUP($S17,#REF!,64,FALSE),VLOOKUP($S17,#REF!,64,FALSE),VLOOKUP($S17,#REF!,64,FALSE),VLOOKUP($S17,#REF!,64,FALSE))</f>
        <v>#REF!</v>
      </c>
      <c r="AK17" s="82" t="e">
        <f>IF(VLOOKUP($S17,#REF!,64,FALSE)=AJ17,"Vodafone",IF(VLOOKUP($S17,#REF!,64,FALSE)=AJ17,"Movistar",IF(VLOOKUP($S17,#REF!,64,FALSE)=AJ17,"Orange","Yoigo")))</f>
        <v>#REF!</v>
      </c>
      <c r="AL17" s="88" t="e">
        <f>MIN(VLOOKUP($S17,'3G - SMALLER CITIES'!$E$2:$CA$25,64,FALSE),VLOOKUP($S17,'3G - SMALLER CITIES'!$E$26:$CA$49,64,FALSE),VLOOKUP($S17,'3G - SMALLER CITIES'!$E$50:$CA$73,64,FALSE),VLOOKUP($S17,'3G - SMALLER CITIES'!$E$74:$CA$97,64,FALSE))</f>
        <v>#N/A</v>
      </c>
      <c r="AM17" s="84" t="e">
        <f>IF(VLOOKUP($S17,'3G - SMALLER CITIES'!$E$2:$CA$25,64,FALSE)=AL17,"Vodafone",IF(VLOOKUP($S17,'3G - SMALLER CITIES'!$E$26:$CA$49,64,FALSE)=AL17,"Movistar",IF(VLOOKUP($S17,'3G - SMALLER CITIES'!$E$50:$CA$73,64,FALSE)=AL17,"Orange","Yoigo")))</f>
        <v>#N/A</v>
      </c>
      <c r="AN17" s="89" t="e">
        <f>VLOOKUP($S17,#REF!,93,FALSE)</f>
        <v>#REF!</v>
      </c>
      <c r="AO17" s="90" t="e">
        <f>VLOOKUP($S17,'3G - SMALLER CITIES'!$E$2:$CW$25,93,FALSE)</f>
        <v>#N/A</v>
      </c>
    </row>
    <row r="18" spans="19:41">
      <c r="S18" s="80" t="s">
        <v>78</v>
      </c>
      <c r="T18" s="83" t="e">
        <f>MAX(VLOOKUP($S18,#REF!,5,FALSE),VLOOKUP($S18,#REF!,5,FALSE),VLOOKUP($S18,#REF!,5,FALSE),VLOOKUP($S18,#REF!,5,FALSE))</f>
        <v>#REF!</v>
      </c>
      <c r="U18" s="84" t="e">
        <f>IF(VLOOKUP($S18,#REF!,5,FALSE)=T18,"Vodafone",IF(VLOOKUP($S18,#REF!,5,FALSE)=T18,"Movistar",IF(VLOOKUP($S18,#REF!,5,FALSE)=T18,"Orange","Yoigo")))</f>
        <v>#REF!</v>
      </c>
      <c r="V18" s="83" t="e">
        <f>MAX(VLOOKUP($S18,'3G - SMALLER CITIES'!$E$2:$I$25,5,FALSE),VLOOKUP($S18,'3G - SMALLER CITIES'!$E$26:$I$49,5,FALSE),VLOOKUP($S18,'3G - SMALLER CITIES'!$E$50:$I$73,5,FALSE),VLOOKUP($S18,'3G - SMALLER CITIES'!$E$74:$I$97,5,FALSE))</f>
        <v>#N/A</v>
      </c>
      <c r="W18" s="84" t="e">
        <f>IF(VLOOKUP($S18,'3G - SMALLER CITIES'!$E$2:$I$25,5,FALSE)=V18,"Vodafone",IF(VLOOKUP($S18,'3G - SMALLER CITIES'!$E$26:$I$49,5,FALSE)=V18,"Movistar",IF(VLOOKUP($S18,'3G - SMALLER CITIES'!$E$50:$I$73,5,FALSE)=V18,"Orange","Yoigo")))</f>
        <v>#N/A</v>
      </c>
      <c r="X18" s="83" t="e">
        <f>MAX(VLOOKUP($S18,#REF!,20,FALSE),VLOOKUP($S18,#REF!,20,FALSE),VLOOKUP($S18,#REF!,20,FALSE),VLOOKUP($S18,#REF!,20,FALSE))</f>
        <v>#REF!</v>
      </c>
      <c r="Y18" s="84" t="e">
        <f>IF(VLOOKUP($S18,#REF!,20,FALSE)=X18,"Vodafone",IF(VLOOKUP($S18,#REF!,20,FALSE)=X18,"Movistar",IF(VLOOKUP($S18,#REF!,20,FALSE)=X18,"Orange","Yoigo")))</f>
        <v>#REF!</v>
      </c>
      <c r="Z18" s="83" t="e">
        <f>MAX(VLOOKUP($S18,'3G - SMALLER CITIES'!$E$2:$Y$25,20,FALSE),VLOOKUP($S18,'3G - SMALLER CITIES'!$E$26:$Y$49,20,FALSE),VLOOKUP($S18,'3G - SMALLER CITIES'!$E$50:$Y$73,20,FALSE),VLOOKUP($S18,'3G - SMALLER CITIES'!$E$74:$Y$97,20,FALSE))</f>
        <v>#N/A</v>
      </c>
      <c r="AA18" s="84" t="e">
        <f>IF(VLOOKUP($S18,'3G - SMALLER CITIES'!$E$2:$Y$25,20,FALSE)=Z18,"Vodafone",IF(VLOOKUP($S18,'3G - SMALLER CITIES'!$E$26:$Y$49,20,FALSE)=Z18,"Movistar",IF(VLOOKUP($S18,'3G - SMALLER CITIES'!$E$50:$Y$73,20,FALSE)=Z18,"Orange","Yoigo")))</f>
        <v>#N/A</v>
      </c>
      <c r="AB18" s="85" t="e">
        <f>MAX(VLOOKUP($S18,#REF!,7,FALSE),VLOOKUP($S18,#REF!,7,FALSE),VLOOKUP($S18,#REF!,7,FALSE),VLOOKUP($S18,#REF!,7,FALSE))</f>
        <v>#REF!</v>
      </c>
      <c r="AC18" s="82" t="e">
        <f>IF(VLOOKUP($S18,#REF!,7,FALSE)=AB18,"Vodafone",IF(VLOOKUP($S18,#REF!,7,FALSE)=AB18,"Movistar",IF(VLOOKUP($S18,#REF!,7,FALSE)=AB18,"Orange","Yoigo")))</f>
        <v>#REF!</v>
      </c>
      <c r="AD18" s="86" t="e">
        <f>MAX(VLOOKUP($S18,'3G - SMALLER CITIES'!$E$2:$Y$25,7,FALSE),VLOOKUP($S18,'3G - SMALLER CITIES'!$E$26:$Y$49,7,FALSE),VLOOKUP($S18,'3G - SMALLER CITIES'!$E$50:$Y$73,7,FALSE),VLOOKUP($S18,'3G - SMALLER CITIES'!$E$74:$Y$97,7,FALSE))</f>
        <v>#N/A</v>
      </c>
      <c r="AE18" s="84" t="e">
        <f>IF(VLOOKUP($S18,'3G - SMALLER CITIES'!$E$2:$Y$25,7,FALSE)=AD18,"Vodafone",IF(VLOOKUP($S18,'3G - SMALLER CITIES'!$E$26:$Y$49,7,FALSE)=AD18,"Movistar",IF(VLOOKUP($S18,'3G - SMALLER CITIES'!$E$50:$Y$73,7,FALSE)=AD18,"Orange","Yoigo")))</f>
        <v>#N/A</v>
      </c>
      <c r="AF18" s="81" t="e">
        <f>MIN(VLOOKUP($S18,#REF!,56,FALSE),VLOOKUP($S18,#REF!,56,FALSE),VLOOKUP($S18,#REF!,56,FALSE),VLOOKUP($S18,#REF!,56,FALSE))</f>
        <v>#REF!</v>
      </c>
      <c r="AG18" s="82" t="e">
        <f>IF(VLOOKUP($S18,#REF!,56,FALSE)=AF18,"Vodafone",IF(VLOOKUP($S18,#REF!,56,FALSE)=AF18,"Movistar",IF(VLOOKUP($S18,#REF!,56,FALSE)=AF18,"Orange","Yoigo")))</f>
        <v>#REF!</v>
      </c>
      <c r="AH18" s="83" t="e">
        <f>MIN(VLOOKUP($S18,'3G - SMALLER CITIES'!$E$2:$CA$25,56,FALSE),VLOOKUP($S18,'3G - SMALLER CITIES'!$E$26:$CA$49,56,FALSE),VLOOKUP($S18,'3G - SMALLER CITIES'!$E$50:$CA$73,56,FALSE),VLOOKUP($S18,'3G - SMALLER CITIES'!$E$74:$CA$97,56,FALSE))</f>
        <v>#N/A</v>
      </c>
      <c r="AI18" s="84" t="e">
        <f>IF(VLOOKUP($S18,'3G - SMALLER CITIES'!$E$2:$CA$25,56,FALSE)=AH18,"Vodafone",IF(VLOOKUP($S18,'3G - SMALLER CITIES'!$E$26:$CA$49,56,FALSE)=AH18,"Movistar",IF(VLOOKUP($S18,'3G - SMALLER CITIES'!$E$50:$CA$73,56,FALSE)=AH18,"Orange","Yoigo")))</f>
        <v>#N/A</v>
      </c>
      <c r="AJ18" s="87" t="e">
        <f>MIN(VLOOKUP($S18,#REF!,64,FALSE),VLOOKUP($S18,#REF!,64,FALSE),VLOOKUP($S18,#REF!,64,FALSE),VLOOKUP($S18,#REF!,64,FALSE))</f>
        <v>#REF!</v>
      </c>
      <c r="AK18" s="82" t="e">
        <f>IF(VLOOKUP($S18,#REF!,64,FALSE)=AJ18,"Vodafone",IF(VLOOKUP($S18,#REF!,64,FALSE)=AJ18,"Movistar",IF(VLOOKUP($S18,#REF!,64,FALSE)=AJ18,"Orange","Yoigo")))</f>
        <v>#REF!</v>
      </c>
      <c r="AL18" s="88" t="e">
        <f>MIN(VLOOKUP($S18,'3G - SMALLER CITIES'!$E$2:$CA$25,64,FALSE),VLOOKUP($S18,'3G - SMALLER CITIES'!$E$26:$CA$49,64,FALSE),VLOOKUP($S18,'3G - SMALLER CITIES'!$E$50:$CA$73,64,FALSE),VLOOKUP($S18,'3G - SMALLER CITIES'!$E$74:$CA$97,64,FALSE))</f>
        <v>#N/A</v>
      </c>
      <c r="AM18" s="84" t="e">
        <f>IF(VLOOKUP($S18,'3G - SMALLER CITIES'!$E$2:$CA$25,64,FALSE)=AL18,"Vodafone",IF(VLOOKUP($S18,'3G - SMALLER CITIES'!$E$26:$CA$49,64,FALSE)=AL18,"Movistar",IF(VLOOKUP($S18,'3G - SMALLER CITIES'!$E$50:$CA$73,64,FALSE)=AL18,"Orange","Yoigo")))</f>
        <v>#N/A</v>
      </c>
      <c r="AN18" s="89" t="e">
        <f>VLOOKUP($S18,#REF!,93,FALSE)</f>
        <v>#REF!</v>
      </c>
      <c r="AO18" s="90" t="e">
        <f>VLOOKUP($S18,'3G - SMALLER CITIES'!$E$2:$CW$25,93,FALSE)</f>
        <v>#N/A</v>
      </c>
    </row>
    <row r="19" spans="19:41">
      <c r="S19" s="80" t="s">
        <v>79</v>
      </c>
      <c r="T19" s="83" t="e">
        <f>MAX(VLOOKUP($S19,#REF!,5,FALSE),VLOOKUP($S19,#REF!,5,FALSE),VLOOKUP($S19,#REF!,5,FALSE),VLOOKUP($S19,#REF!,5,FALSE))</f>
        <v>#REF!</v>
      </c>
      <c r="U19" s="84" t="e">
        <f>IF(VLOOKUP($S19,#REF!,5,FALSE)=T19,"Vodafone",IF(VLOOKUP($S19,#REF!,5,FALSE)=T19,"Movistar",IF(VLOOKUP($S19,#REF!,5,FALSE)=T19,"Orange","Yoigo")))</f>
        <v>#REF!</v>
      </c>
      <c r="V19" s="83" t="e">
        <f>MAX(VLOOKUP($S19,'3G - SMALLER CITIES'!$E$2:$I$25,5,FALSE),VLOOKUP($S19,'3G - SMALLER CITIES'!$E$26:$I$49,5,FALSE),VLOOKUP($S19,'3G - SMALLER CITIES'!$E$50:$I$73,5,FALSE),VLOOKUP($S19,'3G - SMALLER CITIES'!$E$74:$I$97,5,FALSE))</f>
        <v>#N/A</v>
      </c>
      <c r="W19" s="84" t="e">
        <f>IF(VLOOKUP($S19,'3G - SMALLER CITIES'!$E$2:$I$25,5,FALSE)=V19,"Vodafone",IF(VLOOKUP($S19,'3G - SMALLER CITIES'!$E$26:$I$49,5,FALSE)=V19,"Movistar",IF(VLOOKUP($S19,'3G - SMALLER CITIES'!$E$50:$I$73,5,FALSE)=V19,"Orange","Yoigo")))</f>
        <v>#N/A</v>
      </c>
      <c r="X19" s="83" t="e">
        <f>MAX(VLOOKUP($S19,#REF!,20,FALSE),VLOOKUP($S19,#REF!,20,FALSE),VLOOKUP($S19,#REF!,20,FALSE),VLOOKUP($S19,#REF!,20,FALSE))</f>
        <v>#REF!</v>
      </c>
      <c r="Y19" s="84" t="e">
        <f>IF(VLOOKUP($S19,#REF!,20,FALSE)=X19,"Vodafone",IF(VLOOKUP($S19,#REF!,20,FALSE)=X19,"Movistar",IF(VLOOKUP($S19,#REF!,20,FALSE)=X19,"Orange","Yoigo")))</f>
        <v>#REF!</v>
      </c>
      <c r="Z19" s="83" t="e">
        <f>MAX(VLOOKUP($S19,'3G - SMALLER CITIES'!$E$2:$Y$25,20,FALSE),VLOOKUP($S19,'3G - SMALLER CITIES'!$E$26:$Y$49,20,FALSE),VLOOKUP($S19,'3G - SMALLER CITIES'!$E$50:$Y$73,20,FALSE),VLOOKUP($S19,'3G - SMALLER CITIES'!$E$74:$Y$97,20,FALSE))</f>
        <v>#N/A</v>
      </c>
      <c r="AA19" s="84" t="e">
        <f>IF(VLOOKUP($S19,'3G - SMALLER CITIES'!$E$2:$Y$25,20,FALSE)=Z19,"Vodafone",IF(VLOOKUP($S19,'3G - SMALLER CITIES'!$E$26:$Y$49,20,FALSE)=Z19,"Movistar",IF(VLOOKUP($S19,'3G - SMALLER CITIES'!$E$50:$Y$73,20,FALSE)=Z19,"Orange","Yoigo")))</f>
        <v>#N/A</v>
      </c>
      <c r="AB19" s="85" t="e">
        <f>MAX(VLOOKUP($S19,#REF!,7,FALSE),VLOOKUP($S19,#REF!,7,FALSE),VLOOKUP($S19,#REF!,7,FALSE),VLOOKUP($S19,#REF!,7,FALSE))</f>
        <v>#REF!</v>
      </c>
      <c r="AC19" s="82" t="e">
        <f>IF(VLOOKUP($S19,#REF!,7,FALSE)=AB19,"Vodafone",IF(VLOOKUP($S19,#REF!,7,FALSE)=AB19,"Movistar",IF(VLOOKUP($S19,#REF!,7,FALSE)=AB19,"Orange","Yoigo")))</f>
        <v>#REF!</v>
      </c>
      <c r="AD19" s="86" t="e">
        <f>MAX(VLOOKUP($S19,'3G - SMALLER CITIES'!$E$2:$Y$25,7,FALSE),VLOOKUP($S19,'3G - SMALLER CITIES'!$E$26:$Y$49,7,FALSE),VLOOKUP($S19,'3G - SMALLER CITIES'!$E$50:$Y$73,7,FALSE),VLOOKUP($S19,'3G - SMALLER CITIES'!$E$74:$Y$97,7,FALSE))</f>
        <v>#N/A</v>
      </c>
      <c r="AE19" s="84" t="e">
        <f>IF(VLOOKUP($S19,'3G - SMALLER CITIES'!$E$2:$Y$25,7,FALSE)=AD19,"Vodafone",IF(VLOOKUP($S19,'3G - SMALLER CITIES'!$E$26:$Y$49,7,FALSE)=AD19,"Movistar",IF(VLOOKUP($S19,'3G - SMALLER CITIES'!$E$50:$Y$73,7,FALSE)=AD19,"Orange","Yoigo")))</f>
        <v>#N/A</v>
      </c>
      <c r="AF19" s="81" t="e">
        <f>MIN(VLOOKUP($S19,#REF!,56,FALSE),VLOOKUP($S19,#REF!,56,FALSE),VLOOKUP($S19,#REF!,56,FALSE),VLOOKUP($S19,#REF!,56,FALSE))</f>
        <v>#REF!</v>
      </c>
      <c r="AG19" s="82" t="e">
        <f>IF(VLOOKUP($S19,#REF!,56,FALSE)=AF19,"Vodafone",IF(VLOOKUP($S19,#REF!,56,FALSE)=AF19,"Movistar",IF(VLOOKUP($S19,#REF!,56,FALSE)=AF19,"Orange","Yoigo")))</f>
        <v>#REF!</v>
      </c>
      <c r="AH19" s="83" t="e">
        <f>MIN(VLOOKUP($S19,'3G - SMALLER CITIES'!$E$2:$CA$25,56,FALSE),VLOOKUP($S19,'3G - SMALLER CITIES'!$E$26:$CA$49,56,FALSE),VLOOKUP($S19,'3G - SMALLER CITIES'!$E$50:$CA$73,56,FALSE),VLOOKUP($S19,'3G - SMALLER CITIES'!$E$74:$CA$97,56,FALSE))</f>
        <v>#N/A</v>
      </c>
      <c r="AI19" s="84" t="e">
        <f>IF(VLOOKUP($S19,'3G - SMALLER CITIES'!$E$2:$CA$25,56,FALSE)=AH19,"Vodafone",IF(VLOOKUP($S19,'3G - SMALLER CITIES'!$E$26:$CA$49,56,FALSE)=AH19,"Movistar",IF(VLOOKUP($S19,'3G - SMALLER CITIES'!$E$50:$CA$73,56,FALSE)=AH19,"Orange","Yoigo")))</f>
        <v>#N/A</v>
      </c>
      <c r="AJ19" s="87" t="e">
        <f>MIN(VLOOKUP($S19,#REF!,64,FALSE),VLOOKUP($S19,#REF!,64,FALSE),VLOOKUP($S19,#REF!,64,FALSE),VLOOKUP($S19,#REF!,64,FALSE))</f>
        <v>#REF!</v>
      </c>
      <c r="AK19" s="82" t="e">
        <f>IF(VLOOKUP($S19,#REF!,64,FALSE)=AJ19,"Vodafone",IF(VLOOKUP($S19,#REF!,64,FALSE)=AJ19,"Movistar",IF(VLOOKUP($S19,#REF!,64,FALSE)=AJ19,"Orange","Yoigo")))</f>
        <v>#REF!</v>
      </c>
      <c r="AL19" s="88" t="e">
        <f>MIN(VLOOKUP($S19,'3G - SMALLER CITIES'!$E$2:$CA$25,64,FALSE),VLOOKUP($S19,'3G - SMALLER CITIES'!$E$26:$CA$49,64,FALSE),VLOOKUP($S19,'3G - SMALLER CITIES'!$E$50:$CA$73,64,FALSE),VLOOKUP($S19,'3G - SMALLER CITIES'!$E$74:$CA$97,64,FALSE))</f>
        <v>#N/A</v>
      </c>
      <c r="AM19" s="84" t="e">
        <f>IF(VLOOKUP($S19,'3G - SMALLER CITIES'!$E$2:$CA$25,64,FALSE)=AL19,"Vodafone",IF(VLOOKUP($S19,'3G - SMALLER CITIES'!$E$26:$CA$49,64,FALSE)=AL19,"Movistar",IF(VLOOKUP($S19,'3G - SMALLER CITIES'!$E$50:$CA$73,64,FALSE)=AL19,"Orange","Yoigo")))</f>
        <v>#N/A</v>
      </c>
      <c r="AN19" s="89" t="e">
        <f>VLOOKUP($S19,#REF!,93,FALSE)</f>
        <v>#REF!</v>
      </c>
      <c r="AO19" s="90" t="e">
        <f>VLOOKUP($S19,'3G - SMALLER CITIES'!$E$2:$CW$25,93,FALSE)</f>
        <v>#N/A</v>
      </c>
    </row>
    <row r="20" spans="19:41">
      <c r="S20" s="80" t="s">
        <v>80</v>
      </c>
      <c r="T20" s="83" t="e">
        <f>MAX(VLOOKUP($S20,#REF!,5,FALSE),VLOOKUP($S20,#REF!,5,FALSE),VLOOKUP($S20,#REF!,5,FALSE),VLOOKUP($S20,#REF!,5,FALSE))</f>
        <v>#REF!</v>
      </c>
      <c r="U20" s="84" t="e">
        <f>IF(VLOOKUP($S20,#REF!,5,FALSE)=T20,"Vodafone",IF(VLOOKUP($S20,#REF!,5,FALSE)=T20,"Movistar",IF(VLOOKUP($S20,#REF!,5,FALSE)=T20,"Orange","Yoigo")))</f>
        <v>#REF!</v>
      </c>
      <c r="V20" s="83" t="e">
        <f>MAX(VLOOKUP($S20,'3G - SMALLER CITIES'!$E$2:$I$25,5,FALSE),VLOOKUP($S20,'3G - SMALLER CITIES'!$E$26:$I$49,5,FALSE),VLOOKUP($S20,'3G - SMALLER CITIES'!$E$50:$I$73,5,FALSE),VLOOKUP($S20,'3G - SMALLER CITIES'!$E$74:$I$97,5,FALSE))</f>
        <v>#N/A</v>
      </c>
      <c r="W20" s="84" t="e">
        <f>IF(VLOOKUP($S20,'3G - SMALLER CITIES'!$E$2:$I$25,5,FALSE)=V20,"Vodafone",IF(VLOOKUP($S20,'3G - SMALLER CITIES'!$E$26:$I$49,5,FALSE)=V20,"Movistar",IF(VLOOKUP($S20,'3G - SMALLER CITIES'!$E$50:$I$73,5,FALSE)=V20,"Orange","Yoigo")))</f>
        <v>#N/A</v>
      </c>
      <c r="X20" s="83" t="e">
        <f>MAX(VLOOKUP($S20,#REF!,20,FALSE),VLOOKUP($S20,#REF!,20,FALSE),VLOOKUP($S20,#REF!,20,FALSE),VLOOKUP($S20,#REF!,20,FALSE))</f>
        <v>#REF!</v>
      </c>
      <c r="Y20" s="84" t="e">
        <f>IF(VLOOKUP($S20,#REF!,20,FALSE)=X20,"Vodafone",IF(VLOOKUP($S20,#REF!,20,FALSE)=X20,"Movistar",IF(VLOOKUP($S20,#REF!,20,FALSE)=X20,"Orange","Yoigo")))</f>
        <v>#REF!</v>
      </c>
      <c r="Z20" s="83" t="e">
        <f>MAX(VLOOKUP($S20,'3G - SMALLER CITIES'!$E$2:$Y$25,20,FALSE),VLOOKUP($S20,'3G - SMALLER CITIES'!$E$26:$Y$49,20,FALSE),VLOOKUP($S20,'3G - SMALLER CITIES'!$E$50:$Y$73,20,FALSE),VLOOKUP($S20,'3G - SMALLER CITIES'!$E$74:$Y$97,20,FALSE))</f>
        <v>#N/A</v>
      </c>
      <c r="AA20" s="84" t="e">
        <f>IF(VLOOKUP($S20,'3G - SMALLER CITIES'!$E$2:$Y$25,20,FALSE)=Z20,"Vodafone",IF(VLOOKUP($S20,'3G - SMALLER CITIES'!$E$26:$Y$49,20,FALSE)=Z20,"Movistar",IF(VLOOKUP($S20,'3G - SMALLER CITIES'!$E$50:$Y$73,20,FALSE)=Z20,"Orange","Yoigo")))</f>
        <v>#N/A</v>
      </c>
      <c r="AB20" s="85" t="e">
        <f>MAX(VLOOKUP($S20,#REF!,7,FALSE),VLOOKUP($S20,#REF!,7,FALSE),VLOOKUP($S20,#REF!,7,FALSE),VLOOKUP($S20,#REF!,7,FALSE))</f>
        <v>#REF!</v>
      </c>
      <c r="AC20" s="82" t="e">
        <f>IF(VLOOKUP($S20,#REF!,7,FALSE)=AB20,"Vodafone",IF(VLOOKUP($S20,#REF!,7,FALSE)=AB20,"Movistar",IF(VLOOKUP($S20,#REF!,7,FALSE)=AB20,"Orange","Yoigo")))</f>
        <v>#REF!</v>
      </c>
      <c r="AD20" s="86" t="e">
        <f>MAX(VLOOKUP($S20,'3G - SMALLER CITIES'!$E$2:$Y$25,7,FALSE),VLOOKUP($S20,'3G - SMALLER CITIES'!$E$26:$Y$49,7,FALSE),VLOOKUP($S20,'3G - SMALLER CITIES'!$E$50:$Y$73,7,FALSE),VLOOKUP($S20,'3G - SMALLER CITIES'!$E$74:$Y$97,7,FALSE))</f>
        <v>#N/A</v>
      </c>
      <c r="AE20" s="84" t="e">
        <f>IF(VLOOKUP($S20,'3G - SMALLER CITIES'!$E$2:$Y$25,7,FALSE)=AD20,"Vodafone",IF(VLOOKUP($S20,'3G - SMALLER CITIES'!$E$26:$Y$49,7,FALSE)=AD20,"Movistar",IF(VLOOKUP($S20,'3G - SMALLER CITIES'!$E$50:$Y$73,7,FALSE)=AD20,"Orange","Yoigo")))</f>
        <v>#N/A</v>
      </c>
      <c r="AF20" s="81" t="e">
        <f>MIN(VLOOKUP($S20,#REF!,56,FALSE),VLOOKUP($S20,#REF!,56,FALSE),VLOOKUP($S20,#REF!,56,FALSE),VLOOKUP($S20,#REF!,56,FALSE))</f>
        <v>#REF!</v>
      </c>
      <c r="AG20" s="82" t="e">
        <f>IF(VLOOKUP($S20,#REF!,56,FALSE)=AF20,"Vodafone",IF(VLOOKUP($S20,#REF!,56,FALSE)=AF20,"Movistar",IF(VLOOKUP($S20,#REF!,56,FALSE)=AF20,"Orange","Yoigo")))</f>
        <v>#REF!</v>
      </c>
      <c r="AH20" s="83" t="e">
        <f>MIN(VLOOKUP($S20,'3G - SMALLER CITIES'!$E$2:$CA$25,56,FALSE),VLOOKUP($S20,'3G - SMALLER CITIES'!$E$26:$CA$49,56,FALSE),VLOOKUP($S20,'3G - SMALLER CITIES'!$E$50:$CA$73,56,FALSE),VLOOKUP($S20,'3G - SMALLER CITIES'!$E$74:$CA$97,56,FALSE))</f>
        <v>#N/A</v>
      </c>
      <c r="AI20" s="84" t="e">
        <f>IF(VLOOKUP($S20,'3G - SMALLER CITIES'!$E$2:$CA$25,56,FALSE)=AH20,"Vodafone",IF(VLOOKUP($S20,'3G - SMALLER CITIES'!$E$26:$CA$49,56,FALSE)=AH20,"Movistar",IF(VLOOKUP($S20,'3G - SMALLER CITIES'!$E$50:$CA$73,56,FALSE)=AH20,"Orange","Yoigo")))</f>
        <v>#N/A</v>
      </c>
      <c r="AJ20" s="87" t="e">
        <f>MIN(VLOOKUP($S20,#REF!,64,FALSE),VLOOKUP($S20,#REF!,64,FALSE),VLOOKUP($S20,#REF!,64,FALSE),VLOOKUP($S20,#REF!,64,FALSE))</f>
        <v>#REF!</v>
      </c>
      <c r="AK20" s="82" t="e">
        <f>IF(VLOOKUP($S20,#REF!,64,FALSE)=AJ20,"Vodafone",IF(VLOOKUP($S20,#REF!,64,FALSE)=AJ20,"Movistar",IF(VLOOKUP($S20,#REF!,64,FALSE)=AJ20,"Orange","Yoigo")))</f>
        <v>#REF!</v>
      </c>
      <c r="AL20" s="88" t="e">
        <f>MIN(VLOOKUP($S20,'3G - SMALLER CITIES'!$E$2:$CA$25,64,FALSE),VLOOKUP($S20,'3G - SMALLER CITIES'!$E$26:$CA$49,64,FALSE),VLOOKUP($S20,'3G - SMALLER CITIES'!$E$50:$CA$73,64,FALSE),VLOOKUP($S20,'3G - SMALLER CITIES'!$E$74:$CA$97,64,FALSE))</f>
        <v>#N/A</v>
      </c>
      <c r="AM20" s="84" t="e">
        <f>IF(VLOOKUP($S20,'3G - SMALLER CITIES'!$E$2:$CA$25,64,FALSE)=AL20,"Vodafone",IF(VLOOKUP($S20,'3G - SMALLER CITIES'!$E$26:$CA$49,64,FALSE)=AL20,"Movistar",IF(VLOOKUP($S20,'3G - SMALLER CITIES'!$E$50:$CA$73,64,FALSE)=AL20,"Orange","Yoigo")))</f>
        <v>#N/A</v>
      </c>
      <c r="AN20" s="89" t="e">
        <f>VLOOKUP($S20,#REF!,93,FALSE)</f>
        <v>#REF!</v>
      </c>
      <c r="AO20" s="90" t="e">
        <f>VLOOKUP($S20,'3G - SMALLER CITIES'!$E$2:$CW$25,93,FALSE)</f>
        <v>#N/A</v>
      </c>
    </row>
    <row r="21" spans="19:41">
      <c r="S21" s="80" t="s">
        <v>81</v>
      </c>
      <c r="T21" s="83" t="e">
        <f>MAX(VLOOKUP($S21,#REF!,5,FALSE),VLOOKUP($S21,#REF!,5,FALSE),VLOOKUP($S21,#REF!,5,FALSE),VLOOKUP($S21,#REF!,5,FALSE))</f>
        <v>#REF!</v>
      </c>
      <c r="U21" s="84" t="e">
        <f>IF(VLOOKUP($S21,#REF!,5,FALSE)=T21,"Vodafone",IF(VLOOKUP($S21,#REF!,5,FALSE)=T21,"Movistar",IF(VLOOKUP($S21,#REF!,5,FALSE)=T21,"Orange","Yoigo")))</f>
        <v>#REF!</v>
      </c>
      <c r="V21" s="83" t="e">
        <f>MAX(VLOOKUP($S21,'3G - SMALLER CITIES'!$E$2:$I$25,5,FALSE),VLOOKUP($S21,'3G - SMALLER CITIES'!$E$26:$I$49,5,FALSE),VLOOKUP($S21,'3G - SMALLER CITIES'!$E$50:$I$73,5,FALSE),VLOOKUP($S21,'3G - SMALLER CITIES'!$E$74:$I$97,5,FALSE))</f>
        <v>#N/A</v>
      </c>
      <c r="W21" s="84" t="e">
        <f>IF(VLOOKUP($S21,'3G - SMALLER CITIES'!$E$2:$I$25,5,FALSE)=V21,"Vodafone",IF(VLOOKUP($S21,'3G - SMALLER CITIES'!$E$26:$I$49,5,FALSE)=V21,"Movistar",IF(VLOOKUP($S21,'3G - SMALLER CITIES'!$E$50:$I$73,5,FALSE)=V21,"Orange","Yoigo")))</f>
        <v>#N/A</v>
      </c>
      <c r="X21" s="83" t="e">
        <f>MAX(VLOOKUP($S21,#REF!,20,FALSE),VLOOKUP($S21,#REF!,20,FALSE),VLOOKUP($S21,#REF!,20,FALSE),VLOOKUP($S21,#REF!,20,FALSE))</f>
        <v>#REF!</v>
      </c>
      <c r="Y21" s="84" t="e">
        <f>IF(VLOOKUP($S21,#REF!,20,FALSE)=X21,"Vodafone",IF(VLOOKUP($S21,#REF!,20,FALSE)=X21,"Movistar",IF(VLOOKUP($S21,#REF!,20,FALSE)=X21,"Orange","Yoigo")))</f>
        <v>#REF!</v>
      </c>
      <c r="Z21" s="83" t="e">
        <f>MAX(VLOOKUP($S21,'3G - SMALLER CITIES'!$E$2:$Y$25,20,FALSE),VLOOKUP($S21,'3G - SMALLER CITIES'!$E$26:$Y$49,20,FALSE),VLOOKUP($S21,'3G - SMALLER CITIES'!$E$50:$Y$73,20,FALSE),VLOOKUP($S21,'3G - SMALLER CITIES'!$E$74:$Y$97,20,FALSE))</f>
        <v>#N/A</v>
      </c>
      <c r="AA21" s="84" t="e">
        <f>IF(VLOOKUP($S21,'3G - SMALLER CITIES'!$E$2:$Y$25,20,FALSE)=Z21,"Vodafone",IF(VLOOKUP($S21,'3G - SMALLER CITIES'!$E$26:$Y$49,20,FALSE)=Z21,"Movistar",IF(VLOOKUP($S21,'3G - SMALLER CITIES'!$E$50:$Y$73,20,FALSE)=Z21,"Orange","Yoigo")))</f>
        <v>#N/A</v>
      </c>
      <c r="AB21" s="85" t="e">
        <f>MAX(VLOOKUP($S21,#REF!,7,FALSE),VLOOKUP($S21,#REF!,7,FALSE),VLOOKUP($S21,#REF!,7,FALSE),VLOOKUP($S21,#REF!,7,FALSE))</f>
        <v>#REF!</v>
      </c>
      <c r="AC21" s="82" t="e">
        <f>IF(VLOOKUP($S21,#REF!,7,FALSE)=AB21,"Vodafone",IF(VLOOKUP($S21,#REF!,7,FALSE)=AB21,"Movistar",IF(VLOOKUP($S21,#REF!,7,FALSE)=AB21,"Orange","Yoigo")))</f>
        <v>#REF!</v>
      </c>
      <c r="AD21" s="86" t="e">
        <f>MAX(VLOOKUP($S21,'3G - SMALLER CITIES'!$E$2:$Y$25,7,FALSE),VLOOKUP($S21,'3G - SMALLER CITIES'!$E$26:$Y$49,7,FALSE),VLOOKUP($S21,'3G - SMALLER CITIES'!$E$50:$Y$73,7,FALSE),VLOOKUP($S21,'3G - SMALLER CITIES'!$E$74:$Y$97,7,FALSE))</f>
        <v>#N/A</v>
      </c>
      <c r="AE21" s="84" t="e">
        <f>IF(VLOOKUP($S21,'3G - SMALLER CITIES'!$E$2:$Y$25,7,FALSE)=AD21,"Vodafone",IF(VLOOKUP($S21,'3G - SMALLER CITIES'!$E$26:$Y$49,7,FALSE)=AD21,"Movistar",IF(VLOOKUP($S21,'3G - SMALLER CITIES'!$E$50:$Y$73,7,FALSE)=AD21,"Orange","Yoigo")))</f>
        <v>#N/A</v>
      </c>
      <c r="AF21" s="81" t="e">
        <f>MIN(VLOOKUP($S21,#REF!,56,FALSE),VLOOKUP($S21,#REF!,56,FALSE),VLOOKUP($S21,#REF!,56,FALSE),VLOOKUP($S21,#REF!,56,FALSE))</f>
        <v>#REF!</v>
      </c>
      <c r="AG21" s="82" t="e">
        <f>IF(VLOOKUP($S21,#REF!,56,FALSE)=AF21,"Vodafone",IF(VLOOKUP($S21,#REF!,56,FALSE)=AF21,"Movistar",IF(VLOOKUP($S21,#REF!,56,FALSE)=AF21,"Orange","Yoigo")))</f>
        <v>#REF!</v>
      </c>
      <c r="AH21" s="83" t="e">
        <f>MIN(VLOOKUP($S21,'3G - SMALLER CITIES'!$E$2:$CA$25,56,FALSE),VLOOKUP($S21,'3G - SMALLER CITIES'!$E$26:$CA$49,56,FALSE),VLOOKUP($S21,'3G - SMALLER CITIES'!$E$50:$CA$73,56,FALSE),VLOOKUP($S21,'3G - SMALLER CITIES'!$E$74:$CA$97,56,FALSE))</f>
        <v>#N/A</v>
      </c>
      <c r="AI21" s="84" t="e">
        <f>IF(VLOOKUP($S21,'3G - SMALLER CITIES'!$E$2:$CA$25,56,FALSE)=AH21,"Vodafone",IF(VLOOKUP($S21,'3G - SMALLER CITIES'!$E$26:$CA$49,56,FALSE)=AH21,"Movistar",IF(VLOOKUP($S21,'3G - SMALLER CITIES'!$E$50:$CA$73,56,FALSE)=AH21,"Orange","Yoigo")))</f>
        <v>#N/A</v>
      </c>
      <c r="AJ21" s="87" t="e">
        <f>MIN(VLOOKUP($S21,#REF!,64,FALSE),VLOOKUP($S21,#REF!,64,FALSE),VLOOKUP($S21,#REF!,64,FALSE),VLOOKUP($S21,#REF!,64,FALSE))</f>
        <v>#REF!</v>
      </c>
      <c r="AK21" s="82" t="e">
        <f>IF(VLOOKUP($S21,#REF!,64,FALSE)=AJ21,"Vodafone",IF(VLOOKUP($S21,#REF!,64,FALSE)=AJ21,"Movistar",IF(VLOOKUP($S21,#REF!,64,FALSE)=AJ21,"Orange","Yoigo")))</f>
        <v>#REF!</v>
      </c>
      <c r="AL21" s="88" t="e">
        <f>MIN(VLOOKUP($S21,'3G - SMALLER CITIES'!$E$2:$CA$25,64,FALSE),VLOOKUP($S21,'3G - SMALLER CITIES'!$E$26:$CA$49,64,FALSE),VLOOKUP($S21,'3G - SMALLER CITIES'!$E$50:$CA$73,64,FALSE),VLOOKUP($S21,'3G - SMALLER CITIES'!$E$74:$CA$97,64,FALSE))</f>
        <v>#N/A</v>
      </c>
      <c r="AM21" s="84" t="e">
        <f>IF(VLOOKUP($S21,'3G - SMALLER CITIES'!$E$2:$CA$25,64,FALSE)=AL21,"Vodafone",IF(VLOOKUP($S21,'3G - SMALLER CITIES'!$E$26:$CA$49,64,FALSE)=AL21,"Movistar",IF(VLOOKUP($S21,'3G - SMALLER CITIES'!$E$50:$CA$73,64,FALSE)=AL21,"Orange","Yoigo")))</f>
        <v>#N/A</v>
      </c>
      <c r="AN21" s="89" t="e">
        <f>VLOOKUP($S21,#REF!,93,FALSE)</f>
        <v>#REF!</v>
      </c>
      <c r="AO21" s="90" t="e">
        <f>VLOOKUP($S21,'3G - SMALLER CITIES'!$E$2:$CW$25,93,FALSE)</f>
        <v>#N/A</v>
      </c>
    </row>
    <row r="22" spans="19:41">
      <c r="S22" s="80" t="s">
        <v>82</v>
      </c>
      <c r="T22" s="83" t="e">
        <f>MAX(VLOOKUP($S22,#REF!,5,FALSE),VLOOKUP($S22,#REF!,5,FALSE),VLOOKUP($S22,#REF!,5,FALSE),VLOOKUP($S22,#REF!,5,FALSE))</f>
        <v>#REF!</v>
      </c>
      <c r="U22" s="84" t="e">
        <f>IF(VLOOKUP($S22,#REF!,5,FALSE)=T22,"Vodafone",IF(VLOOKUP($S22,#REF!,5,FALSE)=T22,"Movistar",IF(VLOOKUP($S22,#REF!,5,FALSE)=T22,"Orange","Yoigo")))</f>
        <v>#REF!</v>
      </c>
      <c r="V22" s="83" t="e">
        <f>MAX(VLOOKUP($S22,'3G - SMALLER CITIES'!$E$2:$I$25,5,FALSE),VLOOKUP($S22,'3G - SMALLER CITIES'!$E$26:$I$49,5,FALSE),VLOOKUP($S22,'3G - SMALLER CITIES'!$E$50:$I$73,5,FALSE),VLOOKUP($S22,'3G - SMALLER CITIES'!$E$74:$I$97,5,FALSE))</f>
        <v>#N/A</v>
      </c>
      <c r="W22" s="84" t="e">
        <f>IF(VLOOKUP($S22,'3G - SMALLER CITIES'!$E$2:$I$25,5,FALSE)=V22,"Vodafone",IF(VLOOKUP($S22,'3G - SMALLER CITIES'!$E$26:$I$49,5,FALSE)=V22,"Movistar",IF(VLOOKUP($S22,'3G - SMALLER CITIES'!$E$50:$I$73,5,FALSE)=V22,"Orange","Yoigo")))</f>
        <v>#N/A</v>
      </c>
      <c r="X22" s="83" t="e">
        <f>MAX(VLOOKUP($S22,#REF!,20,FALSE),VLOOKUP($S22,#REF!,20,FALSE),VLOOKUP($S22,#REF!,20,FALSE),VLOOKUP($S22,#REF!,20,FALSE))</f>
        <v>#REF!</v>
      </c>
      <c r="Y22" s="84" t="e">
        <f>IF(VLOOKUP($S22,#REF!,20,FALSE)=X22,"Vodafone",IF(VLOOKUP($S22,#REF!,20,FALSE)=X22,"Movistar",IF(VLOOKUP($S22,#REF!,20,FALSE)=X22,"Orange","Yoigo")))</f>
        <v>#REF!</v>
      </c>
      <c r="Z22" s="83" t="e">
        <f>MAX(VLOOKUP($S22,'3G - SMALLER CITIES'!$E$2:$Y$25,20,FALSE),VLOOKUP($S22,'3G - SMALLER CITIES'!$E$26:$Y$49,20,FALSE),VLOOKUP($S22,'3G - SMALLER CITIES'!$E$50:$Y$73,20,FALSE),VLOOKUP($S22,'3G - SMALLER CITIES'!$E$74:$Y$97,20,FALSE))</f>
        <v>#N/A</v>
      </c>
      <c r="AA22" s="84" t="e">
        <f>IF(VLOOKUP($S22,'3G - SMALLER CITIES'!$E$2:$Y$25,20,FALSE)=Z22,"Vodafone",IF(VLOOKUP($S22,'3G - SMALLER CITIES'!$E$26:$Y$49,20,FALSE)=Z22,"Movistar",IF(VLOOKUP($S22,'3G - SMALLER CITIES'!$E$50:$Y$73,20,FALSE)=Z22,"Orange","Yoigo")))</f>
        <v>#N/A</v>
      </c>
      <c r="AB22" s="85" t="e">
        <f>MAX(VLOOKUP($S22,#REF!,7,FALSE),VLOOKUP($S22,#REF!,7,FALSE),VLOOKUP($S22,#REF!,7,FALSE),VLOOKUP($S22,#REF!,7,FALSE))</f>
        <v>#REF!</v>
      </c>
      <c r="AC22" s="82" t="e">
        <f>IF(VLOOKUP($S22,#REF!,7,FALSE)=AB22,"Vodafone",IF(VLOOKUP($S22,#REF!,7,FALSE)=AB22,"Movistar",IF(VLOOKUP($S22,#REF!,7,FALSE)=AB22,"Orange","Yoigo")))</f>
        <v>#REF!</v>
      </c>
      <c r="AD22" s="86" t="e">
        <f>MAX(VLOOKUP($S22,'3G - SMALLER CITIES'!$E$2:$Y$25,7,FALSE),VLOOKUP($S22,'3G - SMALLER CITIES'!$E$26:$Y$49,7,FALSE),VLOOKUP($S22,'3G - SMALLER CITIES'!$E$50:$Y$73,7,FALSE),VLOOKUP($S22,'3G - SMALLER CITIES'!$E$74:$Y$97,7,FALSE))</f>
        <v>#N/A</v>
      </c>
      <c r="AE22" s="84" t="e">
        <f>IF(VLOOKUP($S22,'3G - SMALLER CITIES'!$E$2:$Y$25,7,FALSE)=AD22,"Vodafone",IF(VLOOKUP($S22,'3G - SMALLER CITIES'!$E$26:$Y$49,7,FALSE)=AD22,"Movistar",IF(VLOOKUP($S22,'3G - SMALLER CITIES'!$E$50:$Y$73,7,FALSE)=AD22,"Orange","Yoigo")))</f>
        <v>#N/A</v>
      </c>
      <c r="AF22" s="81" t="e">
        <f>MIN(VLOOKUP($S22,#REF!,56,FALSE),VLOOKUP($S22,#REF!,56,FALSE),VLOOKUP($S22,#REF!,56,FALSE),VLOOKUP($S22,#REF!,56,FALSE))</f>
        <v>#REF!</v>
      </c>
      <c r="AG22" s="82" t="e">
        <f>IF(VLOOKUP($S22,#REF!,56,FALSE)=AF22,"Vodafone",IF(VLOOKUP($S22,#REF!,56,FALSE)=AF22,"Movistar",IF(VLOOKUP($S22,#REF!,56,FALSE)=AF22,"Orange","Yoigo")))</f>
        <v>#REF!</v>
      </c>
      <c r="AH22" s="83" t="e">
        <f>MIN(VLOOKUP($S22,'3G - SMALLER CITIES'!$E$2:$CA$25,56,FALSE),VLOOKUP($S22,'3G - SMALLER CITIES'!$E$26:$CA$49,56,FALSE),VLOOKUP($S22,'3G - SMALLER CITIES'!$E$50:$CA$73,56,FALSE),VLOOKUP($S22,'3G - SMALLER CITIES'!$E$74:$CA$97,56,FALSE))</f>
        <v>#N/A</v>
      </c>
      <c r="AI22" s="84" t="e">
        <f>IF(VLOOKUP($S22,'3G - SMALLER CITIES'!$E$2:$CA$25,56,FALSE)=AH22,"Vodafone",IF(VLOOKUP($S22,'3G - SMALLER CITIES'!$E$26:$CA$49,56,FALSE)=AH22,"Movistar",IF(VLOOKUP($S22,'3G - SMALLER CITIES'!$E$50:$CA$73,56,FALSE)=AH22,"Orange","Yoigo")))</f>
        <v>#N/A</v>
      </c>
      <c r="AJ22" s="87" t="e">
        <f>MIN(VLOOKUP($S22,#REF!,64,FALSE),VLOOKUP($S22,#REF!,64,FALSE),VLOOKUP($S22,#REF!,64,FALSE),VLOOKUP($S22,#REF!,64,FALSE))</f>
        <v>#REF!</v>
      </c>
      <c r="AK22" s="82" t="e">
        <f>IF(VLOOKUP($S22,#REF!,64,FALSE)=AJ22,"Vodafone",IF(VLOOKUP($S22,#REF!,64,FALSE)=AJ22,"Movistar",IF(VLOOKUP($S22,#REF!,64,FALSE)=AJ22,"Orange","Yoigo")))</f>
        <v>#REF!</v>
      </c>
      <c r="AL22" s="88" t="e">
        <f>MIN(VLOOKUP($S22,'3G - SMALLER CITIES'!$E$2:$CA$25,64,FALSE),VLOOKUP($S22,'3G - SMALLER CITIES'!$E$26:$CA$49,64,FALSE),VLOOKUP($S22,'3G - SMALLER CITIES'!$E$50:$CA$73,64,FALSE),VLOOKUP($S22,'3G - SMALLER CITIES'!$E$74:$CA$97,64,FALSE))</f>
        <v>#N/A</v>
      </c>
      <c r="AM22" s="84" t="e">
        <f>IF(VLOOKUP($S22,'3G - SMALLER CITIES'!$E$2:$CA$25,64,FALSE)=AL22,"Vodafone",IF(VLOOKUP($S22,'3G - SMALLER CITIES'!$E$26:$CA$49,64,FALSE)=AL22,"Movistar",IF(VLOOKUP($S22,'3G - SMALLER CITIES'!$E$50:$CA$73,64,FALSE)=AL22,"Orange","Yoigo")))</f>
        <v>#N/A</v>
      </c>
      <c r="AN22" s="89" t="e">
        <f>VLOOKUP($S22,#REF!,93,FALSE)</f>
        <v>#REF!</v>
      </c>
      <c r="AO22" s="90" t="e">
        <f>VLOOKUP($S22,'3G - SMALLER CITIES'!$E$2:$CW$25,93,FALSE)</f>
        <v>#N/A</v>
      </c>
    </row>
    <row r="23" spans="19:41">
      <c r="S23" s="80" t="s">
        <v>83</v>
      </c>
      <c r="T23" s="83" t="e">
        <f>MAX(VLOOKUP($S23,#REF!,5,FALSE),VLOOKUP($S23,#REF!,5,FALSE),VLOOKUP($S23,#REF!,5,FALSE),VLOOKUP($S23,#REF!,5,FALSE))</f>
        <v>#REF!</v>
      </c>
      <c r="U23" s="84" t="e">
        <f>IF(VLOOKUP($S23,#REF!,5,FALSE)=T23,"Vodafone",IF(VLOOKUP($S23,#REF!,5,FALSE)=T23,"Movistar",IF(VLOOKUP($S23,#REF!,5,FALSE)=T23,"Orange","Yoigo")))</f>
        <v>#REF!</v>
      </c>
      <c r="V23" s="83" t="e">
        <f>MAX(VLOOKUP($S23,'3G - SMALLER CITIES'!$E$2:$I$25,5,FALSE),VLOOKUP($S23,'3G - SMALLER CITIES'!$E$26:$I$49,5,FALSE),VLOOKUP($S23,'3G - SMALLER CITIES'!$E$50:$I$73,5,FALSE),VLOOKUP($S23,'3G - SMALLER CITIES'!$E$74:$I$97,5,FALSE))</f>
        <v>#N/A</v>
      </c>
      <c r="W23" s="84" t="e">
        <f>IF(VLOOKUP($S23,'3G - SMALLER CITIES'!$E$2:$I$25,5,FALSE)=V23,"Vodafone",IF(VLOOKUP($S23,'3G - SMALLER CITIES'!$E$26:$I$49,5,FALSE)=V23,"Movistar",IF(VLOOKUP($S23,'3G - SMALLER CITIES'!$E$50:$I$73,5,FALSE)=V23,"Orange","Yoigo")))</f>
        <v>#N/A</v>
      </c>
      <c r="X23" s="83" t="e">
        <f>MAX(VLOOKUP($S23,#REF!,20,FALSE),VLOOKUP($S23,#REF!,20,FALSE),VLOOKUP($S23,#REF!,20,FALSE),VLOOKUP($S23,#REF!,20,FALSE))</f>
        <v>#REF!</v>
      </c>
      <c r="Y23" s="84" t="e">
        <f>IF(VLOOKUP($S23,#REF!,20,FALSE)=X23,"Vodafone",IF(VLOOKUP($S23,#REF!,20,FALSE)=X23,"Movistar",IF(VLOOKUP($S23,#REF!,20,FALSE)=X23,"Orange","Yoigo")))</f>
        <v>#REF!</v>
      </c>
      <c r="Z23" s="83" t="e">
        <f>MAX(VLOOKUP($S23,'3G - SMALLER CITIES'!$E$2:$Y$25,20,FALSE),VLOOKUP($S23,'3G - SMALLER CITIES'!$E$26:$Y$49,20,FALSE),VLOOKUP($S23,'3G - SMALLER CITIES'!$E$50:$Y$73,20,FALSE),VLOOKUP($S23,'3G - SMALLER CITIES'!$E$74:$Y$97,20,FALSE))</f>
        <v>#N/A</v>
      </c>
      <c r="AA23" s="84" t="e">
        <f>IF(VLOOKUP($S23,'3G - SMALLER CITIES'!$E$2:$Y$25,20,FALSE)=Z23,"Vodafone",IF(VLOOKUP($S23,'3G - SMALLER CITIES'!$E$26:$Y$49,20,FALSE)=Z23,"Movistar",IF(VLOOKUP($S23,'3G - SMALLER CITIES'!$E$50:$Y$73,20,FALSE)=Z23,"Orange","Yoigo")))</f>
        <v>#N/A</v>
      </c>
      <c r="AB23" s="85" t="e">
        <f>MAX(VLOOKUP($S23,#REF!,7,FALSE),VLOOKUP($S23,#REF!,7,FALSE),VLOOKUP($S23,#REF!,7,FALSE),VLOOKUP($S23,#REF!,7,FALSE))</f>
        <v>#REF!</v>
      </c>
      <c r="AC23" s="82" t="e">
        <f>IF(VLOOKUP($S23,#REF!,7,FALSE)=AB23,"Vodafone",IF(VLOOKUP($S23,#REF!,7,FALSE)=AB23,"Movistar",IF(VLOOKUP($S23,#REF!,7,FALSE)=AB23,"Orange","Yoigo")))</f>
        <v>#REF!</v>
      </c>
      <c r="AD23" s="86" t="e">
        <f>MAX(VLOOKUP($S23,'3G - SMALLER CITIES'!$E$2:$Y$25,7,FALSE),VLOOKUP($S23,'3G - SMALLER CITIES'!$E$26:$Y$49,7,FALSE),VLOOKUP($S23,'3G - SMALLER CITIES'!$E$50:$Y$73,7,FALSE),VLOOKUP($S23,'3G - SMALLER CITIES'!$E$74:$Y$97,7,FALSE))</f>
        <v>#N/A</v>
      </c>
      <c r="AE23" s="84" t="e">
        <f>IF(VLOOKUP($S23,'3G - SMALLER CITIES'!$E$2:$Y$25,7,FALSE)=AD23,"Vodafone",IF(VLOOKUP($S23,'3G - SMALLER CITIES'!$E$26:$Y$49,7,FALSE)=AD23,"Movistar",IF(VLOOKUP($S23,'3G - SMALLER CITIES'!$E$50:$Y$73,7,FALSE)=AD23,"Orange","Yoigo")))</f>
        <v>#N/A</v>
      </c>
      <c r="AF23" s="81" t="e">
        <f>MIN(VLOOKUP($S23,#REF!,56,FALSE),VLOOKUP($S23,#REF!,56,FALSE),VLOOKUP($S23,#REF!,56,FALSE),VLOOKUP($S23,#REF!,56,FALSE))</f>
        <v>#REF!</v>
      </c>
      <c r="AG23" s="82" t="e">
        <f>IF(VLOOKUP($S23,#REF!,56,FALSE)=AF23,"Vodafone",IF(VLOOKUP($S23,#REF!,56,FALSE)=AF23,"Movistar",IF(VLOOKUP($S23,#REF!,56,FALSE)=AF23,"Orange","Yoigo")))</f>
        <v>#REF!</v>
      </c>
      <c r="AH23" s="83" t="e">
        <f>MIN(VLOOKUP($S23,'3G - SMALLER CITIES'!$E$2:$CA$25,56,FALSE),VLOOKUP($S23,'3G - SMALLER CITIES'!$E$26:$CA$49,56,FALSE),VLOOKUP($S23,'3G - SMALLER CITIES'!$E$50:$CA$73,56,FALSE),VLOOKUP($S23,'3G - SMALLER CITIES'!$E$74:$CA$97,56,FALSE))</f>
        <v>#N/A</v>
      </c>
      <c r="AI23" s="84" t="e">
        <f>IF(VLOOKUP($S23,'3G - SMALLER CITIES'!$E$2:$CA$25,56,FALSE)=AH23,"Vodafone",IF(VLOOKUP($S23,'3G - SMALLER CITIES'!$E$26:$CA$49,56,FALSE)=AH23,"Movistar",IF(VLOOKUP($S23,'3G - SMALLER CITIES'!$E$50:$CA$73,56,FALSE)=AH23,"Orange","Yoigo")))</f>
        <v>#N/A</v>
      </c>
      <c r="AJ23" s="87" t="e">
        <f>MIN(VLOOKUP($S23,#REF!,64,FALSE),VLOOKUP($S23,#REF!,64,FALSE),VLOOKUP($S23,#REF!,64,FALSE),VLOOKUP($S23,#REF!,64,FALSE))</f>
        <v>#REF!</v>
      </c>
      <c r="AK23" s="82" t="e">
        <f>IF(VLOOKUP($S23,#REF!,64,FALSE)=AJ23,"Vodafone",IF(VLOOKUP($S23,#REF!,64,FALSE)=AJ23,"Movistar",IF(VLOOKUP($S23,#REF!,64,FALSE)=AJ23,"Orange","Yoigo")))</f>
        <v>#REF!</v>
      </c>
      <c r="AL23" s="88" t="e">
        <f>MIN(VLOOKUP($S23,'3G - SMALLER CITIES'!$E$2:$CA$25,64,FALSE),VLOOKUP($S23,'3G - SMALLER CITIES'!$E$26:$CA$49,64,FALSE),VLOOKUP($S23,'3G - SMALLER CITIES'!$E$50:$CA$73,64,FALSE),VLOOKUP($S23,'3G - SMALLER CITIES'!$E$74:$CA$97,64,FALSE))</f>
        <v>#N/A</v>
      </c>
      <c r="AM23" s="84" t="e">
        <f>IF(VLOOKUP($S23,'3G - SMALLER CITIES'!$E$2:$CA$25,64,FALSE)=AL23,"Vodafone",IF(VLOOKUP($S23,'3G - SMALLER CITIES'!$E$26:$CA$49,64,FALSE)=AL23,"Movistar",IF(VLOOKUP($S23,'3G - SMALLER CITIES'!$E$50:$CA$73,64,FALSE)=AL23,"Orange","Yoigo")))</f>
        <v>#N/A</v>
      </c>
      <c r="AN23" s="89" t="e">
        <f>VLOOKUP($S23,#REF!,93,FALSE)</f>
        <v>#REF!</v>
      </c>
      <c r="AO23" s="90" t="e">
        <f>VLOOKUP($S23,'3G - SMALLER CITIES'!$E$2:$CW$25,93,FALSE)</f>
        <v>#N/A</v>
      </c>
    </row>
    <row r="24" spans="19:41">
      <c r="S24" s="80" t="s">
        <v>84</v>
      </c>
      <c r="T24" s="83" t="e">
        <f>MAX(VLOOKUP($S24,#REF!,5,FALSE),VLOOKUP($S24,#REF!,5,FALSE),VLOOKUP($S24,#REF!,5,FALSE),VLOOKUP($S24,#REF!,5,FALSE))</f>
        <v>#REF!</v>
      </c>
      <c r="U24" s="84" t="e">
        <f>IF(VLOOKUP($S24,#REF!,5,FALSE)=T24,"Vodafone",IF(VLOOKUP($S24,#REF!,5,FALSE)=T24,"Movistar",IF(VLOOKUP($S24,#REF!,5,FALSE)=T24,"Orange","Yoigo")))</f>
        <v>#REF!</v>
      </c>
      <c r="V24" s="83" t="e">
        <f>MAX(VLOOKUP($S24,'3G - SMALLER CITIES'!$E$2:$I$25,5,FALSE),VLOOKUP($S24,'3G - SMALLER CITIES'!$E$26:$I$49,5,FALSE),VLOOKUP($S24,'3G - SMALLER CITIES'!$E$50:$I$73,5,FALSE),VLOOKUP($S24,'3G - SMALLER CITIES'!$E$74:$I$97,5,FALSE))</f>
        <v>#N/A</v>
      </c>
      <c r="W24" s="84" t="e">
        <f>IF(VLOOKUP($S24,'3G - SMALLER CITIES'!$E$2:$I$25,5,FALSE)=V24,"Vodafone",IF(VLOOKUP($S24,'3G - SMALLER CITIES'!$E$26:$I$49,5,FALSE)=V24,"Movistar",IF(VLOOKUP($S24,'3G - SMALLER CITIES'!$E$50:$I$73,5,FALSE)=V24,"Orange","Yoigo")))</f>
        <v>#N/A</v>
      </c>
      <c r="X24" s="83" t="e">
        <f>MAX(VLOOKUP($S24,#REF!,20,FALSE),VLOOKUP($S24,#REF!,20,FALSE),VLOOKUP($S24,#REF!,20,FALSE),VLOOKUP($S24,#REF!,20,FALSE))</f>
        <v>#REF!</v>
      </c>
      <c r="Y24" s="84" t="e">
        <f>IF(VLOOKUP($S24,#REF!,20,FALSE)=X24,"Vodafone",IF(VLOOKUP($S24,#REF!,20,FALSE)=X24,"Movistar",IF(VLOOKUP($S24,#REF!,20,FALSE)=X24,"Orange","Yoigo")))</f>
        <v>#REF!</v>
      </c>
      <c r="Z24" s="83" t="e">
        <f>MAX(VLOOKUP($S24,'3G - SMALLER CITIES'!$E$2:$Y$25,20,FALSE),VLOOKUP($S24,'3G - SMALLER CITIES'!$E$26:$Y$49,20,FALSE),VLOOKUP($S24,'3G - SMALLER CITIES'!$E$50:$Y$73,20,FALSE),VLOOKUP($S24,'3G - SMALLER CITIES'!$E$74:$Y$97,20,FALSE))</f>
        <v>#N/A</v>
      </c>
      <c r="AA24" s="84" t="e">
        <f>IF(VLOOKUP($S24,'3G - SMALLER CITIES'!$E$2:$Y$25,20,FALSE)=Z24,"Vodafone",IF(VLOOKUP($S24,'3G - SMALLER CITIES'!$E$26:$Y$49,20,FALSE)=Z24,"Movistar",IF(VLOOKUP($S24,'3G - SMALLER CITIES'!$E$50:$Y$73,20,FALSE)=Z24,"Orange","Yoigo")))</f>
        <v>#N/A</v>
      </c>
      <c r="AB24" s="85" t="e">
        <f>MAX(VLOOKUP($S24,#REF!,7,FALSE),VLOOKUP($S24,#REF!,7,FALSE),VLOOKUP($S24,#REF!,7,FALSE),VLOOKUP($S24,#REF!,7,FALSE))</f>
        <v>#REF!</v>
      </c>
      <c r="AC24" s="82" t="e">
        <f>IF(VLOOKUP($S24,#REF!,7,FALSE)=AB24,"Vodafone",IF(VLOOKUP($S24,#REF!,7,FALSE)=AB24,"Movistar",IF(VLOOKUP($S24,#REF!,7,FALSE)=AB24,"Orange","Yoigo")))</f>
        <v>#REF!</v>
      </c>
      <c r="AD24" s="86" t="e">
        <f>MAX(VLOOKUP($S24,'3G - SMALLER CITIES'!$E$2:$Y$25,7,FALSE),VLOOKUP($S24,'3G - SMALLER CITIES'!$E$26:$Y$49,7,FALSE),VLOOKUP($S24,'3G - SMALLER CITIES'!$E$50:$Y$73,7,FALSE),VLOOKUP($S24,'3G - SMALLER CITIES'!$E$74:$Y$97,7,FALSE))</f>
        <v>#N/A</v>
      </c>
      <c r="AE24" s="84" t="e">
        <f>IF(VLOOKUP($S24,'3G - SMALLER CITIES'!$E$2:$Y$25,7,FALSE)=AD24,"Vodafone",IF(VLOOKUP($S24,'3G - SMALLER CITIES'!$E$26:$Y$49,7,FALSE)=AD24,"Movistar",IF(VLOOKUP($S24,'3G - SMALLER CITIES'!$E$50:$Y$73,7,FALSE)=AD24,"Orange","Yoigo")))</f>
        <v>#N/A</v>
      </c>
      <c r="AF24" s="81" t="e">
        <f>MIN(VLOOKUP($S24,#REF!,56,FALSE),VLOOKUP($S24,#REF!,56,FALSE),VLOOKUP($S24,#REF!,56,FALSE),VLOOKUP($S24,#REF!,56,FALSE))</f>
        <v>#REF!</v>
      </c>
      <c r="AG24" s="82" t="e">
        <f>IF(VLOOKUP($S24,#REF!,56,FALSE)=AF24,"Vodafone",IF(VLOOKUP($S24,#REF!,56,FALSE)=AF24,"Movistar",IF(VLOOKUP($S24,#REF!,56,FALSE)=AF24,"Orange","Yoigo")))</f>
        <v>#REF!</v>
      </c>
      <c r="AH24" s="83" t="e">
        <f>MIN(VLOOKUP($S24,'3G - SMALLER CITIES'!$E$2:$CA$25,56,FALSE),VLOOKUP($S24,'3G - SMALLER CITIES'!$E$26:$CA$49,56,FALSE),VLOOKUP($S24,'3G - SMALLER CITIES'!$E$50:$CA$73,56,FALSE),VLOOKUP($S24,'3G - SMALLER CITIES'!$E$74:$CA$97,56,FALSE))</f>
        <v>#N/A</v>
      </c>
      <c r="AI24" s="84" t="e">
        <f>IF(VLOOKUP($S24,'3G - SMALLER CITIES'!$E$2:$CA$25,56,FALSE)=AH24,"Vodafone",IF(VLOOKUP($S24,'3G - SMALLER CITIES'!$E$26:$CA$49,56,FALSE)=AH24,"Movistar",IF(VLOOKUP($S24,'3G - SMALLER CITIES'!$E$50:$CA$73,56,FALSE)=AH24,"Orange","Yoigo")))</f>
        <v>#N/A</v>
      </c>
      <c r="AJ24" s="87" t="e">
        <f>MIN(VLOOKUP($S24,#REF!,64,FALSE),VLOOKUP($S24,#REF!,64,FALSE),VLOOKUP($S24,#REF!,64,FALSE),VLOOKUP($S24,#REF!,64,FALSE))</f>
        <v>#REF!</v>
      </c>
      <c r="AK24" s="82" t="e">
        <f>IF(VLOOKUP($S24,#REF!,64,FALSE)=AJ24,"Vodafone",IF(VLOOKUP($S24,#REF!,64,FALSE)=AJ24,"Movistar",IF(VLOOKUP($S24,#REF!,64,FALSE)=AJ24,"Orange","Yoigo")))</f>
        <v>#REF!</v>
      </c>
      <c r="AL24" s="88" t="e">
        <f>MIN(VLOOKUP($S24,'3G - SMALLER CITIES'!$E$2:$CA$25,64,FALSE),VLOOKUP($S24,'3G - SMALLER CITIES'!$E$26:$CA$49,64,FALSE),VLOOKUP($S24,'3G - SMALLER CITIES'!$E$50:$CA$73,64,FALSE),VLOOKUP($S24,'3G - SMALLER CITIES'!$E$74:$CA$97,64,FALSE))</f>
        <v>#N/A</v>
      </c>
      <c r="AM24" s="84" t="e">
        <f>IF(VLOOKUP($S24,'3G - SMALLER CITIES'!$E$2:$CA$25,64,FALSE)=AL24,"Vodafone",IF(VLOOKUP($S24,'3G - SMALLER CITIES'!$E$26:$CA$49,64,FALSE)=AL24,"Movistar",IF(VLOOKUP($S24,'3G - SMALLER CITIES'!$E$50:$CA$73,64,FALSE)=AL24,"Orange","Yoigo")))</f>
        <v>#N/A</v>
      </c>
      <c r="AN24" s="89" t="e">
        <f>VLOOKUP($S24,#REF!,93,FALSE)</f>
        <v>#REF!</v>
      </c>
      <c r="AO24" s="90" t="e">
        <f>VLOOKUP($S24,'3G - SMALLER CITIES'!$E$2:$CW$25,93,FALSE)</f>
        <v>#N/A</v>
      </c>
    </row>
    <row r="25" spans="19:41">
      <c r="S25" s="80" t="s">
        <v>85</v>
      </c>
      <c r="T25" s="83" t="e">
        <f>MAX(VLOOKUP($S25,#REF!,5,FALSE),VLOOKUP($S25,#REF!,5,FALSE),VLOOKUP($S25,#REF!,5,FALSE),VLOOKUP($S25,#REF!,5,FALSE))</f>
        <v>#REF!</v>
      </c>
      <c r="U25" s="84" t="e">
        <f>IF(VLOOKUP($S25,#REF!,5,FALSE)=T25,"Vodafone",IF(VLOOKUP($S25,#REF!,5,FALSE)=T25,"Movistar",IF(VLOOKUP($S25,#REF!,5,FALSE)=T25,"Orange","Yoigo")))</f>
        <v>#REF!</v>
      </c>
      <c r="V25" s="83" t="e">
        <f>MAX(VLOOKUP($S25,'3G - SMALLER CITIES'!$E$2:$I$25,5,FALSE),VLOOKUP($S25,'3G - SMALLER CITIES'!$E$26:$I$49,5,FALSE),VLOOKUP($S25,'3G - SMALLER CITIES'!$E$50:$I$73,5,FALSE),VLOOKUP($S25,'3G - SMALLER CITIES'!$E$74:$I$97,5,FALSE))</f>
        <v>#N/A</v>
      </c>
      <c r="W25" s="84" t="e">
        <f>IF(VLOOKUP($S25,'3G - SMALLER CITIES'!$E$2:$I$25,5,FALSE)=V25,"Vodafone",IF(VLOOKUP($S25,'3G - SMALLER CITIES'!$E$26:$I$49,5,FALSE)=V25,"Movistar",IF(VLOOKUP($S25,'3G - SMALLER CITIES'!$E$50:$I$73,5,FALSE)=V25,"Orange","Yoigo")))</f>
        <v>#N/A</v>
      </c>
      <c r="X25" s="83" t="e">
        <f>MAX(VLOOKUP($S25,#REF!,20,FALSE),VLOOKUP($S25,#REF!,20,FALSE),VLOOKUP($S25,#REF!,20,FALSE),VLOOKUP($S25,#REF!,20,FALSE))</f>
        <v>#REF!</v>
      </c>
      <c r="Y25" s="84" t="e">
        <f>IF(VLOOKUP($S25,#REF!,20,FALSE)=X25,"Vodafone",IF(VLOOKUP($S25,#REF!,20,FALSE)=X25,"Movistar",IF(VLOOKUP($S25,#REF!,20,FALSE)=X25,"Orange","Yoigo")))</f>
        <v>#REF!</v>
      </c>
      <c r="Z25" s="83" t="e">
        <f>MAX(VLOOKUP($S25,'3G - SMALLER CITIES'!$E$2:$Y$25,20,FALSE),VLOOKUP($S25,'3G - SMALLER CITIES'!$E$26:$Y$49,20,FALSE),VLOOKUP($S25,'3G - SMALLER CITIES'!$E$50:$Y$73,20,FALSE),VLOOKUP($S25,'3G - SMALLER CITIES'!$E$74:$Y$97,20,FALSE))</f>
        <v>#N/A</v>
      </c>
      <c r="AA25" s="84" t="e">
        <f>IF(VLOOKUP($S25,'3G - SMALLER CITIES'!$E$2:$Y$25,20,FALSE)=Z25,"Vodafone",IF(VLOOKUP($S25,'3G - SMALLER CITIES'!$E$26:$Y$49,20,FALSE)=Z25,"Movistar",IF(VLOOKUP($S25,'3G - SMALLER CITIES'!$E$50:$Y$73,20,FALSE)=Z25,"Orange","Yoigo")))</f>
        <v>#N/A</v>
      </c>
      <c r="AB25" s="85" t="e">
        <f>MAX(VLOOKUP($S25,#REF!,7,FALSE),VLOOKUP($S25,#REF!,7,FALSE),VLOOKUP($S25,#REF!,7,FALSE),VLOOKUP($S25,#REF!,7,FALSE))</f>
        <v>#REF!</v>
      </c>
      <c r="AC25" s="82" t="e">
        <f>IF(VLOOKUP($S25,#REF!,7,FALSE)=AB25,"Vodafone",IF(VLOOKUP($S25,#REF!,7,FALSE)=AB25,"Movistar",IF(VLOOKUP($S25,#REF!,7,FALSE)=AB25,"Orange","Yoigo")))</f>
        <v>#REF!</v>
      </c>
      <c r="AD25" s="86" t="e">
        <f>MAX(VLOOKUP($S25,'3G - SMALLER CITIES'!$E$2:$Y$25,7,FALSE),VLOOKUP($S25,'3G - SMALLER CITIES'!$E$26:$Y$49,7,FALSE),VLOOKUP($S25,'3G - SMALLER CITIES'!$E$50:$Y$73,7,FALSE),VLOOKUP($S25,'3G - SMALLER CITIES'!$E$74:$Y$97,7,FALSE))</f>
        <v>#N/A</v>
      </c>
      <c r="AE25" s="84" t="e">
        <f>IF(VLOOKUP($S25,'3G - SMALLER CITIES'!$E$2:$Y$25,7,FALSE)=AD25,"Vodafone",IF(VLOOKUP($S25,'3G - SMALLER CITIES'!$E$26:$Y$49,7,FALSE)=AD25,"Movistar",IF(VLOOKUP($S25,'3G - SMALLER CITIES'!$E$50:$Y$73,7,FALSE)=AD25,"Orange","Yoigo")))</f>
        <v>#N/A</v>
      </c>
      <c r="AF25" s="81" t="e">
        <f>MIN(VLOOKUP($S25,#REF!,56,FALSE),VLOOKUP($S25,#REF!,56,FALSE),VLOOKUP($S25,#REF!,56,FALSE),VLOOKUP($S25,#REF!,56,FALSE))</f>
        <v>#REF!</v>
      </c>
      <c r="AG25" s="82" t="e">
        <f>IF(VLOOKUP($S25,#REF!,56,FALSE)=AF25,"Vodafone",IF(VLOOKUP($S25,#REF!,56,FALSE)=AF25,"Movistar",IF(VLOOKUP($S25,#REF!,56,FALSE)=AF25,"Orange","Yoigo")))</f>
        <v>#REF!</v>
      </c>
      <c r="AH25" s="83" t="e">
        <f>MIN(VLOOKUP($S25,'3G - SMALLER CITIES'!$E$2:$CA$25,56,FALSE),VLOOKUP($S25,'3G - SMALLER CITIES'!$E$26:$CA$49,56,FALSE),VLOOKUP($S25,'3G - SMALLER CITIES'!$E$50:$CA$73,56,FALSE),VLOOKUP($S25,'3G - SMALLER CITIES'!$E$74:$CA$97,56,FALSE))</f>
        <v>#N/A</v>
      </c>
      <c r="AI25" s="84" t="e">
        <f>IF(VLOOKUP($S25,'3G - SMALLER CITIES'!$E$2:$CA$25,56,FALSE)=AH25,"Vodafone",IF(VLOOKUP($S25,'3G - SMALLER CITIES'!$E$26:$CA$49,56,FALSE)=AH25,"Movistar",IF(VLOOKUP($S25,'3G - SMALLER CITIES'!$E$50:$CA$73,56,FALSE)=AH25,"Orange","Yoigo")))</f>
        <v>#N/A</v>
      </c>
      <c r="AJ25" s="87" t="e">
        <f>MIN(VLOOKUP($S25,#REF!,64,FALSE),VLOOKUP($S25,#REF!,64,FALSE),VLOOKUP($S25,#REF!,64,FALSE),VLOOKUP($S25,#REF!,64,FALSE))</f>
        <v>#REF!</v>
      </c>
      <c r="AK25" s="82" t="e">
        <f>IF(VLOOKUP($S25,#REF!,64,FALSE)=AJ25,"Vodafone",IF(VLOOKUP($S25,#REF!,64,FALSE)=AJ25,"Movistar",IF(VLOOKUP($S25,#REF!,64,FALSE)=AJ25,"Orange","Yoigo")))</f>
        <v>#REF!</v>
      </c>
      <c r="AL25" s="88" t="e">
        <f>MIN(VLOOKUP($S25,'3G - SMALLER CITIES'!$E$2:$CA$25,64,FALSE),VLOOKUP($S25,'3G - SMALLER CITIES'!$E$26:$CA$49,64,FALSE),VLOOKUP($S25,'3G - SMALLER CITIES'!$E$50:$CA$73,64,FALSE),VLOOKUP($S25,'3G - SMALLER CITIES'!$E$74:$CA$97,64,FALSE))</f>
        <v>#N/A</v>
      </c>
      <c r="AM25" s="84" t="e">
        <f>IF(VLOOKUP($S25,'3G - SMALLER CITIES'!$E$2:$CA$25,64,FALSE)=AL25,"Vodafone",IF(VLOOKUP($S25,'3G - SMALLER CITIES'!$E$26:$CA$49,64,FALSE)=AL25,"Movistar",IF(VLOOKUP($S25,'3G - SMALLER CITIES'!$E$50:$CA$73,64,FALSE)=AL25,"Orange","Yoigo")))</f>
        <v>#N/A</v>
      </c>
      <c r="AN25" s="89" t="e">
        <f>VLOOKUP($S25,#REF!,93,FALSE)</f>
        <v>#REF!</v>
      </c>
      <c r="AO25" s="90" t="e">
        <f>VLOOKUP($S25,'3G - SMALLER CITIES'!$E$2:$CW$25,93,FALSE)</f>
        <v>#N/A</v>
      </c>
    </row>
    <row r="26" spans="19:41">
      <c r="S26" s="80" t="s">
        <v>86</v>
      </c>
      <c r="T26" s="83" t="e">
        <f>MAX(VLOOKUP($S26,#REF!,5,FALSE),VLOOKUP($S26,#REF!,5,FALSE),VLOOKUP($S26,#REF!,5,FALSE),VLOOKUP($S26,#REF!,5,FALSE))</f>
        <v>#REF!</v>
      </c>
      <c r="U26" s="84" t="e">
        <f>IF(VLOOKUP($S26,#REF!,5,FALSE)=T26,"Vodafone",IF(VLOOKUP($S26,#REF!,5,FALSE)=T26,"Movistar",IF(VLOOKUP($S26,#REF!,5,FALSE)=T26,"Orange","Yoigo")))</f>
        <v>#REF!</v>
      </c>
      <c r="V26" s="83" t="e">
        <f>MAX(VLOOKUP($S26,'3G - SMALLER CITIES'!$E$2:$I$25,5,FALSE),VLOOKUP($S26,'3G - SMALLER CITIES'!$E$26:$I$49,5,FALSE),VLOOKUP($S26,'3G - SMALLER CITIES'!$E$50:$I$73,5,FALSE),VLOOKUP($S26,'3G - SMALLER CITIES'!$E$74:$I$97,5,FALSE))</f>
        <v>#N/A</v>
      </c>
      <c r="W26" s="84" t="e">
        <f>IF(VLOOKUP($S26,'3G - SMALLER CITIES'!$E$2:$I$25,5,FALSE)=V26,"Vodafone",IF(VLOOKUP($S26,'3G - SMALLER CITIES'!$E$26:$I$49,5,FALSE)=V26,"Movistar",IF(VLOOKUP($S26,'3G - SMALLER CITIES'!$E$50:$I$73,5,FALSE)=V26,"Orange","Yoigo")))</f>
        <v>#N/A</v>
      </c>
      <c r="X26" s="83" t="e">
        <f>MAX(VLOOKUP($S26,#REF!,20,FALSE),VLOOKUP($S26,#REF!,20,FALSE),VLOOKUP($S26,#REF!,20,FALSE),VLOOKUP($S26,#REF!,20,FALSE))</f>
        <v>#REF!</v>
      </c>
      <c r="Y26" s="84" t="e">
        <f>IF(VLOOKUP($S26,#REF!,20,FALSE)=X26,"Vodafone",IF(VLOOKUP($S26,#REF!,20,FALSE)=X26,"Movistar",IF(VLOOKUP($S26,#REF!,20,FALSE)=X26,"Orange","Yoigo")))</f>
        <v>#REF!</v>
      </c>
      <c r="Z26" s="83" t="e">
        <f>MAX(VLOOKUP($S26,'3G - SMALLER CITIES'!$E$2:$Y$25,20,FALSE),VLOOKUP($S26,'3G - SMALLER CITIES'!$E$26:$Y$49,20,FALSE),VLOOKUP($S26,'3G - SMALLER CITIES'!$E$50:$Y$73,20,FALSE),VLOOKUP($S26,'3G - SMALLER CITIES'!$E$74:$Y$97,20,FALSE))</f>
        <v>#N/A</v>
      </c>
      <c r="AA26" s="84" t="e">
        <f>IF(VLOOKUP($S26,'3G - SMALLER CITIES'!$E$2:$Y$25,20,FALSE)=Z26,"Vodafone",IF(VLOOKUP($S26,'3G - SMALLER CITIES'!$E$26:$Y$49,20,FALSE)=Z26,"Movistar",IF(VLOOKUP($S26,'3G - SMALLER CITIES'!$E$50:$Y$73,20,FALSE)=Z26,"Orange","Yoigo")))</f>
        <v>#N/A</v>
      </c>
      <c r="AB26" s="85" t="e">
        <f>MAX(VLOOKUP($S26,#REF!,7,FALSE),VLOOKUP($S26,#REF!,7,FALSE),VLOOKUP($S26,#REF!,7,FALSE),VLOOKUP($S26,#REF!,7,FALSE))</f>
        <v>#REF!</v>
      </c>
      <c r="AC26" s="82" t="e">
        <f>IF(VLOOKUP($S26,#REF!,7,FALSE)=AB26,"Vodafone",IF(VLOOKUP($S26,#REF!,7,FALSE)=AB26,"Movistar",IF(VLOOKUP($S26,#REF!,7,FALSE)=AB26,"Orange","Yoigo")))</f>
        <v>#REF!</v>
      </c>
      <c r="AD26" s="86" t="e">
        <f>MAX(VLOOKUP($S26,'3G - SMALLER CITIES'!$E$2:$Y$25,7,FALSE),VLOOKUP($S26,'3G - SMALLER CITIES'!$E$26:$Y$49,7,FALSE),VLOOKUP($S26,'3G - SMALLER CITIES'!$E$50:$Y$73,7,FALSE),VLOOKUP($S26,'3G - SMALLER CITIES'!$E$74:$Y$97,7,FALSE))</f>
        <v>#N/A</v>
      </c>
      <c r="AE26" s="84" t="e">
        <f>IF(VLOOKUP($S26,'3G - SMALLER CITIES'!$E$2:$Y$25,7,FALSE)=AD26,"Vodafone",IF(VLOOKUP($S26,'3G - SMALLER CITIES'!$E$26:$Y$49,7,FALSE)=AD26,"Movistar",IF(VLOOKUP($S26,'3G - SMALLER CITIES'!$E$50:$Y$73,7,FALSE)=AD26,"Orange","Yoigo")))</f>
        <v>#N/A</v>
      </c>
      <c r="AF26" s="81" t="e">
        <f>MIN(VLOOKUP($S26,#REF!,56,FALSE),VLOOKUP($S26,#REF!,56,FALSE),VLOOKUP($S26,#REF!,56,FALSE),VLOOKUP($S26,#REF!,56,FALSE))</f>
        <v>#REF!</v>
      </c>
      <c r="AG26" s="82" t="e">
        <f>IF(VLOOKUP($S26,#REF!,56,FALSE)=AF26,"Vodafone",IF(VLOOKUP($S26,#REF!,56,FALSE)=AF26,"Movistar",IF(VLOOKUP($S26,#REF!,56,FALSE)=AF26,"Orange","Yoigo")))</f>
        <v>#REF!</v>
      </c>
      <c r="AH26" s="83" t="e">
        <f>MIN(VLOOKUP($S26,'3G - SMALLER CITIES'!$E$2:$CA$25,56,FALSE),VLOOKUP($S26,'3G - SMALLER CITIES'!$E$26:$CA$49,56,FALSE),VLOOKUP($S26,'3G - SMALLER CITIES'!$E$50:$CA$73,56,FALSE),VLOOKUP($S26,'3G - SMALLER CITIES'!$E$74:$CA$97,56,FALSE))</f>
        <v>#N/A</v>
      </c>
      <c r="AI26" s="84" t="e">
        <f>IF(VLOOKUP($S26,'3G - SMALLER CITIES'!$E$2:$CA$25,56,FALSE)=AH26,"Vodafone",IF(VLOOKUP($S26,'3G - SMALLER CITIES'!$E$26:$CA$49,56,FALSE)=AH26,"Movistar",IF(VLOOKUP($S26,'3G - SMALLER CITIES'!$E$50:$CA$73,56,FALSE)=AH26,"Orange","Yoigo")))</f>
        <v>#N/A</v>
      </c>
      <c r="AJ26" s="87" t="e">
        <f>MIN(VLOOKUP($S26,#REF!,64,FALSE),VLOOKUP($S26,#REF!,64,FALSE),VLOOKUP($S26,#REF!,64,FALSE),VLOOKUP($S26,#REF!,64,FALSE))</f>
        <v>#REF!</v>
      </c>
      <c r="AK26" s="82" t="e">
        <f>IF(VLOOKUP($S26,#REF!,64,FALSE)=AJ26,"Vodafone",IF(VLOOKUP($S26,#REF!,64,FALSE)=AJ26,"Movistar",IF(VLOOKUP($S26,#REF!,64,FALSE)=AJ26,"Orange","Yoigo")))</f>
        <v>#REF!</v>
      </c>
      <c r="AL26" s="88" t="e">
        <f>MIN(VLOOKUP($S26,'3G - SMALLER CITIES'!$E$2:$CA$25,64,FALSE),VLOOKUP($S26,'3G - SMALLER CITIES'!$E$26:$CA$49,64,FALSE),VLOOKUP($S26,'3G - SMALLER CITIES'!$E$50:$CA$73,64,FALSE),VLOOKUP($S26,'3G - SMALLER CITIES'!$E$74:$CA$97,64,FALSE))</f>
        <v>#N/A</v>
      </c>
      <c r="AM26" s="84" t="e">
        <f>IF(VLOOKUP($S26,'3G - SMALLER CITIES'!$E$2:$CA$25,64,FALSE)=AL26,"Vodafone",IF(VLOOKUP($S26,'3G - SMALLER CITIES'!$E$26:$CA$49,64,FALSE)=AL26,"Movistar",IF(VLOOKUP($S26,'3G - SMALLER CITIES'!$E$50:$CA$73,64,FALSE)=AL26,"Orange","Yoigo")))</f>
        <v>#N/A</v>
      </c>
      <c r="AN26" s="89" t="e">
        <f>VLOOKUP($S26,#REF!,93,FALSE)</f>
        <v>#REF!</v>
      </c>
      <c r="AO26" s="90" t="e">
        <f>VLOOKUP($S26,'3G - SMALLER CITIES'!$E$2:$CW$25,93,FALSE)</f>
        <v>#N/A</v>
      </c>
    </row>
    <row r="27" spans="19:41">
      <c r="S27" s="80" t="s">
        <v>87</v>
      </c>
      <c r="T27" s="83" t="e">
        <f>MAX(VLOOKUP($S27,#REF!,5,FALSE),VLOOKUP($S27,#REF!,5,FALSE),VLOOKUP($S27,#REF!,5,FALSE),VLOOKUP($S27,#REF!,5,FALSE))</f>
        <v>#REF!</v>
      </c>
      <c r="U27" s="84" t="e">
        <f>IF(VLOOKUP($S27,#REF!,5,FALSE)=T27,"Vodafone",IF(VLOOKUP($S27,#REF!,5,FALSE)=T27,"Movistar",IF(VLOOKUP($S27,#REF!,5,FALSE)=T27,"Orange","Yoigo")))</f>
        <v>#REF!</v>
      </c>
      <c r="V27" s="83" t="e">
        <f>MAX(VLOOKUP($S27,'3G - SMALLER CITIES'!$E$2:$I$25,5,FALSE),VLOOKUP($S27,'3G - SMALLER CITIES'!$E$26:$I$49,5,FALSE),VLOOKUP($S27,'3G - SMALLER CITIES'!$E$50:$I$73,5,FALSE),VLOOKUP($S27,'3G - SMALLER CITIES'!$E$74:$I$97,5,FALSE))</f>
        <v>#N/A</v>
      </c>
      <c r="W27" s="84" t="e">
        <f>IF(VLOOKUP($S27,'3G - SMALLER CITIES'!$E$2:$I$25,5,FALSE)=V27,"Vodafone",IF(VLOOKUP($S27,'3G - SMALLER CITIES'!$E$26:$I$49,5,FALSE)=V27,"Movistar",IF(VLOOKUP($S27,'3G - SMALLER CITIES'!$E$50:$I$73,5,FALSE)=V27,"Orange","Yoigo")))</f>
        <v>#N/A</v>
      </c>
      <c r="X27" s="83" t="e">
        <f>MAX(VLOOKUP($S27,#REF!,20,FALSE),VLOOKUP($S27,#REF!,20,FALSE),VLOOKUP($S27,#REF!,20,FALSE),VLOOKUP($S27,#REF!,20,FALSE))</f>
        <v>#REF!</v>
      </c>
      <c r="Y27" s="84" t="e">
        <f>IF(VLOOKUP($S27,#REF!,20,FALSE)=X27,"Vodafone",IF(VLOOKUP($S27,#REF!,20,FALSE)=X27,"Movistar",IF(VLOOKUP($S27,#REF!,20,FALSE)=X27,"Orange","Yoigo")))</f>
        <v>#REF!</v>
      </c>
      <c r="Z27" s="83" t="e">
        <f>MAX(VLOOKUP($S27,'3G - SMALLER CITIES'!$E$2:$Y$25,20,FALSE),VLOOKUP($S27,'3G - SMALLER CITIES'!$E$26:$Y$49,20,FALSE),VLOOKUP($S27,'3G - SMALLER CITIES'!$E$50:$Y$73,20,FALSE),VLOOKUP($S27,'3G - SMALLER CITIES'!$E$74:$Y$97,20,FALSE))</f>
        <v>#N/A</v>
      </c>
      <c r="AA27" s="84" t="e">
        <f>IF(VLOOKUP($S27,'3G - SMALLER CITIES'!$E$2:$Y$25,20,FALSE)=Z27,"Vodafone",IF(VLOOKUP($S27,'3G - SMALLER CITIES'!$E$26:$Y$49,20,FALSE)=Z27,"Movistar",IF(VLOOKUP($S27,'3G - SMALLER CITIES'!$E$50:$Y$73,20,FALSE)=Z27,"Orange","Yoigo")))</f>
        <v>#N/A</v>
      </c>
      <c r="AB27" s="85" t="e">
        <f>MAX(VLOOKUP($S27,#REF!,7,FALSE),VLOOKUP($S27,#REF!,7,FALSE),VLOOKUP($S27,#REF!,7,FALSE),VLOOKUP($S27,#REF!,7,FALSE))</f>
        <v>#REF!</v>
      </c>
      <c r="AC27" s="82" t="e">
        <f>IF(VLOOKUP($S27,#REF!,7,FALSE)=AB27,"Vodafone",IF(VLOOKUP($S27,#REF!,7,FALSE)=AB27,"Movistar",IF(VLOOKUP($S27,#REF!,7,FALSE)=AB27,"Orange","Yoigo")))</f>
        <v>#REF!</v>
      </c>
      <c r="AD27" s="86" t="e">
        <f>MAX(VLOOKUP($S27,'3G - SMALLER CITIES'!$E$2:$Y$25,7,FALSE),VLOOKUP($S27,'3G - SMALLER CITIES'!$E$26:$Y$49,7,FALSE),VLOOKUP($S27,'3G - SMALLER CITIES'!$E$50:$Y$73,7,FALSE),VLOOKUP($S27,'3G - SMALLER CITIES'!$E$74:$Y$97,7,FALSE))</f>
        <v>#N/A</v>
      </c>
      <c r="AE27" s="84" t="e">
        <f>IF(VLOOKUP($S27,'3G - SMALLER CITIES'!$E$2:$Y$25,7,FALSE)=AD27,"Vodafone",IF(VLOOKUP($S27,'3G - SMALLER CITIES'!$E$26:$Y$49,7,FALSE)=AD27,"Movistar",IF(VLOOKUP($S27,'3G - SMALLER CITIES'!$E$50:$Y$73,7,FALSE)=AD27,"Orange","Yoigo")))</f>
        <v>#N/A</v>
      </c>
      <c r="AF27" s="81" t="e">
        <f>MIN(VLOOKUP($S27,#REF!,56,FALSE),VLOOKUP($S27,#REF!,56,FALSE),VLOOKUP($S27,#REF!,56,FALSE),VLOOKUP($S27,#REF!,56,FALSE))</f>
        <v>#REF!</v>
      </c>
      <c r="AG27" s="82" t="e">
        <f>IF(VLOOKUP($S27,#REF!,56,FALSE)=AF27,"Vodafone",IF(VLOOKUP($S27,#REF!,56,FALSE)=AF27,"Movistar",IF(VLOOKUP($S27,#REF!,56,FALSE)=AF27,"Orange","Yoigo")))</f>
        <v>#REF!</v>
      </c>
      <c r="AH27" s="83" t="e">
        <f>MIN(VLOOKUP($S27,'3G - SMALLER CITIES'!$E$2:$CA$25,56,FALSE),VLOOKUP($S27,'3G - SMALLER CITIES'!$E$26:$CA$49,56,FALSE),VLOOKUP($S27,'3G - SMALLER CITIES'!$E$50:$CA$73,56,FALSE),VLOOKUP($S27,'3G - SMALLER CITIES'!$E$74:$CA$97,56,FALSE))</f>
        <v>#N/A</v>
      </c>
      <c r="AI27" s="84" t="e">
        <f>IF(VLOOKUP($S27,'3G - SMALLER CITIES'!$E$2:$CA$25,56,FALSE)=AH27,"Vodafone",IF(VLOOKUP($S27,'3G - SMALLER CITIES'!$E$26:$CA$49,56,FALSE)=AH27,"Movistar",IF(VLOOKUP($S27,'3G - SMALLER CITIES'!$E$50:$CA$73,56,FALSE)=AH27,"Orange","Yoigo")))</f>
        <v>#N/A</v>
      </c>
      <c r="AJ27" s="87" t="e">
        <f>MIN(VLOOKUP($S27,#REF!,64,FALSE),VLOOKUP($S27,#REF!,64,FALSE),VLOOKUP($S27,#REF!,64,FALSE),VLOOKUP($S27,#REF!,64,FALSE))</f>
        <v>#REF!</v>
      </c>
      <c r="AK27" s="82" t="e">
        <f>IF(VLOOKUP($S27,#REF!,64,FALSE)=AJ27,"Vodafone",IF(VLOOKUP($S27,#REF!,64,FALSE)=AJ27,"Movistar",IF(VLOOKUP($S27,#REF!,64,FALSE)=AJ27,"Orange","Yoigo")))</f>
        <v>#REF!</v>
      </c>
      <c r="AL27" s="88" t="e">
        <f>MIN(VLOOKUP($S27,'3G - SMALLER CITIES'!$E$2:$CA$25,64,FALSE),VLOOKUP($S27,'3G - SMALLER CITIES'!$E$26:$CA$49,64,FALSE),VLOOKUP($S27,'3G - SMALLER CITIES'!$E$50:$CA$73,64,FALSE),VLOOKUP($S27,'3G - SMALLER CITIES'!$E$74:$CA$97,64,FALSE))</f>
        <v>#N/A</v>
      </c>
      <c r="AM27" s="84" t="e">
        <f>IF(VLOOKUP($S27,'3G - SMALLER CITIES'!$E$2:$CA$25,64,FALSE)=AL27,"Vodafone",IF(VLOOKUP($S27,'3G - SMALLER CITIES'!$E$26:$CA$49,64,FALSE)=AL27,"Movistar",IF(VLOOKUP($S27,'3G - SMALLER CITIES'!$E$50:$CA$73,64,FALSE)=AL27,"Orange","Yoigo")))</f>
        <v>#N/A</v>
      </c>
      <c r="AN27" s="89" t="e">
        <f>VLOOKUP($S27,#REF!,93,FALSE)</f>
        <v>#REF!</v>
      </c>
      <c r="AO27" s="90" t="e">
        <f>VLOOKUP($S27,'3G - SMALLER CITIES'!$E$2:$CW$25,93,FALSE)</f>
        <v>#N/A</v>
      </c>
    </row>
    <row r="28" spans="19:41">
      <c r="S28" s="80" t="s">
        <v>88</v>
      </c>
      <c r="T28" s="83" t="e">
        <f>MAX(VLOOKUP($S28,#REF!,5,FALSE),VLOOKUP($S28,#REF!,5,FALSE),VLOOKUP($S28,#REF!,5,FALSE),VLOOKUP($S28,#REF!,5,FALSE))</f>
        <v>#REF!</v>
      </c>
      <c r="U28" s="84" t="e">
        <f>IF(VLOOKUP($S28,#REF!,5,FALSE)=T28,"Vodafone",IF(VLOOKUP($S28,#REF!,5,FALSE)=T28,"Movistar",IF(VLOOKUP($S28,#REF!,5,FALSE)=T28,"Orange","Yoigo")))</f>
        <v>#REF!</v>
      </c>
      <c r="V28" s="83" t="e">
        <f>MAX(VLOOKUP($S28,'3G - SMALLER CITIES'!$E$2:$I$25,5,FALSE),VLOOKUP($S28,'3G - SMALLER CITIES'!$E$26:$I$49,5,FALSE),VLOOKUP($S28,'3G - SMALLER CITIES'!$E$50:$I$73,5,FALSE),VLOOKUP($S28,'3G - SMALLER CITIES'!$E$74:$I$97,5,FALSE))</f>
        <v>#N/A</v>
      </c>
      <c r="W28" s="84" t="e">
        <f>IF(VLOOKUP($S28,'3G - SMALLER CITIES'!$E$2:$I$25,5,FALSE)=V28,"Vodafone",IF(VLOOKUP($S28,'3G - SMALLER CITIES'!$E$26:$I$49,5,FALSE)=V28,"Movistar",IF(VLOOKUP($S28,'3G - SMALLER CITIES'!$E$50:$I$73,5,FALSE)=V28,"Orange","Yoigo")))</f>
        <v>#N/A</v>
      </c>
      <c r="X28" s="83" t="e">
        <f>MAX(VLOOKUP($S28,#REF!,20,FALSE),VLOOKUP($S28,#REF!,20,FALSE),VLOOKUP($S28,#REF!,20,FALSE),VLOOKUP($S28,#REF!,20,FALSE))</f>
        <v>#REF!</v>
      </c>
      <c r="Y28" s="84" t="e">
        <f>IF(VLOOKUP($S28,#REF!,20,FALSE)=X28,"Vodafone",IF(VLOOKUP($S28,#REF!,20,FALSE)=X28,"Movistar",IF(VLOOKUP($S28,#REF!,20,FALSE)=X28,"Orange","Yoigo")))</f>
        <v>#REF!</v>
      </c>
      <c r="Z28" s="83" t="e">
        <f>MAX(VLOOKUP($S28,'3G - SMALLER CITIES'!$E$2:$Y$25,20,FALSE),VLOOKUP($S28,'3G - SMALLER CITIES'!$E$26:$Y$49,20,FALSE),VLOOKUP($S28,'3G - SMALLER CITIES'!$E$50:$Y$73,20,FALSE),VLOOKUP($S28,'3G - SMALLER CITIES'!$E$74:$Y$97,20,FALSE))</f>
        <v>#N/A</v>
      </c>
      <c r="AA28" s="84" t="e">
        <f>IF(VLOOKUP($S28,'3G - SMALLER CITIES'!$E$2:$Y$25,20,FALSE)=Z28,"Vodafone",IF(VLOOKUP($S28,'3G - SMALLER CITIES'!$E$26:$Y$49,20,FALSE)=Z28,"Movistar",IF(VLOOKUP($S28,'3G - SMALLER CITIES'!$E$50:$Y$73,20,FALSE)=Z28,"Orange","Yoigo")))</f>
        <v>#N/A</v>
      </c>
      <c r="AB28" s="85" t="e">
        <f>MAX(VLOOKUP($S28,#REF!,7,FALSE),VLOOKUP($S28,#REF!,7,FALSE),VLOOKUP($S28,#REF!,7,FALSE),VLOOKUP($S28,#REF!,7,FALSE))</f>
        <v>#REF!</v>
      </c>
      <c r="AC28" s="82" t="e">
        <f>IF(VLOOKUP($S28,#REF!,7,FALSE)=AB28,"Vodafone",IF(VLOOKUP($S28,#REF!,7,FALSE)=AB28,"Movistar",IF(VLOOKUP($S28,#REF!,7,FALSE)=AB28,"Orange","Yoigo")))</f>
        <v>#REF!</v>
      </c>
      <c r="AD28" s="86" t="e">
        <f>MAX(VLOOKUP($S28,'3G - SMALLER CITIES'!$E$2:$Y$25,7,FALSE),VLOOKUP($S28,'3G - SMALLER CITIES'!$E$26:$Y$49,7,FALSE),VLOOKUP($S28,'3G - SMALLER CITIES'!$E$50:$Y$73,7,FALSE),VLOOKUP($S28,'3G - SMALLER CITIES'!$E$74:$Y$97,7,FALSE))</f>
        <v>#N/A</v>
      </c>
      <c r="AE28" s="84" t="e">
        <f>IF(VLOOKUP($S28,'3G - SMALLER CITIES'!$E$2:$Y$25,7,FALSE)=AD28,"Vodafone",IF(VLOOKUP($S28,'3G - SMALLER CITIES'!$E$26:$Y$49,7,FALSE)=AD28,"Movistar",IF(VLOOKUP($S28,'3G - SMALLER CITIES'!$E$50:$Y$73,7,FALSE)=AD28,"Orange","Yoigo")))</f>
        <v>#N/A</v>
      </c>
      <c r="AF28" s="81" t="e">
        <f>MIN(VLOOKUP($S28,#REF!,56,FALSE),VLOOKUP($S28,#REF!,56,FALSE),VLOOKUP($S28,#REF!,56,FALSE),VLOOKUP($S28,#REF!,56,FALSE))</f>
        <v>#REF!</v>
      </c>
      <c r="AG28" s="82" t="e">
        <f>IF(VLOOKUP($S28,#REF!,56,FALSE)=AF28,"Vodafone",IF(VLOOKUP($S28,#REF!,56,FALSE)=AF28,"Movistar",IF(VLOOKUP($S28,#REF!,56,FALSE)=AF28,"Orange","Yoigo")))</f>
        <v>#REF!</v>
      </c>
      <c r="AH28" s="83" t="e">
        <f>MIN(VLOOKUP($S28,'3G - SMALLER CITIES'!$E$2:$CA$25,56,FALSE),VLOOKUP($S28,'3G - SMALLER CITIES'!$E$26:$CA$49,56,FALSE),VLOOKUP($S28,'3G - SMALLER CITIES'!$E$50:$CA$73,56,FALSE),VLOOKUP($S28,'3G - SMALLER CITIES'!$E$74:$CA$97,56,FALSE))</f>
        <v>#N/A</v>
      </c>
      <c r="AI28" s="84" t="e">
        <f>IF(VLOOKUP($S28,'3G - SMALLER CITIES'!$E$2:$CA$25,56,FALSE)=AH28,"Vodafone",IF(VLOOKUP($S28,'3G - SMALLER CITIES'!$E$26:$CA$49,56,FALSE)=AH28,"Movistar",IF(VLOOKUP($S28,'3G - SMALLER CITIES'!$E$50:$CA$73,56,FALSE)=AH28,"Orange","Yoigo")))</f>
        <v>#N/A</v>
      </c>
      <c r="AJ28" s="87" t="e">
        <f>MIN(VLOOKUP($S28,#REF!,64,FALSE),VLOOKUP($S28,#REF!,64,FALSE),VLOOKUP($S28,#REF!,64,FALSE),VLOOKUP($S28,#REF!,64,FALSE))</f>
        <v>#REF!</v>
      </c>
      <c r="AK28" s="82" t="e">
        <f>IF(VLOOKUP($S28,#REF!,64,FALSE)=AJ28,"Vodafone",IF(VLOOKUP($S28,#REF!,64,FALSE)=AJ28,"Movistar",IF(VLOOKUP($S28,#REF!,64,FALSE)=AJ28,"Orange","Yoigo")))</f>
        <v>#REF!</v>
      </c>
      <c r="AL28" s="88" t="e">
        <f>MIN(VLOOKUP($S28,'3G - SMALLER CITIES'!$E$2:$CA$25,64,FALSE),VLOOKUP($S28,'3G - SMALLER CITIES'!$E$26:$CA$49,64,FALSE),VLOOKUP($S28,'3G - SMALLER CITIES'!$E$50:$CA$73,64,FALSE),VLOOKUP($S28,'3G - SMALLER CITIES'!$E$74:$CA$97,64,FALSE))</f>
        <v>#N/A</v>
      </c>
      <c r="AM28" s="84" t="e">
        <f>IF(VLOOKUP($S28,'3G - SMALLER CITIES'!$E$2:$CA$25,64,FALSE)=AL28,"Vodafone",IF(VLOOKUP($S28,'3G - SMALLER CITIES'!$E$26:$CA$49,64,FALSE)=AL28,"Movistar",IF(VLOOKUP($S28,'3G - SMALLER CITIES'!$E$50:$CA$73,64,FALSE)=AL28,"Orange","Yoigo")))</f>
        <v>#N/A</v>
      </c>
      <c r="AN28" s="89" t="e">
        <f>VLOOKUP($S28,#REF!,93,FALSE)</f>
        <v>#REF!</v>
      </c>
      <c r="AO28" s="90" t="e">
        <f>VLOOKUP($S28,'3G - SMALLER CITIES'!$E$2:$CW$25,93,FALSE)</f>
        <v>#N/A</v>
      </c>
    </row>
    <row r="29" spans="19:41">
      <c r="S29" s="80" t="s">
        <v>89</v>
      </c>
      <c r="T29" s="83" t="e">
        <f>MAX(VLOOKUP($S29,#REF!,5,FALSE),VLOOKUP($S29,#REF!,5,FALSE),VLOOKUP($S29,#REF!,5,FALSE),VLOOKUP($S29,#REF!,5,FALSE))</f>
        <v>#REF!</v>
      </c>
      <c r="U29" s="84" t="e">
        <f>IF(VLOOKUP($S29,#REF!,5,FALSE)=T29,"Vodafone",IF(VLOOKUP($S29,#REF!,5,FALSE)=T29,"Movistar",IF(VLOOKUP($S29,#REF!,5,FALSE)=T29,"Orange","Yoigo")))</f>
        <v>#REF!</v>
      </c>
      <c r="V29" s="83" t="e">
        <f>MAX(VLOOKUP($S29,'3G - SMALLER CITIES'!$E$2:$I$25,5,FALSE),VLOOKUP($S29,'3G - SMALLER CITIES'!$E$26:$I$49,5,FALSE),VLOOKUP($S29,'3G - SMALLER CITIES'!$E$50:$I$73,5,FALSE),VLOOKUP($S29,'3G - SMALLER CITIES'!$E$74:$I$97,5,FALSE))</f>
        <v>#N/A</v>
      </c>
      <c r="W29" s="84" t="e">
        <f>IF(VLOOKUP($S29,'3G - SMALLER CITIES'!$E$2:$I$25,5,FALSE)=V29,"Vodafone",IF(VLOOKUP($S29,'3G - SMALLER CITIES'!$E$26:$I$49,5,FALSE)=V29,"Movistar",IF(VLOOKUP($S29,'3G - SMALLER CITIES'!$E$50:$I$73,5,FALSE)=V29,"Orange","Yoigo")))</f>
        <v>#N/A</v>
      </c>
      <c r="X29" s="83" t="e">
        <f>MAX(VLOOKUP($S29,#REF!,20,FALSE),VLOOKUP($S29,#REF!,20,FALSE),VLOOKUP($S29,#REF!,20,FALSE),VLOOKUP($S29,#REF!,20,FALSE))</f>
        <v>#REF!</v>
      </c>
      <c r="Y29" s="84" t="e">
        <f>IF(VLOOKUP($S29,#REF!,20,FALSE)=X29,"Vodafone",IF(VLOOKUP($S29,#REF!,20,FALSE)=X29,"Movistar",IF(VLOOKUP($S29,#REF!,20,FALSE)=X29,"Orange","Yoigo")))</f>
        <v>#REF!</v>
      </c>
      <c r="Z29" s="83" t="e">
        <f>MAX(VLOOKUP($S29,'3G - SMALLER CITIES'!$E$2:$Y$25,20,FALSE),VLOOKUP($S29,'3G - SMALLER CITIES'!$E$26:$Y$49,20,FALSE),VLOOKUP($S29,'3G - SMALLER CITIES'!$E$50:$Y$73,20,FALSE),VLOOKUP($S29,'3G - SMALLER CITIES'!$E$74:$Y$97,20,FALSE))</f>
        <v>#N/A</v>
      </c>
      <c r="AA29" s="84" t="e">
        <f>IF(VLOOKUP($S29,'3G - SMALLER CITIES'!$E$2:$Y$25,20,FALSE)=Z29,"Vodafone",IF(VLOOKUP($S29,'3G - SMALLER CITIES'!$E$26:$Y$49,20,FALSE)=Z29,"Movistar",IF(VLOOKUP($S29,'3G - SMALLER CITIES'!$E$50:$Y$73,20,FALSE)=Z29,"Orange","Yoigo")))</f>
        <v>#N/A</v>
      </c>
      <c r="AB29" s="85" t="e">
        <f>MAX(VLOOKUP($S29,#REF!,7,FALSE),VLOOKUP($S29,#REF!,7,FALSE),VLOOKUP($S29,#REF!,7,FALSE),VLOOKUP($S29,#REF!,7,FALSE))</f>
        <v>#REF!</v>
      </c>
      <c r="AC29" s="82" t="e">
        <f>IF(VLOOKUP($S29,#REF!,7,FALSE)=AB29,"Vodafone",IF(VLOOKUP($S29,#REF!,7,FALSE)=AB29,"Movistar",IF(VLOOKUP($S29,#REF!,7,FALSE)=AB29,"Orange","Yoigo")))</f>
        <v>#REF!</v>
      </c>
      <c r="AD29" s="86" t="e">
        <f>MAX(VLOOKUP($S29,'3G - SMALLER CITIES'!$E$2:$Y$25,7,FALSE),VLOOKUP($S29,'3G - SMALLER CITIES'!$E$26:$Y$49,7,FALSE),VLOOKUP($S29,'3G - SMALLER CITIES'!$E$50:$Y$73,7,FALSE),VLOOKUP($S29,'3G - SMALLER CITIES'!$E$74:$Y$97,7,FALSE))</f>
        <v>#N/A</v>
      </c>
      <c r="AE29" s="84" t="e">
        <f>IF(VLOOKUP($S29,'3G - SMALLER CITIES'!$E$2:$Y$25,7,FALSE)=AD29,"Vodafone",IF(VLOOKUP($S29,'3G - SMALLER CITIES'!$E$26:$Y$49,7,FALSE)=AD29,"Movistar",IF(VLOOKUP($S29,'3G - SMALLER CITIES'!$E$50:$Y$73,7,FALSE)=AD29,"Orange","Yoigo")))</f>
        <v>#N/A</v>
      </c>
      <c r="AF29" s="81" t="e">
        <f>MIN(VLOOKUP($S29,#REF!,56,FALSE),VLOOKUP($S29,#REF!,56,FALSE),VLOOKUP($S29,#REF!,56,FALSE),VLOOKUP($S29,#REF!,56,FALSE))</f>
        <v>#REF!</v>
      </c>
      <c r="AG29" s="82" t="e">
        <f>IF(VLOOKUP($S29,#REF!,56,FALSE)=AF29,"Vodafone",IF(VLOOKUP($S29,#REF!,56,FALSE)=AF29,"Movistar",IF(VLOOKUP($S29,#REF!,56,FALSE)=AF29,"Orange","Yoigo")))</f>
        <v>#REF!</v>
      </c>
      <c r="AH29" s="83" t="e">
        <f>MIN(VLOOKUP($S29,'3G - SMALLER CITIES'!$E$2:$CA$25,56,FALSE),VLOOKUP($S29,'3G - SMALLER CITIES'!$E$26:$CA$49,56,FALSE),VLOOKUP($S29,'3G - SMALLER CITIES'!$E$50:$CA$73,56,FALSE),VLOOKUP($S29,'3G - SMALLER CITIES'!$E$74:$CA$97,56,FALSE))</f>
        <v>#N/A</v>
      </c>
      <c r="AI29" s="84" t="e">
        <f>IF(VLOOKUP($S29,'3G - SMALLER CITIES'!$E$2:$CA$25,56,FALSE)=AH29,"Vodafone",IF(VLOOKUP($S29,'3G - SMALLER CITIES'!$E$26:$CA$49,56,FALSE)=AH29,"Movistar",IF(VLOOKUP($S29,'3G - SMALLER CITIES'!$E$50:$CA$73,56,FALSE)=AH29,"Orange","Yoigo")))</f>
        <v>#N/A</v>
      </c>
      <c r="AJ29" s="87" t="e">
        <f>MIN(VLOOKUP($S29,#REF!,64,FALSE),VLOOKUP($S29,#REF!,64,FALSE),VLOOKUP($S29,#REF!,64,FALSE),VLOOKUP($S29,#REF!,64,FALSE))</f>
        <v>#REF!</v>
      </c>
      <c r="AK29" s="82" t="e">
        <f>IF(VLOOKUP($S29,#REF!,64,FALSE)=AJ29,"Vodafone",IF(VLOOKUP($S29,#REF!,64,FALSE)=AJ29,"Movistar",IF(VLOOKUP($S29,#REF!,64,FALSE)=AJ29,"Orange","Yoigo")))</f>
        <v>#REF!</v>
      </c>
      <c r="AL29" s="88" t="e">
        <f>MIN(VLOOKUP($S29,'3G - SMALLER CITIES'!$E$2:$CA$25,64,FALSE),VLOOKUP($S29,'3G - SMALLER CITIES'!$E$26:$CA$49,64,FALSE),VLOOKUP($S29,'3G - SMALLER CITIES'!$E$50:$CA$73,64,FALSE),VLOOKUP($S29,'3G - SMALLER CITIES'!$E$74:$CA$97,64,FALSE))</f>
        <v>#N/A</v>
      </c>
      <c r="AM29" s="84" t="e">
        <f>IF(VLOOKUP($S29,'3G - SMALLER CITIES'!$E$2:$CA$25,64,FALSE)=AL29,"Vodafone",IF(VLOOKUP($S29,'3G - SMALLER CITIES'!$E$26:$CA$49,64,FALSE)=AL29,"Movistar",IF(VLOOKUP($S29,'3G - SMALLER CITIES'!$E$50:$CA$73,64,FALSE)=AL29,"Orange","Yoigo")))</f>
        <v>#N/A</v>
      </c>
      <c r="AN29" s="89" t="e">
        <f>VLOOKUP($S29,#REF!,93,FALSE)</f>
        <v>#REF!</v>
      </c>
      <c r="AO29" s="90" t="e">
        <f>VLOOKUP($S29,'3G - SMALLER CITIES'!$E$2:$CW$25,93,FALSE)</f>
        <v>#N/A</v>
      </c>
    </row>
    <row r="30" spans="19:41">
      <c r="S30" s="80" t="s">
        <v>90</v>
      </c>
      <c r="T30" s="83" t="e">
        <f>MAX(VLOOKUP($S30,#REF!,5,FALSE),VLOOKUP($S30,#REF!,5,FALSE),VLOOKUP($S30,#REF!,5,FALSE),VLOOKUP($S30,#REF!,5,FALSE))</f>
        <v>#REF!</v>
      </c>
      <c r="U30" s="84" t="e">
        <f>IF(VLOOKUP($S30,#REF!,5,FALSE)=T30,"Vodafone",IF(VLOOKUP($S30,#REF!,5,FALSE)=T30,"Movistar",IF(VLOOKUP($S30,#REF!,5,FALSE)=T30,"Orange","Yoigo")))</f>
        <v>#REF!</v>
      </c>
      <c r="V30" s="83" t="e">
        <f>MAX(VLOOKUP($S30,'3G - SMALLER CITIES'!$E$2:$I$25,5,FALSE),VLOOKUP($S30,'3G - SMALLER CITIES'!$E$26:$I$49,5,FALSE),VLOOKUP($S30,'3G - SMALLER CITIES'!$E$50:$I$73,5,FALSE),VLOOKUP($S30,'3G - SMALLER CITIES'!$E$74:$I$97,5,FALSE))</f>
        <v>#N/A</v>
      </c>
      <c r="W30" s="84" t="e">
        <f>IF(VLOOKUP($S30,'3G - SMALLER CITIES'!$E$2:$I$25,5,FALSE)=V30,"Vodafone",IF(VLOOKUP($S30,'3G - SMALLER CITIES'!$E$26:$I$49,5,FALSE)=V30,"Movistar",IF(VLOOKUP($S30,'3G - SMALLER CITIES'!$E$50:$I$73,5,FALSE)=V30,"Orange","Yoigo")))</f>
        <v>#N/A</v>
      </c>
      <c r="X30" s="83" t="e">
        <f>MAX(VLOOKUP($S30,#REF!,20,FALSE),VLOOKUP($S30,#REF!,20,FALSE),VLOOKUP($S30,#REF!,20,FALSE),VLOOKUP($S30,#REF!,20,FALSE))</f>
        <v>#REF!</v>
      </c>
      <c r="Y30" s="84" t="e">
        <f>IF(VLOOKUP($S30,#REF!,20,FALSE)=X30,"Vodafone",IF(VLOOKUP($S30,#REF!,20,FALSE)=X30,"Movistar",IF(VLOOKUP($S30,#REF!,20,FALSE)=X30,"Orange","Yoigo")))</f>
        <v>#REF!</v>
      </c>
      <c r="Z30" s="83" t="e">
        <f>MAX(VLOOKUP($S30,'3G - SMALLER CITIES'!$E$2:$Y$25,20,FALSE),VLOOKUP($S30,'3G - SMALLER CITIES'!$E$26:$Y$49,20,FALSE),VLOOKUP($S30,'3G - SMALLER CITIES'!$E$50:$Y$73,20,FALSE),VLOOKUP($S30,'3G - SMALLER CITIES'!$E$74:$Y$97,20,FALSE))</f>
        <v>#N/A</v>
      </c>
      <c r="AA30" s="84" t="e">
        <f>IF(VLOOKUP($S30,'3G - SMALLER CITIES'!$E$2:$Y$25,20,FALSE)=Z30,"Vodafone",IF(VLOOKUP($S30,'3G - SMALLER CITIES'!$E$26:$Y$49,20,FALSE)=Z30,"Movistar",IF(VLOOKUP($S30,'3G - SMALLER CITIES'!$E$50:$Y$73,20,FALSE)=Z30,"Orange","Yoigo")))</f>
        <v>#N/A</v>
      </c>
      <c r="AB30" s="85" t="e">
        <f>MAX(VLOOKUP($S30,#REF!,7,FALSE),VLOOKUP($S30,#REF!,7,FALSE),VLOOKUP($S30,#REF!,7,FALSE),VLOOKUP($S30,#REF!,7,FALSE))</f>
        <v>#REF!</v>
      </c>
      <c r="AC30" s="82" t="e">
        <f>IF(VLOOKUP($S30,#REF!,7,FALSE)=AB30,"Vodafone",IF(VLOOKUP($S30,#REF!,7,FALSE)=AB30,"Movistar",IF(VLOOKUP($S30,#REF!,7,FALSE)=AB30,"Orange","Yoigo")))</f>
        <v>#REF!</v>
      </c>
      <c r="AD30" s="86" t="e">
        <f>MAX(VLOOKUP($S30,'3G - SMALLER CITIES'!$E$2:$Y$25,7,FALSE),VLOOKUP($S30,'3G - SMALLER CITIES'!$E$26:$Y$49,7,FALSE),VLOOKUP($S30,'3G - SMALLER CITIES'!$E$50:$Y$73,7,FALSE),VLOOKUP($S30,'3G - SMALLER CITIES'!$E$74:$Y$97,7,FALSE))</f>
        <v>#N/A</v>
      </c>
      <c r="AE30" s="84" t="e">
        <f>IF(VLOOKUP($S30,'3G - SMALLER CITIES'!$E$2:$Y$25,7,FALSE)=AD30,"Vodafone",IF(VLOOKUP($S30,'3G - SMALLER CITIES'!$E$26:$Y$49,7,FALSE)=AD30,"Movistar",IF(VLOOKUP($S30,'3G - SMALLER CITIES'!$E$50:$Y$73,7,FALSE)=AD30,"Orange","Yoigo")))</f>
        <v>#N/A</v>
      </c>
      <c r="AF30" s="81" t="e">
        <f>MIN(VLOOKUP($S30,#REF!,56,FALSE),VLOOKUP($S30,#REF!,56,FALSE),VLOOKUP($S30,#REF!,56,FALSE),VLOOKUP($S30,#REF!,56,FALSE))</f>
        <v>#REF!</v>
      </c>
      <c r="AG30" s="82" t="e">
        <f>IF(VLOOKUP($S30,#REF!,56,FALSE)=AF30,"Vodafone",IF(VLOOKUP($S30,#REF!,56,FALSE)=AF30,"Movistar",IF(VLOOKUP($S30,#REF!,56,FALSE)=AF30,"Orange","Yoigo")))</f>
        <v>#REF!</v>
      </c>
      <c r="AH30" s="83" t="e">
        <f>MIN(VLOOKUP($S30,'3G - SMALLER CITIES'!$E$2:$CA$25,56,FALSE),VLOOKUP($S30,'3G - SMALLER CITIES'!$E$26:$CA$49,56,FALSE),VLOOKUP($S30,'3G - SMALLER CITIES'!$E$50:$CA$73,56,FALSE),VLOOKUP($S30,'3G - SMALLER CITIES'!$E$74:$CA$97,56,FALSE))</f>
        <v>#N/A</v>
      </c>
      <c r="AI30" s="84" t="e">
        <f>IF(VLOOKUP($S30,'3G - SMALLER CITIES'!$E$2:$CA$25,56,FALSE)=AH30,"Vodafone",IF(VLOOKUP($S30,'3G - SMALLER CITIES'!$E$26:$CA$49,56,FALSE)=AH30,"Movistar",IF(VLOOKUP($S30,'3G - SMALLER CITIES'!$E$50:$CA$73,56,FALSE)=AH30,"Orange","Yoigo")))</f>
        <v>#N/A</v>
      </c>
      <c r="AJ30" s="87" t="e">
        <f>MIN(VLOOKUP($S30,#REF!,64,FALSE),VLOOKUP($S30,#REF!,64,FALSE),VLOOKUP($S30,#REF!,64,FALSE),VLOOKUP($S30,#REF!,64,FALSE))</f>
        <v>#REF!</v>
      </c>
      <c r="AK30" s="82" t="e">
        <f>IF(VLOOKUP($S30,#REF!,64,FALSE)=AJ30,"Vodafone",IF(VLOOKUP($S30,#REF!,64,FALSE)=AJ30,"Movistar",IF(VLOOKUP($S30,#REF!,64,FALSE)=AJ30,"Orange","Yoigo")))</f>
        <v>#REF!</v>
      </c>
      <c r="AL30" s="88" t="e">
        <f>MIN(VLOOKUP($S30,'3G - SMALLER CITIES'!$E$2:$CA$25,64,FALSE),VLOOKUP($S30,'3G - SMALLER CITIES'!$E$26:$CA$49,64,FALSE),VLOOKUP($S30,'3G - SMALLER CITIES'!$E$50:$CA$73,64,FALSE),VLOOKUP($S30,'3G - SMALLER CITIES'!$E$74:$CA$97,64,FALSE))</f>
        <v>#N/A</v>
      </c>
      <c r="AM30" s="84" t="e">
        <f>IF(VLOOKUP($S30,'3G - SMALLER CITIES'!$E$2:$CA$25,64,FALSE)=AL30,"Vodafone",IF(VLOOKUP($S30,'3G - SMALLER CITIES'!$E$26:$CA$49,64,FALSE)=AL30,"Movistar",IF(VLOOKUP($S30,'3G - SMALLER CITIES'!$E$50:$CA$73,64,FALSE)=AL30,"Orange","Yoigo")))</f>
        <v>#N/A</v>
      </c>
      <c r="AN30" s="89" t="e">
        <f>VLOOKUP($S30,#REF!,93,FALSE)</f>
        <v>#REF!</v>
      </c>
      <c r="AO30" s="90" t="e">
        <f>VLOOKUP($S30,'3G - SMALLER CITIES'!$E$2:$CW$25,93,FALSE)</f>
        <v>#N/A</v>
      </c>
    </row>
    <row r="31" spans="19:41">
      <c r="S31" s="80" t="s">
        <v>91</v>
      </c>
      <c r="T31" s="83" t="e">
        <f>MAX(VLOOKUP($S31,#REF!,5,FALSE),VLOOKUP($S31,#REF!,5,FALSE),VLOOKUP($S31,#REF!,5,FALSE),VLOOKUP($S31,#REF!,5,FALSE))</f>
        <v>#REF!</v>
      </c>
      <c r="U31" s="84" t="e">
        <f>IF(VLOOKUP($S31,#REF!,5,FALSE)=T31,"Vodafone",IF(VLOOKUP($S31,#REF!,5,FALSE)=T31,"Movistar",IF(VLOOKUP($S31,#REF!,5,FALSE)=T31,"Orange","Yoigo")))</f>
        <v>#REF!</v>
      </c>
      <c r="V31" s="83" t="e">
        <f>MAX(VLOOKUP($S31,'3G - SMALLER CITIES'!$E$2:$I$25,5,FALSE),VLOOKUP($S31,'3G - SMALLER CITIES'!$E$26:$I$49,5,FALSE),VLOOKUP($S31,'3G - SMALLER CITIES'!$E$50:$I$73,5,FALSE),VLOOKUP($S31,'3G - SMALLER CITIES'!$E$74:$I$97,5,FALSE))</f>
        <v>#N/A</v>
      </c>
      <c r="W31" s="84" t="e">
        <f>IF(VLOOKUP($S31,'3G - SMALLER CITIES'!$E$2:$I$25,5,FALSE)=V31,"Vodafone",IF(VLOOKUP($S31,'3G - SMALLER CITIES'!$E$26:$I$49,5,FALSE)=V31,"Movistar",IF(VLOOKUP($S31,'3G - SMALLER CITIES'!$E$50:$I$73,5,FALSE)=V31,"Orange","Yoigo")))</f>
        <v>#N/A</v>
      </c>
      <c r="X31" s="83" t="e">
        <f>MAX(VLOOKUP($S31,#REF!,20,FALSE),VLOOKUP($S31,#REF!,20,FALSE),VLOOKUP($S31,#REF!,20,FALSE),VLOOKUP($S31,#REF!,20,FALSE))</f>
        <v>#REF!</v>
      </c>
      <c r="Y31" s="84" t="e">
        <f>IF(VLOOKUP($S31,#REF!,20,FALSE)=X31,"Vodafone",IF(VLOOKUP($S31,#REF!,20,FALSE)=X31,"Movistar",IF(VLOOKUP($S31,#REF!,20,FALSE)=X31,"Orange","Yoigo")))</f>
        <v>#REF!</v>
      </c>
      <c r="Z31" s="83" t="e">
        <f>MAX(VLOOKUP($S31,'3G - SMALLER CITIES'!$E$2:$Y$25,20,FALSE),VLOOKUP($S31,'3G - SMALLER CITIES'!$E$26:$Y$49,20,FALSE),VLOOKUP($S31,'3G - SMALLER CITIES'!$E$50:$Y$73,20,FALSE),VLOOKUP($S31,'3G - SMALLER CITIES'!$E$74:$Y$97,20,FALSE))</f>
        <v>#N/A</v>
      </c>
      <c r="AA31" s="84" t="e">
        <f>IF(VLOOKUP($S31,'3G - SMALLER CITIES'!$E$2:$Y$25,20,FALSE)=Z31,"Vodafone",IF(VLOOKUP($S31,'3G - SMALLER CITIES'!$E$26:$Y$49,20,FALSE)=Z31,"Movistar",IF(VLOOKUP($S31,'3G - SMALLER CITIES'!$E$50:$Y$73,20,FALSE)=Z31,"Orange","Yoigo")))</f>
        <v>#N/A</v>
      </c>
      <c r="AB31" s="85" t="e">
        <f>MAX(VLOOKUP($S31,#REF!,7,FALSE),VLOOKUP($S31,#REF!,7,FALSE),VLOOKUP($S31,#REF!,7,FALSE),VLOOKUP($S31,#REF!,7,FALSE))</f>
        <v>#REF!</v>
      </c>
      <c r="AC31" s="82" t="e">
        <f>IF(VLOOKUP($S31,#REF!,7,FALSE)=AB31,"Vodafone",IF(VLOOKUP($S31,#REF!,7,FALSE)=AB31,"Movistar",IF(VLOOKUP($S31,#REF!,7,FALSE)=AB31,"Orange","Yoigo")))</f>
        <v>#REF!</v>
      </c>
      <c r="AD31" s="86" t="e">
        <f>MAX(VLOOKUP($S31,'3G - SMALLER CITIES'!$E$2:$Y$25,7,FALSE),VLOOKUP($S31,'3G - SMALLER CITIES'!$E$26:$Y$49,7,FALSE),VLOOKUP($S31,'3G - SMALLER CITIES'!$E$50:$Y$73,7,FALSE),VLOOKUP($S31,'3G - SMALLER CITIES'!$E$74:$Y$97,7,FALSE))</f>
        <v>#N/A</v>
      </c>
      <c r="AE31" s="84" t="e">
        <f>IF(VLOOKUP($S31,'3G - SMALLER CITIES'!$E$2:$Y$25,7,FALSE)=AD31,"Vodafone",IF(VLOOKUP($S31,'3G - SMALLER CITIES'!$E$26:$Y$49,7,FALSE)=AD31,"Movistar",IF(VLOOKUP($S31,'3G - SMALLER CITIES'!$E$50:$Y$73,7,FALSE)=AD31,"Orange","Yoigo")))</f>
        <v>#N/A</v>
      </c>
      <c r="AF31" s="81" t="e">
        <f>MIN(VLOOKUP($S31,#REF!,56,FALSE),VLOOKUP($S31,#REF!,56,FALSE),VLOOKUP($S31,#REF!,56,FALSE),VLOOKUP($S31,#REF!,56,FALSE))</f>
        <v>#REF!</v>
      </c>
      <c r="AG31" s="82" t="e">
        <f>IF(VLOOKUP($S31,#REF!,56,FALSE)=AF31,"Vodafone",IF(VLOOKUP($S31,#REF!,56,FALSE)=AF31,"Movistar",IF(VLOOKUP($S31,#REF!,56,FALSE)=AF31,"Orange","Yoigo")))</f>
        <v>#REF!</v>
      </c>
      <c r="AH31" s="83" t="e">
        <f>MIN(VLOOKUP($S31,'3G - SMALLER CITIES'!$E$2:$CA$25,56,FALSE),VLOOKUP($S31,'3G - SMALLER CITIES'!$E$26:$CA$49,56,FALSE),VLOOKUP($S31,'3G - SMALLER CITIES'!$E$50:$CA$73,56,FALSE),VLOOKUP($S31,'3G - SMALLER CITIES'!$E$74:$CA$97,56,FALSE))</f>
        <v>#N/A</v>
      </c>
      <c r="AI31" s="84" t="e">
        <f>IF(VLOOKUP($S31,'3G - SMALLER CITIES'!$E$2:$CA$25,56,FALSE)=AH31,"Vodafone",IF(VLOOKUP($S31,'3G - SMALLER CITIES'!$E$26:$CA$49,56,FALSE)=AH31,"Movistar",IF(VLOOKUP($S31,'3G - SMALLER CITIES'!$E$50:$CA$73,56,FALSE)=AH31,"Orange","Yoigo")))</f>
        <v>#N/A</v>
      </c>
      <c r="AJ31" s="87" t="e">
        <f>MIN(VLOOKUP($S31,#REF!,64,FALSE),VLOOKUP($S31,#REF!,64,FALSE),VLOOKUP($S31,#REF!,64,FALSE),VLOOKUP($S31,#REF!,64,FALSE))</f>
        <v>#REF!</v>
      </c>
      <c r="AK31" s="82" t="e">
        <f>IF(VLOOKUP($S31,#REF!,64,FALSE)=AJ31,"Vodafone",IF(VLOOKUP($S31,#REF!,64,FALSE)=AJ31,"Movistar",IF(VLOOKUP($S31,#REF!,64,FALSE)=AJ31,"Orange","Yoigo")))</f>
        <v>#REF!</v>
      </c>
      <c r="AL31" s="88" t="e">
        <f>MIN(VLOOKUP($S31,'3G - SMALLER CITIES'!$E$2:$CA$25,64,FALSE),VLOOKUP($S31,'3G - SMALLER CITIES'!$E$26:$CA$49,64,FALSE),VLOOKUP($S31,'3G - SMALLER CITIES'!$E$50:$CA$73,64,FALSE),VLOOKUP($S31,'3G - SMALLER CITIES'!$E$74:$CA$97,64,FALSE))</f>
        <v>#N/A</v>
      </c>
      <c r="AM31" s="84" t="e">
        <f>IF(VLOOKUP($S31,'3G - SMALLER CITIES'!$E$2:$CA$25,64,FALSE)=AL31,"Vodafone",IF(VLOOKUP($S31,'3G - SMALLER CITIES'!$E$26:$CA$49,64,FALSE)=AL31,"Movistar",IF(VLOOKUP($S31,'3G - SMALLER CITIES'!$E$50:$CA$73,64,FALSE)=AL31,"Orange","Yoigo")))</f>
        <v>#N/A</v>
      </c>
      <c r="AN31" s="89" t="e">
        <f>VLOOKUP($S31,#REF!,93,FALSE)</f>
        <v>#REF!</v>
      </c>
      <c r="AO31" s="90" t="e">
        <f>VLOOKUP($S31,'3G - SMALLER CITIES'!$E$2:$CW$25,93,FALSE)</f>
        <v>#N/A</v>
      </c>
    </row>
    <row r="32" spans="19:41">
      <c r="S32" s="80" t="s">
        <v>92</v>
      </c>
      <c r="T32" s="83" t="e">
        <f>MAX(VLOOKUP($S32,#REF!,5,FALSE),VLOOKUP($S32,#REF!,5,FALSE),VLOOKUP($S32,#REF!,5,FALSE),VLOOKUP($S32,#REF!,5,FALSE))</f>
        <v>#REF!</v>
      </c>
      <c r="U32" s="84" t="e">
        <f>IF(VLOOKUP($S32,#REF!,5,FALSE)=T32,"Vodafone",IF(VLOOKUP($S32,#REF!,5,FALSE)=T32,"Movistar",IF(VLOOKUP($S32,#REF!,5,FALSE)=T32,"Orange","Yoigo")))</f>
        <v>#REF!</v>
      </c>
      <c r="V32" s="83" t="e">
        <f>MAX(VLOOKUP($S32,'3G - SMALLER CITIES'!$E$2:$I$25,5,FALSE),VLOOKUP($S32,'3G - SMALLER CITIES'!$E$26:$I$49,5,FALSE),VLOOKUP($S32,'3G - SMALLER CITIES'!$E$50:$I$73,5,FALSE),VLOOKUP($S32,'3G - SMALLER CITIES'!$E$74:$I$97,5,FALSE))</f>
        <v>#N/A</v>
      </c>
      <c r="W32" s="84" t="e">
        <f>IF(VLOOKUP($S32,'3G - SMALLER CITIES'!$E$2:$I$25,5,FALSE)=V32,"Vodafone",IF(VLOOKUP($S32,'3G - SMALLER CITIES'!$E$26:$I$49,5,FALSE)=V32,"Movistar",IF(VLOOKUP($S32,'3G - SMALLER CITIES'!$E$50:$I$73,5,FALSE)=V32,"Orange","Yoigo")))</f>
        <v>#N/A</v>
      </c>
      <c r="X32" s="83" t="e">
        <f>MAX(VLOOKUP($S32,#REF!,20,FALSE),VLOOKUP($S32,#REF!,20,FALSE),VLOOKUP($S32,#REF!,20,FALSE),VLOOKUP($S32,#REF!,20,FALSE))</f>
        <v>#REF!</v>
      </c>
      <c r="Y32" s="84" t="e">
        <f>IF(VLOOKUP($S32,#REF!,20,FALSE)=X32,"Vodafone",IF(VLOOKUP($S32,#REF!,20,FALSE)=X32,"Movistar",IF(VLOOKUP($S32,#REF!,20,FALSE)=X32,"Orange","Yoigo")))</f>
        <v>#REF!</v>
      </c>
      <c r="Z32" s="83" t="e">
        <f>MAX(VLOOKUP($S32,'3G - SMALLER CITIES'!$E$2:$Y$25,20,FALSE),VLOOKUP($S32,'3G - SMALLER CITIES'!$E$26:$Y$49,20,FALSE),VLOOKUP($S32,'3G - SMALLER CITIES'!$E$50:$Y$73,20,FALSE),VLOOKUP($S32,'3G - SMALLER CITIES'!$E$74:$Y$97,20,FALSE))</f>
        <v>#N/A</v>
      </c>
      <c r="AA32" s="84" t="e">
        <f>IF(VLOOKUP($S32,'3G - SMALLER CITIES'!$E$2:$Y$25,20,FALSE)=Z32,"Vodafone",IF(VLOOKUP($S32,'3G - SMALLER CITIES'!$E$26:$Y$49,20,FALSE)=Z32,"Movistar",IF(VLOOKUP($S32,'3G - SMALLER CITIES'!$E$50:$Y$73,20,FALSE)=Z32,"Orange","Yoigo")))</f>
        <v>#N/A</v>
      </c>
      <c r="AB32" s="85" t="e">
        <f>MAX(VLOOKUP($S32,#REF!,7,FALSE),VLOOKUP($S32,#REF!,7,FALSE),VLOOKUP($S32,#REF!,7,FALSE),VLOOKUP($S32,#REF!,7,FALSE))</f>
        <v>#REF!</v>
      </c>
      <c r="AC32" s="82" t="e">
        <f>IF(VLOOKUP($S32,#REF!,7,FALSE)=AB32,"Vodafone",IF(VLOOKUP($S32,#REF!,7,FALSE)=AB32,"Movistar",IF(VLOOKUP($S32,#REF!,7,FALSE)=AB32,"Orange","Yoigo")))</f>
        <v>#REF!</v>
      </c>
      <c r="AD32" s="86" t="e">
        <f>MAX(VLOOKUP($S32,'3G - SMALLER CITIES'!$E$2:$Y$25,7,FALSE),VLOOKUP($S32,'3G - SMALLER CITIES'!$E$26:$Y$49,7,FALSE),VLOOKUP($S32,'3G - SMALLER CITIES'!$E$50:$Y$73,7,FALSE),VLOOKUP($S32,'3G - SMALLER CITIES'!$E$74:$Y$97,7,FALSE))</f>
        <v>#N/A</v>
      </c>
      <c r="AE32" s="84" t="e">
        <f>IF(VLOOKUP($S32,'3G - SMALLER CITIES'!$E$2:$Y$25,7,FALSE)=AD32,"Vodafone",IF(VLOOKUP($S32,'3G - SMALLER CITIES'!$E$26:$Y$49,7,FALSE)=AD32,"Movistar",IF(VLOOKUP($S32,'3G - SMALLER CITIES'!$E$50:$Y$73,7,FALSE)=AD32,"Orange","Yoigo")))</f>
        <v>#N/A</v>
      </c>
      <c r="AF32" s="81" t="e">
        <f>MIN(VLOOKUP($S32,#REF!,56,FALSE),VLOOKUP($S32,#REF!,56,FALSE),VLOOKUP($S32,#REF!,56,FALSE),VLOOKUP($S32,#REF!,56,FALSE))</f>
        <v>#REF!</v>
      </c>
      <c r="AG32" s="82" t="e">
        <f>IF(VLOOKUP($S32,#REF!,56,FALSE)=AF32,"Vodafone",IF(VLOOKUP($S32,#REF!,56,FALSE)=AF32,"Movistar",IF(VLOOKUP($S32,#REF!,56,FALSE)=AF32,"Orange","Yoigo")))</f>
        <v>#REF!</v>
      </c>
      <c r="AH32" s="83" t="e">
        <f>MIN(VLOOKUP($S32,'3G - SMALLER CITIES'!$E$2:$CA$25,56,FALSE),VLOOKUP($S32,'3G - SMALLER CITIES'!$E$26:$CA$49,56,FALSE),VLOOKUP($S32,'3G - SMALLER CITIES'!$E$50:$CA$73,56,FALSE),VLOOKUP($S32,'3G - SMALLER CITIES'!$E$74:$CA$97,56,FALSE))</f>
        <v>#N/A</v>
      </c>
      <c r="AI32" s="84" t="e">
        <f>IF(VLOOKUP($S32,'3G - SMALLER CITIES'!$E$2:$CA$25,56,FALSE)=AH32,"Vodafone",IF(VLOOKUP($S32,'3G - SMALLER CITIES'!$E$26:$CA$49,56,FALSE)=AH32,"Movistar",IF(VLOOKUP($S32,'3G - SMALLER CITIES'!$E$50:$CA$73,56,FALSE)=AH32,"Orange","Yoigo")))</f>
        <v>#N/A</v>
      </c>
      <c r="AJ32" s="87" t="e">
        <f>MIN(VLOOKUP($S32,#REF!,64,FALSE),VLOOKUP($S32,#REF!,64,FALSE),VLOOKUP($S32,#REF!,64,FALSE),VLOOKUP($S32,#REF!,64,FALSE))</f>
        <v>#REF!</v>
      </c>
      <c r="AK32" s="82" t="e">
        <f>IF(VLOOKUP($S32,#REF!,64,FALSE)=AJ32,"Vodafone",IF(VLOOKUP($S32,#REF!,64,FALSE)=AJ32,"Movistar",IF(VLOOKUP($S32,#REF!,64,FALSE)=AJ32,"Orange","Yoigo")))</f>
        <v>#REF!</v>
      </c>
      <c r="AL32" s="88" t="e">
        <f>MIN(VLOOKUP($S32,'3G - SMALLER CITIES'!$E$2:$CA$25,64,FALSE),VLOOKUP($S32,'3G - SMALLER CITIES'!$E$26:$CA$49,64,FALSE),VLOOKUP($S32,'3G - SMALLER CITIES'!$E$50:$CA$73,64,FALSE),VLOOKUP($S32,'3G - SMALLER CITIES'!$E$74:$CA$97,64,FALSE))</f>
        <v>#N/A</v>
      </c>
      <c r="AM32" s="84" t="e">
        <f>IF(VLOOKUP($S32,'3G - SMALLER CITIES'!$E$2:$CA$25,64,FALSE)=AL32,"Vodafone",IF(VLOOKUP($S32,'3G - SMALLER CITIES'!$E$26:$CA$49,64,FALSE)=AL32,"Movistar",IF(VLOOKUP($S32,'3G - SMALLER CITIES'!$E$50:$CA$73,64,FALSE)=AL32,"Orange","Yoigo")))</f>
        <v>#N/A</v>
      </c>
      <c r="AN32" s="89" t="e">
        <f>VLOOKUP($S32,#REF!,93,FALSE)</f>
        <v>#REF!</v>
      </c>
      <c r="AO32" s="90" t="e">
        <f>VLOOKUP($S32,'3G - SMALLER CITIES'!$E$2:$CW$25,93,FALSE)</f>
        <v>#N/A</v>
      </c>
    </row>
    <row r="33" spans="19:41">
      <c r="S33" s="80" t="s">
        <v>93</v>
      </c>
      <c r="T33" s="83" t="e">
        <f>MAX(VLOOKUP($S33,#REF!,5,FALSE),VLOOKUP($S33,#REF!,5,FALSE),VLOOKUP($S33,#REF!,5,FALSE),VLOOKUP($S33,#REF!,5,FALSE))</f>
        <v>#REF!</v>
      </c>
      <c r="U33" s="84" t="e">
        <f>IF(VLOOKUP($S33,#REF!,5,FALSE)=T33,"Vodafone",IF(VLOOKUP($S33,#REF!,5,FALSE)=T33,"Movistar",IF(VLOOKUP($S33,#REF!,5,FALSE)=T33,"Orange","Yoigo")))</f>
        <v>#REF!</v>
      </c>
      <c r="V33" s="83" t="e">
        <f>MAX(VLOOKUP($S33,'3G - SMALLER CITIES'!$E$2:$I$25,5,FALSE),VLOOKUP($S33,'3G - SMALLER CITIES'!$E$26:$I$49,5,FALSE),VLOOKUP($S33,'3G - SMALLER CITIES'!$E$50:$I$73,5,FALSE),VLOOKUP($S33,'3G - SMALLER CITIES'!$E$74:$I$97,5,FALSE))</f>
        <v>#N/A</v>
      </c>
      <c r="W33" s="84" t="e">
        <f>IF(VLOOKUP($S33,'3G - SMALLER CITIES'!$E$2:$I$25,5,FALSE)=V33,"Vodafone",IF(VLOOKUP($S33,'3G - SMALLER CITIES'!$E$26:$I$49,5,FALSE)=V33,"Movistar",IF(VLOOKUP($S33,'3G - SMALLER CITIES'!$E$50:$I$73,5,FALSE)=V33,"Orange","Yoigo")))</f>
        <v>#N/A</v>
      </c>
      <c r="X33" s="83" t="e">
        <f>MAX(VLOOKUP($S33,#REF!,20,FALSE),VLOOKUP($S33,#REF!,20,FALSE),VLOOKUP($S33,#REF!,20,FALSE),VLOOKUP($S33,#REF!,20,FALSE))</f>
        <v>#REF!</v>
      </c>
      <c r="Y33" s="84" t="e">
        <f>IF(VLOOKUP($S33,#REF!,20,FALSE)=X33,"Vodafone",IF(VLOOKUP($S33,#REF!,20,FALSE)=X33,"Movistar",IF(VLOOKUP($S33,#REF!,20,FALSE)=X33,"Orange","Yoigo")))</f>
        <v>#REF!</v>
      </c>
      <c r="Z33" s="83" t="e">
        <f>MAX(VLOOKUP($S33,'3G - SMALLER CITIES'!$E$2:$Y$25,20,FALSE),VLOOKUP($S33,'3G - SMALLER CITIES'!$E$26:$Y$49,20,FALSE),VLOOKUP($S33,'3G - SMALLER CITIES'!$E$50:$Y$73,20,FALSE),VLOOKUP($S33,'3G - SMALLER CITIES'!$E$74:$Y$97,20,FALSE))</f>
        <v>#N/A</v>
      </c>
      <c r="AA33" s="84" t="e">
        <f>IF(VLOOKUP($S33,'3G - SMALLER CITIES'!$E$2:$Y$25,20,FALSE)=Z33,"Vodafone",IF(VLOOKUP($S33,'3G - SMALLER CITIES'!$E$26:$Y$49,20,FALSE)=Z33,"Movistar",IF(VLOOKUP($S33,'3G - SMALLER CITIES'!$E$50:$Y$73,20,FALSE)=Z33,"Orange","Yoigo")))</f>
        <v>#N/A</v>
      </c>
      <c r="AB33" s="85" t="e">
        <f>MAX(VLOOKUP($S33,#REF!,7,FALSE),VLOOKUP($S33,#REF!,7,FALSE),VLOOKUP($S33,#REF!,7,FALSE),VLOOKUP($S33,#REF!,7,FALSE))</f>
        <v>#REF!</v>
      </c>
      <c r="AC33" s="82" t="e">
        <f>IF(VLOOKUP($S33,#REF!,7,FALSE)=AB33,"Vodafone",IF(VLOOKUP($S33,#REF!,7,FALSE)=AB33,"Movistar",IF(VLOOKUP($S33,#REF!,7,FALSE)=AB33,"Orange","Yoigo")))</f>
        <v>#REF!</v>
      </c>
      <c r="AD33" s="86" t="e">
        <f>MAX(VLOOKUP($S33,'3G - SMALLER CITIES'!$E$2:$Y$25,7,FALSE),VLOOKUP($S33,'3G - SMALLER CITIES'!$E$26:$Y$49,7,FALSE),VLOOKUP($S33,'3G - SMALLER CITIES'!$E$50:$Y$73,7,FALSE),VLOOKUP($S33,'3G - SMALLER CITIES'!$E$74:$Y$97,7,FALSE))</f>
        <v>#N/A</v>
      </c>
      <c r="AE33" s="84" t="e">
        <f>IF(VLOOKUP($S33,'3G - SMALLER CITIES'!$E$2:$Y$25,7,FALSE)=AD33,"Vodafone",IF(VLOOKUP($S33,'3G - SMALLER CITIES'!$E$26:$Y$49,7,FALSE)=AD33,"Movistar",IF(VLOOKUP($S33,'3G - SMALLER CITIES'!$E$50:$Y$73,7,FALSE)=AD33,"Orange","Yoigo")))</f>
        <v>#N/A</v>
      </c>
      <c r="AF33" s="81" t="e">
        <f>MIN(VLOOKUP($S33,#REF!,56,FALSE),VLOOKUP($S33,#REF!,56,FALSE),VLOOKUP($S33,#REF!,56,FALSE),VLOOKUP($S33,#REF!,56,FALSE))</f>
        <v>#REF!</v>
      </c>
      <c r="AG33" s="82" t="e">
        <f>IF(VLOOKUP($S33,#REF!,56,FALSE)=AF33,"Vodafone",IF(VLOOKUP($S33,#REF!,56,FALSE)=AF33,"Movistar",IF(VLOOKUP($S33,#REF!,56,FALSE)=AF33,"Orange","Yoigo")))</f>
        <v>#REF!</v>
      </c>
      <c r="AH33" s="83" t="e">
        <f>MIN(VLOOKUP($S33,'3G - SMALLER CITIES'!$E$2:$CA$25,56,FALSE),VLOOKUP($S33,'3G - SMALLER CITIES'!$E$26:$CA$49,56,FALSE),VLOOKUP($S33,'3G - SMALLER CITIES'!$E$50:$CA$73,56,FALSE),VLOOKUP($S33,'3G - SMALLER CITIES'!$E$74:$CA$97,56,FALSE))</f>
        <v>#N/A</v>
      </c>
      <c r="AI33" s="84" t="e">
        <f>IF(VLOOKUP($S33,'3G - SMALLER CITIES'!$E$2:$CA$25,56,FALSE)=AH33,"Vodafone",IF(VLOOKUP($S33,'3G - SMALLER CITIES'!$E$26:$CA$49,56,FALSE)=AH33,"Movistar",IF(VLOOKUP($S33,'3G - SMALLER CITIES'!$E$50:$CA$73,56,FALSE)=AH33,"Orange","Yoigo")))</f>
        <v>#N/A</v>
      </c>
      <c r="AJ33" s="87" t="e">
        <f>MIN(VLOOKUP($S33,#REF!,64,FALSE),VLOOKUP($S33,#REF!,64,FALSE),VLOOKUP($S33,#REF!,64,FALSE),VLOOKUP($S33,#REF!,64,FALSE))</f>
        <v>#REF!</v>
      </c>
      <c r="AK33" s="82" t="e">
        <f>IF(VLOOKUP($S33,#REF!,64,FALSE)=AJ33,"Vodafone",IF(VLOOKUP($S33,#REF!,64,FALSE)=AJ33,"Movistar",IF(VLOOKUP($S33,#REF!,64,FALSE)=AJ33,"Orange","Yoigo")))</f>
        <v>#REF!</v>
      </c>
      <c r="AL33" s="88" t="e">
        <f>MIN(VLOOKUP($S33,'3G - SMALLER CITIES'!$E$2:$CA$25,64,FALSE),VLOOKUP($S33,'3G - SMALLER CITIES'!$E$26:$CA$49,64,FALSE),VLOOKUP($S33,'3G - SMALLER CITIES'!$E$50:$CA$73,64,FALSE),VLOOKUP($S33,'3G - SMALLER CITIES'!$E$74:$CA$97,64,FALSE))</f>
        <v>#N/A</v>
      </c>
      <c r="AM33" s="84" t="e">
        <f>IF(VLOOKUP($S33,'3G - SMALLER CITIES'!$E$2:$CA$25,64,FALSE)=AL33,"Vodafone",IF(VLOOKUP($S33,'3G - SMALLER CITIES'!$E$26:$CA$49,64,FALSE)=AL33,"Movistar",IF(VLOOKUP($S33,'3G - SMALLER CITIES'!$E$50:$CA$73,64,FALSE)=AL33,"Orange","Yoigo")))</f>
        <v>#N/A</v>
      </c>
      <c r="AN33" s="89" t="e">
        <f>VLOOKUP($S33,#REF!,93,FALSE)</f>
        <v>#REF!</v>
      </c>
      <c r="AO33" s="90" t="e">
        <f>VLOOKUP($S33,'3G - SMALLER CITIES'!$E$2:$CW$25,93,FALSE)</f>
        <v>#N/A</v>
      </c>
    </row>
    <row r="34" spans="19:41" ht="15.75" thickBot="1">
      <c r="S34" s="100" t="s">
        <v>94</v>
      </c>
      <c r="T34" s="103" t="e">
        <f>MAX(VLOOKUP($S34,#REF!,5,FALSE),VLOOKUP($S34,#REF!,5,FALSE),VLOOKUP($S34,#REF!,5,FALSE),VLOOKUP($S34,#REF!,5,FALSE))</f>
        <v>#REF!</v>
      </c>
      <c r="U34" s="104" t="e">
        <f>IF(VLOOKUP($S34,#REF!,5,FALSE)=T34,"Vodafone",IF(VLOOKUP($S34,#REF!,5,FALSE)=T34,"Movistar",IF(VLOOKUP($S34,#REF!,5,FALSE)=T34,"Orange","Yoigo")))</f>
        <v>#REF!</v>
      </c>
      <c r="V34" s="103" t="e">
        <f>MAX(VLOOKUP($S34,'3G - SMALLER CITIES'!$E$2:$I$25,5,FALSE),VLOOKUP($S34,'3G - SMALLER CITIES'!$E$26:$I$49,5,FALSE),VLOOKUP($S34,'3G - SMALLER CITIES'!$E$50:$I$73,5,FALSE),VLOOKUP($S34,'3G - SMALLER CITIES'!$E$74:$I$97,5,FALSE))</f>
        <v>#N/A</v>
      </c>
      <c r="W34" s="104" t="e">
        <f>IF(VLOOKUP($S34,'3G - SMALLER CITIES'!$E$2:$I$25,5,FALSE)=V34,"Vodafone",IF(VLOOKUP($S34,'3G - SMALLER CITIES'!$E$26:$I$49,5,FALSE)=V34,"Movistar",IF(VLOOKUP($S34,'3G - SMALLER CITIES'!$E$50:$I$73,5,FALSE)=V34,"Orange","Yoigo")))</f>
        <v>#N/A</v>
      </c>
      <c r="X34" s="103" t="e">
        <f>MAX(VLOOKUP($S34,#REF!,20,FALSE),VLOOKUP($S34,#REF!,20,FALSE),VLOOKUP($S34,#REF!,20,FALSE),VLOOKUP($S34,#REF!,20,FALSE))</f>
        <v>#REF!</v>
      </c>
      <c r="Y34" s="104" t="e">
        <f>IF(VLOOKUP($S34,#REF!,20,FALSE)=X34,"Vodafone",IF(VLOOKUP($S34,#REF!,20,FALSE)=X34,"Movistar",IF(VLOOKUP($S34,#REF!,20,FALSE)=X34,"Orange","Yoigo")))</f>
        <v>#REF!</v>
      </c>
      <c r="Z34" s="103" t="e">
        <f>MAX(VLOOKUP($S34,'3G - SMALLER CITIES'!$E$2:$Y$25,20,FALSE),VLOOKUP($S34,'3G - SMALLER CITIES'!$E$26:$Y$49,20,FALSE),VLOOKUP($S34,'3G - SMALLER CITIES'!$E$50:$Y$73,20,FALSE),VLOOKUP($S34,'3G - SMALLER CITIES'!$E$74:$Y$97,20,FALSE))</f>
        <v>#N/A</v>
      </c>
      <c r="AA34" s="104" t="e">
        <f>IF(VLOOKUP($S34,'3G - SMALLER CITIES'!$E$2:$Y$25,20,FALSE)=Z34,"Vodafone",IF(VLOOKUP($S34,'3G - SMALLER CITIES'!$E$26:$Y$49,20,FALSE)=Z34,"Movistar",IF(VLOOKUP($S34,'3G - SMALLER CITIES'!$E$50:$Y$73,20,FALSE)=Z34,"Orange","Yoigo")))</f>
        <v>#N/A</v>
      </c>
      <c r="AB34" s="105" t="e">
        <f>MAX(VLOOKUP($S34,#REF!,7,FALSE),VLOOKUP($S34,#REF!,7,FALSE),VLOOKUP($S34,#REF!,7,FALSE),VLOOKUP($S34,#REF!,7,FALSE))</f>
        <v>#REF!</v>
      </c>
      <c r="AC34" s="102" t="e">
        <f>IF(VLOOKUP($S34,#REF!,7,FALSE)=AB34,"Vodafone",IF(VLOOKUP($S34,#REF!,7,FALSE)=AB34,"Movistar",IF(VLOOKUP($S34,#REF!,7,FALSE)=AB34,"Orange","Yoigo")))</f>
        <v>#REF!</v>
      </c>
      <c r="AD34" s="106" t="e">
        <f>MAX(VLOOKUP($S34,'3G - SMALLER CITIES'!$E$2:$Y$25,7,FALSE),VLOOKUP($S34,'3G - SMALLER CITIES'!$E$26:$Y$49,7,FALSE),VLOOKUP($S34,'3G - SMALLER CITIES'!$E$50:$Y$73,7,FALSE),VLOOKUP($S34,'3G - SMALLER CITIES'!$E$74:$Y$97,7,FALSE))</f>
        <v>#N/A</v>
      </c>
      <c r="AE34" s="104" t="e">
        <f>IF(VLOOKUP($S34,'3G - SMALLER CITIES'!$E$2:$Y$25,7,FALSE)=AD34,"Vodafone",IF(VLOOKUP($S34,'3G - SMALLER CITIES'!$E$26:$Y$49,7,FALSE)=AD34,"Movistar",IF(VLOOKUP($S34,'3G - SMALLER CITIES'!$E$50:$Y$73,7,FALSE)=AD34,"Orange","Yoigo")))</f>
        <v>#N/A</v>
      </c>
      <c r="AF34" s="101" t="e">
        <f>MIN(VLOOKUP($S34,#REF!,56,FALSE),VLOOKUP($S34,#REF!,56,FALSE),VLOOKUP($S34,#REF!,56,FALSE),VLOOKUP($S34,#REF!,56,FALSE))</f>
        <v>#REF!</v>
      </c>
      <c r="AG34" s="102" t="e">
        <f>IF(VLOOKUP($S34,#REF!,56,FALSE)=AF34,"Vodafone",IF(VLOOKUP($S34,#REF!,56,FALSE)=AF34,"Movistar",IF(VLOOKUP($S34,#REF!,56,FALSE)=AF34,"Orange","Yoigo")))</f>
        <v>#REF!</v>
      </c>
      <c r="AH34" s="103" t="e">
        <f>MIN(VLOOKUP($S34,'3G - SMALLER CITIES'!$E$2:$CA$25,56,FALSE),VLOOKUP($S34,'3G - SMALLER CITIES'!$E$26:$CA$49,56,FALSE),VLOOKUP($S34,'3G - SMALLER CITIES'!$E$50:$CA$73,56,FALSE),VLOOKUP($S34,'3G - SMALLER CITIES'!$E$74:$CA$97,56,FALSE))</f>
        <v>#N/A</v>
      </c>
      <c r="AI34" s="104" t="e">
        <f>IF(VLOOKUP($S34,'3G - SMALLER CITIES'!$E$2:$CA$25,56,FALSE)=AH34,"Vodafone",IF(VLOOKUP($S34,'3G - SMALLER CITIES'!$E$26:$CA$49,56,FALSE)=AH34,"Movistar",IF(VLOOKUP($S34,'3G - SMALLER CITIES'!$E$50:$CA$73,56,FALSE)=AH34,"Orange","Yoigo")))</f>
        <v>#N/A</v>
      </c>
      <c r="AJ34" s="107" t="e">
        <f>MIN(VLOOKUP($S34,#REF!,64,FALSE),VLOOKUP($S34,#REF!,64,FALSE),VLOOKUP($S34,#REF!,64,FALSE),VLOOKUP($S34,#REF!,64,FALSE))</f>
        <v>#REF!</v>
      </c>
      <c r="AK34" s="102" t="e">
        <f>IF(VLOOKUP($S34,#REF!,64,FALSE)=AJ34,"Vodafone",IF(VLOOKUP($S34,#REF!,64,FALSE)=AJ34,"Movistar",IF(VLOOKUP($S34,#REF!,64,FALSE)=AJ34,"Orange","Yoigo")))</f>
        <v>#REF!</v>
      </c>
      <c r="AL34" s="108" t="e">
        <f>MIN(VLOOKUP($S34,'3G - SMALLER CITIES'!$E$2:$CA$25,64,FALSE),VLOOKUP($S34,'3G - SMALLER CITIES'!$E$26:$CA$49,64,FALSE),VLOOKUP($S34,'3G - SMALLER CITIES'!$E$50:$CA$73,64,FALSE),VLOOKUP($S34,'3G - SMALLER CITIES'!$E$74:$CA$97,64,FALSE))</f>
        <v>#N/A</v>
      </c>
      <c r="AM34" s="104" t="e">
        <f>IF(VLOOKUP($S34,'3G - SMALLER CITIES'!$E$2:$CA$25,64,FALSE)=AL34,"Vodafone",IF(VLOOKUP($S34,'3G - SMALLER CITIES'!$E$26:$CA$49,64,FALSE)=AL34,"Movistar",IF(VLOOKUP($S34,'3G - SMALLER CITIES'!$E$50:$CA$73,64,FALSE)=AL34,"Orange","Yoigo")))</f>
        <v>#N/A</v>
      </c>
      <c r="AN34" s="109" t="e">
        <f>VLOOKUP($S34,#REF!,93,FALSE)</f>
        <v>#REF!</v>
      </c>
      <c r="AO34" s="110" t="e">
        <f>VLOOKUP($S34,'3G - SMALLER CITIES'!$E$2:$CW$25,93,FALSE)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2D050"/>
    <pageSetUpPr fitToPage="1"/>
  </sheetPr>
  <dimension ref="A1:DE393"/>
  <sheetViews>
    <sheetView showGridLines="0" zoomScale="70" zoomScaleNormal="70" workbookViewId="0">
      <selection activeCell="N1" sqref="N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2"/>
      <c r="F198" s="170"/>
      <c r="G198" s="363"/>
      <c r="H198" s="363"/>
      <c r="I198" s="453"/>
      <c r="J198" s="453"/>
      <c r="K198" s="453"/>
      <c r="L198" s="454"/>
      <c r="M198" s="454"/>
      <c r="N198" s="453"/>
      <c r="O198" s="453"/>
      <c r="P198" s="453"/>
      <c r="Q198" s="453"/>
      <c r="R198" s="453"/>
      <c r="S198" s="453"/>
      <c r="T198" s="453"/>
      <c r="U198" s="170"/>
      <c r="V198" s="363"/>
      <c r="W198" s="363"/>
      <c r="X198" s="453"/>
      <c r="Y198" s="453"/>
      <c r="Z198" s="453"/>
      <c r="AA198" s="453"/>
      <c r="AB198" s="453"/>
      <c r="AC198" s="453"/>
      <c r="AD198" s="453"/>
      <c r="AE198" s="453"/>
      <c r="AF198" s="453"/>
      <c r="AG198" s="170"/>
      <c r="AH198" s="363"/>
      <c r="AI198" s="363"/>
      <c r="AJ198" s="363"/>
      <c r="AK198" s="453"/>
      <c r="AL198" s="453"/>
      <c r="AM198" s="453"/>
      <c r="AN198" s="453"/>
      <c r="AO198" s="453"/>
      <c r="AP198" s="453"/>
      <c r="AQ198" s="453"/>
      <c r="AR198" s="453"/>
      <c r="AS198" s="453"/>
      <c r="AT198" s="170"/>
      <c r="AU198" s="363"/>
      <c r="AV198" s="363"/>
      <c r="AW198" s="363"/>
      <c r="AX198" s="453"/>
      <c r="AY198" s="453"/>
      <c r="AZ198" s="453"/>
      <c r="BA198" s="453"/>
      <c r="BB198" s="453"/>
      <c r="BC198" s="453"/>
      <c r="BD198" s="453"/>
      <c r="BE198" s="453"/>
      <c r="BF198" s="453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5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6"/>
      <c r="CU198" s="456"/>
      <c r="CV198" s="163"/>
      <c r="CW198" s="1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7"/>
      <c r="F295" s="208"/>
      <c r="G295" s="146"/>
      <c r="H295" s="146"/>
      <c r="I295" s="458"/>
      <c r="J295" s="458"/>
      <c r="K295" s="458"/>
      <c r="L295" s="459"/>
      <c r="M295" s="459"/>
      <c r="N295" s="458"/>
      <c r="O295" s="458"/>
      <c r="P295" s="458"/>
      <c r="Q295" s="458"/>
      <c r="R295" s="458"/>
      <c r="S295" s="458"/>
      <c r="T295" s="458"/>
      <c r="U295" s="208"/>
      <c r="V295" s="146"/>
      <c r="W295" s="146"/>
      <c r="X295" s="458"/>
      <c r="Y295" s="458"/>
      <c r="Z295" s="458"/>
      <c r="AA295" s="458"/>
      <c r="AB295" s="458"/>
      <c r="AC295" s="458"/>
      <c r="AD295" s="458"/>
      <c r="AE295" s="458"/>
      <c r="AF295" s="458"/>
      <c r="AG295" s="208"/>
      <c r="AH295" s="146"/>
      <c r="AI295" s="146"/>
      <c r="AJ295" s="146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208"/>
      <c r="AU295" s="146"/>
      <c r="AV295" s="146"/>
      <c r="AW295" s="146"/>
      <c r="AX295" s="458"/>
      <c r="AY295" s="458"/>
      <c r="AZ295" s="458"/>
      <c r="BA295" s="458"/>
      <c r="BB295" s="458"/>
      <c r="BC295" s="458"/>
      <c r="BD295" s="458"/>
      <c r="BE295" s="458"/>
      <c r="BF295" s="458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60"/>
      <c r="CK295" s="447"/>
      <c r="CL295" s="447"/>
      <c r="CM295" s="372"/>
      <c r="CN295" s="145"/>
      <c r="CO295" s="436"/>
      <c r="CP295" s="146"/>
      <c r="CQ295" s="437"/>
      <c r="CR295" s="438"/>
      <c r="CS295" s="148"/>
      <c r="CT295" s="461"/>
      <c r="CU295" s="461"/>
      <c r="CV295" s="150"/>
      <c r="CW295" s="150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2"/>
      <c r="F296" s="170"/>
      <c r="G296" s="363"/>
      <c r="H296" s="363"/>
      <c r="I296" s="453"/>
      <c r="J296" s="453"/>
      <c r="K296" s="453"/>
      <c r="L296" s="454"/>
      <c r="M296" s="454"/>
      <c r="N296" s="453"/>
      <c r="O296" s="453"/>
      <c r="P296" s="453"/>
      <c r="Q296" s="453"/>
      <c r="R296" s="453"/>
      <c r="S296" s="453"/>
      <c r="T296" s="453"/>
      <c r="U296" s="170"/>
      <c r="V296" s="363"/>
      <c r="W296" s="363"/>
      <c r="X296" s="453"/>
      <c r="Y296" s="453"/>
      <c r="Z296" s="453"/>
      <c r="AA296" s="453"/>
      <c r="AB296" s="453"/>
      <c r="AC296" s="453"/>
      <c r="AD296" s="453"/>
      <c r="AE296" s="453"/>
      <c r="AF296" s="453"/>
      <c r="AG296" s="170"/>
      <c r="AH296" s="363"/>
      <c r="AI296" s="363"/>
      <c r="AJ296" s="363"/>
      <c r="AK296" s="453"/>
      <c r="AL296" s="453"/>
      <c r="AM296" s="453"/>
      <c r="AN296" s="453"/>
      <c r="AO296" s="453"/>
      <c r="AP296" s="453"/>
      <c r="AQ296" s="453"/>
      <c r="AR296" s="453"/>
      <c r="AS296" s="453"/>
      <c r="AT296" s="170"/>
      <c r="AU296" s="363"/>
      <c r="AV296" s="363"/>
      <c r="AW296" s="363"/>
      <c r="AX296" s="453"/>
      <c r="AY296" s="453"/>
      <c r="AZ296" s="453"/>
      <c r="BA296" s="453"/>
      <c r="BB296" s="453"/>
      <c r="BC296" s="453"/>
      <c r="BD296" s="453"/>
      <c r="BE296" s="453"/>
      <c r="BF296" s="453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5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6"/>
      <c r="CU296" s="456"/>
      <c r="CV296" s="163"/>
      <c r="CW296" s="1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165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165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7"/>
      <c r="F393" s="208"/>
      <c r="G393" s="146"/>
      <c r="H393" s="146"/>
      <c r="I393" s="458"/>
      <c r="J393" s="458"/>
      <c r="K393" s="458"/>
      <c r="L393" s="459"/>
      <c r="M393" s="459"/>
      <c r="N393" s="458"/>
      <c r="O393" s="458"/>
      <c r="P393" s="458"/>
      <c r="Q393" s="458"/>
      <c r="R393" s="458"/>
      <c r="S393" s="458"/>
      <c r="T393" s="458"/>
      <c r="U393" s="208"/>
      <c r="V393" s="146"/>
      <c r="W393" s="146"/>
      <c r="X393" s="458"/>
      <c r="Y393" s="458"/>
      <c r="Z393" s="458"/>
      <c r="AA393" s="458"/>
      <c r="AB393" s="458"/>
      <c r="AC393" s="458"/>
      <c r="AD393" s="458"/>
      <c r="AE393" s="458"/>
      <c r="AF393" s="458"/>
      <c r="AG393" s="208"/>
      <c r="AH393" s="146"/>
      <c r="AI393" s="146"/>
      <c r="AJ393" s="146"/>
      <c r="AK393" s="458"/>
      <c r="AL393" s="458"/>
      <c r="AM393" s="458"/>
      <c r="AN393" s="458"/>
      <c r="AO393" s="458"/>
      <c r="AP393" s="458"/>
      <c r="AQ393" s="458"/>
      <c r="AR393" s="458"/>
      <c r="AS393" s="458"/>
      <c r="AT393" s="208"/>
      <c r="AU393" s="146"/>
      <c r="AV393" s="146"/>
      <c r="AW393" s="146"/>
      <c r="AX393" s="458"/>
      <c r="AY393" s="458"/>
      <c r="AZ393" s="458"/>
      <c r="BA393" s="458"/>
      <c r="BB393" s="458"/>
      <c r="BC393" s="458"/>
      <c r="BD393" s="458"/>
      <c r="BE393" s="458"/>
      <c r="BF393" s="458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60"/>
      <c r="CK393" s="447"/>
      <c r="CL393" s="447"/>
      <c r="CM393" s="372"/>
      <c r="CN393" s="145"/>
      <c r="CO393" s="436"/>
      <c r="CP393" s="146"/>
      <c r="CQ393" s="437"/>
      <c r="CR393" s="438"/>
      <c r="CS393" s="148"/>
      <c r="CT393" s="461"/>
      <c r="CU393" s="461"/>
      <c r="CV393" s="150"/>
      <c r="CW393" s="150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92D050"/>
    <pageSetUpPr fitToPage="1"/>
  </sheetPr>
  <dimension ref="A1:DE393"/>
  <sheetViews>
    <sheetView showGridLines="0" zoomScale="70" zoomScaleNormal="70" workbookViewId="0">
      <selection activeCell="Z1" sqref="Z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2"/>
      <c r="F198" s="170"/>
      <c r="G198" s="363"/>
      <c r="H198" s="363"/>
      <c r="I198" s="453"/>
      <c r="J198" s="453"/>
      <c r="K198" s="453"/>
      <c r="L198" s="454"/>
      <c r="M198" s="454"/>
      <c r="N198" s="453"/>
      <c r="O198" s="453"/>
      <c r="P198" s="453"/>
      <c r="Q198" s="453"/>
      <c r="R198" s="453"/>
      <c r="S198" s="453"/>
      <c r="T198" s="453"/>
      <c r="U198" s="170"/>
      <c r="V198" s="363"/>
      <c r="W198" s="363"/>
      <c r="X198" s="453"/>
      <c r="Y198" s="453"/>
      <c r="Z198" s="453"/>
      <c r="AA198" s="453"/>
      <c r="AB198" s="453"/>
      <c r="AC198" s="453"/>
      <c r="AD198" s="453"/>
      <c r="AE198" s="453"/>
      <c r="AF198" s="453"/>
      <c r="AG198" s="170"/>
      <c r="AH198" s="363"/>
      <c r="AI198" s="363"/>
      <c r="AJ198" s="363"/>
      <c r="AK198" s="453"/>
      <c r="AL198" s="453"/>
      <c r="AM198" s="453"/>
      <c r="AN198" s="453"/>
      <c r="AO198" s="453"/>
      <c r="AP198" s="453"/>
      <c r="AQ198" s="453"/>
      <c r="AR198" s="453"/>
      <c r="AS198" s="453"/>
      <c r="AT198" s="170"/>
      <c r="AU198" s="363"/>
      <c r="AV198" s="363"/>
      <c r="AW198" s="363"/>
      <c r="AX198" s="453"/>
      <c r="AY198" s="453"/>
      <c r="AZ198" s="453"/>
      <c r="BA198" s="453"/>
      <c r="BB198" s="453"/>
      <c r="BC198" s="453"/>
      <c r="BD198" s="453"/>
      <c r="BE198" s="453"/>
      <c r="BF198" s="453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5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6"/>
      <c r="CU198" s="456"/>
      <c r="CV198" s="163"/>
      <c r="CW198" s="1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7"/>
      <c r="F295" s="208"/>
      <c r="G295" s="146"/>
      <c r="H295" s="146"/>
      <c r="I295" s="458"/>
      <c r="J295" s="458"/>
      <c r="K295" s="458"/>
      <c r="L295" s="459"/>
      <c r="M295" s="459"/>
      <c r="N295" s="458"/>
      <c r="O295" s="458"/>
      <c r="P295" s="458"/>
      <c r="Q295" s="458"/>
      <c r="R295" s="458"/>
      <c r="S295" s="458"/>
      <c r="T295" s="458"/>
      <c r="U295" s="208"/>
      <c r="V295" s="146"/>
      <c r="W295" s="146"/>
      <c r="X295" s="458"/>
      <c r="Y295" s="458"/>
      <c r="Z295" s="458"/>
      <c r="AA295" s="458"/>
      <c r="AB295" s="458"/>
      <c r="AC295" s="458"/>
      <c r="AD295" s="458"/>
      <c r="AE295" s="458"/>
      <c r="AF295" s="458"/>
      <c r="AG295" s="208"/>
      <c r="AH295" s="146"/>
      <c r="AI295" s="146"/>
      <c r="AJ295" s="146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208"/>
      <c r="AU295" s="146"/>
      <c r="AV295" s="146"/>
      <c r="AW295" s="146"/>
      <c r="AX295" s="458"/>
      <c r="AY295" s="458"/>
      <c r="AZ295" s="458"/>
      <c r="BA295" s="458"/>
      <c r="BB295" s="458"/>
      <c r="BC295" s="458"/>
      <c r="BD295" s="458"/>
      <c r="BE295" s="458"/>
      <c r="BF295" s="458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60"/>
      <c r="CK295" s="447"/>
      <c r="CL295" s="447"/>
      <c r="CM295" s="372"/>
      <c r="CN295" s="145"/>
      <c r="CO295" s="436"/>
      <c r="CP295" s="146"/>
      <c r="CQ295" s="437"/>
      <c r="CR295" s="438"/>
      <c r="CS295" s="148"/>
      <c r="CT295" s="461"/>
      <c r="CU295" s="461"/>
      <c r="CV295" s="150"/>
      <c r="CW295" s="150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2"/>
      <c r="F296" s="170"/>
      <c r="G296" s="363"/>
      <c r="H296" s="363"/>
      <c r="I296" s="453"/>
      <c r="J296" s="453"/>
      <c r="K296" s="453"/>
      <c r="L296" s="454"/>
      <c r="M296" s="454"/>
      <c r="N296" s="453"/>
      <c r="O296" s="453"/>
      <c r="P296" s="453"/>
      <c r="Q296" s="453"/>
      <c r="R296" s="453"/>
      <c r="S296" s="453"/>
      <c r="T296" s="453"/>
      <c r="U296" s="170"/>
      <c r="V296" s="363"/>
      <c r="W296" s="363"/>
      <c r="X296" s="453"/>
      <c r="Y296" s="453"/>
      <c r="Z296" s="453"/>
      <c r="AA296" s="453"/>
      <c r="AB296" s="453"/>
      <c r="AC296" s="453"/>
      <c r="AD296" s="453"/>
      <c r="AE296" s="453"/>
      <c r="AF296" s="453"/>
      <c r="AG296" s="170"/>
      <c r="AH296" s="363"/>
      <c r="AI296" s="363"/>
      <c r="AJ296" s="363"/>
      <c r="AK296" s="453"/>
      <c r="AL296" s="453"/>
      <c r="AM296" s="453"/>
      <c r="AN296" s="453"/>
      <c r="AO296" s="453"/>
      <c r="AP296" s="453"/>
      <c r="AQ296" s="453"/>
      <c r="AR296" s="453"/>
      <c r="AS296" s="453"/>
      <c r="AT296" s="170"/>
      <c r="AU296" s="363"/>
      <c r="AV296" s="363"/>
      <c r="AW296" s="363"/>
      <c r="AX296" s="453"/>
      <c r="AY296" s="453"/>
      <c r="AZ296" s="453"/>
      <c r="BA296" s="453"/>
      <c r="BB296" s="453"/>
      <c r="BC296" s="453"/>
      <c r="BD296" s="453"/>
      <c r="BE296" s="453"/>
      <c r="BF296" s="453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5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6"/>
      <c r="CU296" s="456"/>
      <c r="CV296" s="163"/>
      <c r="CW296" s="1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165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165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7"/>
      <c r="F393" s="208"/>
      <c r="G393" s="146"/>
      <c r="H393" s="146"/>
      <c r="I393" s="458"/>
      <c r="J393" s="458"/>
      <c r="K393" s="458"/>
      <c r="L393" s="459"/>
      <c r="M393" s="459"/>
      <c r="N393" s="458"/>
      <c r="O393" s="458"/>
      <c r="P393" s="458"/>
      <c r="Q393" s="458"/>
      <c r="R393" s="458"/>
      <c r="S393" s="458"/>
      <c r="T393" s="458"/>
      <c r="U393" s="208"/>
      <c r="V393" s="146"/>
      <c r="W393" s="146"/>
      <c r="X393" s="458"/>
      <c r="Y393" s="458"/>
      <c r="Z393" s="458"/>
      <c r="AA393" s="458"/>
      <c r="AB393" s="458"/>
      <c r="AC393" s="458"/>
      <c r="AD393" s="458"/>
      <c r="AE393" s="458"/>
      <c r="AF393" s="458"/>
      <c r="AG393" s="208"/>
      <c r="AH393" s="146"/>
      <c r="AI393" s="146"/>
      <c r="AJ393" s="146"/>
      <c r="AK393" s="458"/>
      <c r="AL393" s="458"/>
      <c r="AM393" s="458"/>
      <c r="AN393" s="458"/>
      <c r="AO393" s="458"/>
      <c r="AP393" s="458"/>
      <c r="AQ393" s="458"/>
      <c r="AR393" s="458"/>
      <c r="AS393" s="458"/>
      <c r="AT393" s="208"/>
      <c r="AU393" s="146"/>
      <c r="AV393" s="146"/>
      <c r="AW393" s="146"/>
      <c r="AX393" s="458"/>
      <c r="AY393" s="458"/>
      <c r="AZ393" s="458"/>
      <c r="BA393" s="458"/>
      <c r="BB393" s="458"/>
      <c r="BC393" s="458"/>
      <c r="BD393" s="458"/>
      <c r="BE393" s="458"/>
      <c r="BF393" s="458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60"/>
      <c r="CK393" s="447"/>
      <c r="CL393" s="447"/>
      <c r="CM393" s="372"/>
      <c r="CN393" s="145"/>
      <c r="CO393" s="436"/>
      <c r="CP393" s="146"/>
      <c r="CQ393" s="437"/>
      <c r="CR393" s="438"/>
      <c r="CS393" s="148"/>
      <c r="CT393" s="461"/>
      <c r="CU393" s="461"/>
      <c r="CV393" s="150"/>
      <c r="CW393" s="150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1">
    <tabColor rgb="FF92D050"/>
    <pageSetUpPr fitToPage="1"/>
  </sheetPr>
  <dimension ref="A1:DE393"/>
  <sheetViews>
    <sheetView showGridLines="0" zoomScale="70" zoomScaleNormal="70" workbookViewId="0">
      <selection activeCell="R1" sqref="R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365</v>
      </c>
      <c r="CY1" s="443" t="s">
        <v>361</v>
      </c>
      <c r="CZ1" s="443" t="s">
        <v>362</v>
      </c>
      <c r="DA1" s="443" t="s">
        <v>363</v>
      </c>
      <c r="DB1" s="443" t="s">
        <v>364</v>
      </c>
      <c r="DC1" s="417" t="s">
        <v>373</v>
      </c>
      <c r="DD1" s="418" t="s">
        <v>374</v>
      </c>
      <c r="DE1" s="419" t="s">
        <v>375</v>
      </c>
    </row>
    <row r="2" spans="1:109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1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165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165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165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165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165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165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165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165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165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165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165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165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165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165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165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165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165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165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165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165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165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165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165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165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165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165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165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165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165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165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165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165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165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165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165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165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165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165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165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165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165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165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165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165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165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165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165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165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165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165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165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165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165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165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165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165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165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165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165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165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165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165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165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165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165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165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165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165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165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165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165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165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165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165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165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165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165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165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165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165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165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165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165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165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165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165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165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165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165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165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165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165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165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165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165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165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7"/>
      <c r="F99" s="208"/>
      <c r="G99" s="146"/>
      <c r="H99" s="146"/>
      <c r="I99" s="458"/>
      <c r="J99" s="458"/>
      <c r="K99" s="458"/>
      <c r="L99" s="459"/>
      <c r="M99" s="459"/>
      <c r="N99" s="458"/>
      <c r="O99" s="458"/>
      <c r="P99" s="458"/>
      <c r="Q99" s="458"/>
      <c r="R99" s="458"/>
      <c r="S99" s="458"/>
      <c r="T99" s="458"/>
      <c r="U99" s="208"/>
      <c r="V99" s="146"/>
      <c r="W99" s="146"/>
      <c r="X99" s="458"/>
      <c r="Y99" s="458"/>
      <c r="Z99" s="458"/>
      <c r="AA99" s="458"/>
      <c r="AB99" s="458"/>
      <c r="AC99" s="458"/>
      <c r="AD99" s="458"/>
      <c r="AE99" s="458"/>
      <c r="AF99" s="458"/>
      <c r="AG99" s="208"/>
      <c r="AH99" s="146"/>
      <c r="AI99" s="146"/>
      <c r="AJ99" s="146"/>
      <c r="AK99" s="458"/>
      <c r="AL99" s="458"/>
      <c r="AM99" s="458"/>
      <c r="AN99" s="458"/>
      <c r="AO99" s="458"/>
      <c r="AP99" s="458"/>
      <c r="AQ99" s="458"/>
      <c r="AR99" s="458"/>
      <c r="AS99" s="458"/>
      <c r="AT99" s="208"/>
      <c r="AU99" s="146"/>
      <c r="AV99" s="146"/>
      <c r="AW99" s="146"/>
      <c r="AX99" s="458"/>
      <c r="AY99" s="458"/>
      <c r="AZ99" s="458"/>
      <c r="BA99" s="458"/>
      <c r="BB99" s="458"/>
      <c r="BC99" s="458"/>
      <c r="BD99" s="458"/>
      <c r="BE99" s="458"/>
      <c r="BF99" s="458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60"/>
      <c r="CK99" s="447"/>
      <c r="CL99" s="447"/>
      <c r="CM99" s="372"/>
      <c r="CN99" s="145"/>
      <c r="CO99" s="436"/>
      <c r="CP99" s="146"/>
      <c r="CQ99" s="437"/>
      <c r="CR99" s="438"/>
      <c r="CS99" s="148"/>
      <c r="CT99" s="461"/>
      <c r="CU99" s="461"/>
      <c r="CV99" s="150"/>
      <c r="CW99" s="150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2"/>
      <c r="F100" s="170"/>
      <c r="G100" s="363"/>
      <c r="H100" s="363"/>
      <c r="I100" s="453"/>
      <c r="J100" s="453"/>
      <c r="K100" s="453"/>
      <c r="L100" s="454"/>
      <c r="M100" s="454"/>
      <c r="N100" s="453"/>
      <c r="O100" s="453"/>
      <c r="P100" s="453"/>
      <c r="Q100" s="453"/>
      <c r="R100" s="453"/>
      <c r="S100" s="453"/>
      <c r="T100" s="453"/>
      <c r="U100" s="170"/>
      <c r="V100" s="363"/>
      <c r="W100" s="363"/>
      <c r="X100" s="453"/>
      <c r="Y100" s="453"/>
      <c r="Z100" s="453"/>
      <c r="AA100" s="453"/>
      <c r="AB100" s="453"/>
      <c r="AC100" s="453"/>
      <c r="AD100" s="453"/>
      <c r="AE100" s="453"/>
      <c r="AF100" s="453"/>
      <c r="AG100" s="170"/>
      <c r="AH100" s="363"/>
      <c r="AI100" s="363"/>
      <c r="AJ100" s="363"/>
      <c r="AK100" s="453"/>
      <c r="AL100" s="453"/>
      <c r="AM100" s="453"/>
      <c r="AN100" s="453"/>
      <c r="AO100" s="453"/>
      <c r="AP100" s="453"/>
      <c r="AQ100" s="453"/>
      <c r="AR100" s="453"/>
      <c r="AS100" s="453"/>
      <c r="AT100" s="170"/>
      <c r="AU100" s="363"/>
      <c r="AV100" s="363"/>
      <c r="AW100" s="363"/>
      <c r="AX100" s="453"/>
      <c r="AY100" s="453"/>
      <c r="AZ100" s="453"/>
      <c r="BA100" s="453"/>
      <c r="BB100" s="453"/>
      <c r="BC100" s="453"/>
      <c r="BD100" s="453"/>
      <c r="BE100" s="453"/>
      <c r="BF100" s="453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5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6"/>
      <c r="CU100" s="456"/>
      <c r="CV100" s="163"/>
      <c r="CW100" s="1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165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165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165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165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165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165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165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165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165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165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165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165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165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165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165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165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165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165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165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165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165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165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165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165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165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165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165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165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165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165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165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165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165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165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165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165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165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165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165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165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165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165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165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165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165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165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165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165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165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165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165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165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165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165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165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165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165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165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165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165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165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165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165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165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165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165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165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165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165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165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165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165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165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165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165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165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165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165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165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165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165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165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165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165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165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165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165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165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165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165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165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165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165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165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165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165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150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2"/>
      <c r="F198" s="170"/>
      <c r="G198" s="363"/>
      <c r="H198" s="363"/>
      <c r="I198" s="453"/>
      <c r="J198" s="453"/>
      <c r="K198" s="453"/>
      <c r="L198" s="454"/>
      <c r="M198" s="454"/>
      <c r="N198" s="453"/>
      <c r="O198" s="453"/>
      <c r="P198" s="453"/>
      <c r="Q198" s="453"/>
      <c r="R198" s="453"/>
      <c r="S198" s="453"/>
      <c r="T198" s="453"/>
      <c r="U198" s="170"/>
      <c r="V198" s="363"/>
      <c r="W198" s="363"/>
      <c r="X198" s="453"/>
      <c r="Y198" s="453"/>
      <c r="Z198" s="453"/>
      <c r="AA198" s="453"/>
      <c r="AB198" s="453"/>
      <c r="AC198" s="453"/>
      <c r="AD198" s="453"/>
      <c r="AE198" s="453"/>
      <c r="AF198" s="453"/>
      <c r="AG198" s="170"/>
      <c r="AH198" s="363"/>
      <c r="AI198" s="363"/>
      <c r="AJ198" s="363"/>
      <c r="AK198" s="453"/>
      <c r="AL198" s="453"/>
      <c r="AM198" s="453"/>
      <c r="AN198" s="453"/>
      <c r="AO198" s="453"/>
      <c r="AP198" s="453"/>
      <c r="AQ198" s="453"/>
      <c r="AR198" s="453"/>
      <c r="AS198" s="453"/>
      <c r="AT198" s="170"/>
      <c r="AU198" s="363"/>
      <c r="AV198" s="363"/>
      <c r="AW198" s="363"/>
      <c r="AX198" s="453"/>
      <c r="AY198" s="453"/>
      <c r="AZ198" s="453"/>
      <c r="BA198" s="453"/>
      <c r="BB198" s="453"/>
      <c r="BC198" s="453"/>
      <c r="BD198" s="453"/>
      <c r="BE198" s="453"/>
      <c r="BF198" s="453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5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6"/>
      <c r="CU198" s="456"/>
      <c r="CV198" s="163"/>
      <c r="CW198" s="1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165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165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165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165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165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165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165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165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165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165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165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165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165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165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165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165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165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165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165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165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165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165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165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165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165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165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165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165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165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165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165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165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165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165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165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165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165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165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165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165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165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165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165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165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165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165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165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165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165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165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165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165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165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165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165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165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165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165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165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165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165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165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165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165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165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165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165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165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165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165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165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165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165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165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165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165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165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165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165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165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165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165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165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165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165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165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165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165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165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165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165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165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165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165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165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165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7"/>
      <c r="F295" s="208"/>
      <c r="G295" s="146"/>
      <c r="H295" s="146"/>
      <c r="I295" s="458"/>
      <c r="J295" s="458"/>
      <c r="K295" s="458"/>
      <c r="L295" s="459"/>
      <c r="M295" s="459"/>
      <c r="N295" s="458"/>
      <c r="O295" s="458"/>
      <c r="P295" s="458"/>
      <c r="Q295" s="458"/>
      <c r="R295" s="458"/>
      <c r="S295" s="458"/>
      <c r="T295" s="458"/>
      <c r="U295" s="208"/>
      <c r="V295" s="146"/>
      <c r="W295" s="146"/>
      <c r="X295" s="458"/>
      <c r="Y295" s="458"/>
      <c r="Z295" s="458"/>
      <c r="AA295" s="458"/>
      <c r="AB295" s="458"/>
      <c r="AC295" s="458"/>
      <c r="AD295" s="458"/>
      <c r="AE295" s="458"/>
      <c r="AF295" s="458"/>
      <c r="AG295" s="208"/>
      <c r="AH295" s="146"/>
      <c r="AI295" s="146"/>
      <c r="AJ295" s="146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208"/>
      <c r="AU295" s="146"/>
      <c r="AV295" s="146"/>
      <c r="AW295" s="146"/>
      <c r="AX295" s="458"/>
      <c r="AY295" s="458"/>
      <c r="AZ295" s="458"/>
      <c r="BA295" s="458"/>
      <c r="BB295" s="458"/>
      <c r="BC295" s="458"/>
      <c r="BD295" s="458"/>
      <c r="BE295" s="458"/>
      <c r="BF295" s="458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60"/>
      <c r="CK295" s="447"/>
      <c r="CL295" s="447"/>
      <c r="CM295" s="372"/>
      <c r="CN295" s="145"/>
      <c r="CO295" s="436"/>
      <c r="CP295" s="146"/>
      <c r="CQ295" s="437"/>
      <c r="CR295" s="438"/>
      <c r="CS295" s="148"/>
      <c r="CT295" s="461"/>
      <c r="CU295" s="461"/>
      <c r="CV295" s="150"/>
      <c r="CW295" s="150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2"/>
      <c r="F296" s="170"/>
      <c r="G296" s="363"/>
      <c r="H296" s="363"/>
      <c r="I296" s="453"/>
      <c r="J296" s="453"/>
      <c r="K296" s="453"/>
      <c r="L296" s="454"/>
      <c r="M296" s="454"/>
      <c r="N296" s="453"/>
      <c r="O296" s="453"/>
      <c r="P296" s="453"/>
      <c r="Q296" s="453"/>
      <c r="R296" s="453"/>
      <c r="S296" s="453"/>
      <c r="T296" s="453"/>
      <c r="U296" s="170"/>
      <c r="V296" s="363"/>
      <c r="W296" s="363"/>
      <c r="X296" s="453"/>
      <c r="Y296" s="453"/>
      <c r="Z296" s="453"/>
      <c r="AA296" s="453"/>
      <c r="AB296" s="453"/>
      <c r="AC296" s="453"/>
      <c r="AD296" s="453"/>
      <c r="AE296" s="453"/>
      <c r="AF296" s="453"/>
      <c r="AG296" s="170"/>
      <c r="AH296" s="363"/>
      <c r="AI296" s="363"/>
      <c r="AJ296" s="363"/>
      <c r="AK296" s="453"/>
      <c r="AL296" s="453"/>
      <c r="AM296" s="453"/>
      <c r="AN296" s="453"/>
      <c r="AO296" s="453"/>
      <c r="AP296" s="453"/>
      <c r="AQ296" s="453"/>
      <c r="AR296" s="453"/>
      <c r="AS296" s="453"/>
      <c r="AT296" s="170"/>
      <c r="AU296" s="363"/>
      <c r="AV296" s="363"/>
      <c r="AW296" s="363"/>
      <c r="AX296" s="453"/>
      <c r="AY296" s="453"/>
      <c r="AZ296" s="453"/>
      <c r="BA296" s="453"/>
      <c r="BB296" s="453"/>
      <c r="BC296" s="453"/>
      <c r="BD296" s="453"/>
      <c r="BE296" s="453"/>
      <c r="BF296" s="453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5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6"/>
      <c r="CU296" s="456"/>
      <c r="CV296" s="163"/>
      <c r="CW296" s="1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165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165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165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165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165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165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165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165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165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165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165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165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165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165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165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165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165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165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165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165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165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165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165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165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165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165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165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165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165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165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165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165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165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165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165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165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165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165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165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165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165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165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165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165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165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165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165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165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165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165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165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165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165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165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165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165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165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165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165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165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165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165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165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165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165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165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165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165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165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165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165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165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165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165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165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165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165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165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165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165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165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165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165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165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165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165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165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165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165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165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165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165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165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165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165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165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7"/>
      <c r="F393" s="208"/>
      <c r="G393" s="146"/>
      <c r="H393" s="146"/>
      <c r="I393" s="458"/>
      <c r="J393" s="458"/>
      <c r="K393" s="458"/>
      <c r="L393" s="459"/>
      <c r="M393" s="459"/>
      <c r="N393" s="458"/>
      <c r="O393" s="458"/>
      <c r="P393" s="458"/>
      <c r="Q393" s="458"/>
      <c r="R393" s="458"/>
      <c r="S393" s="458"/>
      <c r="T393" s="458"/>
      <c r="U393" s="208"/>
      <c r="V393" s="146"/>
      <c r="W393" s="146"/>
      <c r="X393" s="458"/>
      <c r="Y393" s="458"/>
      <c r="Z393" s="458"/>
      <c r="AA393" s="458"/>
      <c r="AB393" s="458"/>
      <c r="AC393" s="458"/>
      <c r="AD393" s="458"/>
      <c r="AE393" s="458"/>
      <c r="AF393" s="458"/>
      <c r="AG393" s="208"/>
      <c r="AH393" s="146"/>
      <c r="AI393" s="146"/>
      <c r="AJ393" s="146"/>
      <c r="AK393" s="458"/>
      <c r="AL393" s="458"/>
      <c r="AM393" s="458"/>
      <c r="AN393" s="458"/>
      <c r="AO393" s="458"/>
      <c r="AP393" s="458"/>
      <c r="AQ393" s="458"/>
      <c r="AR393" s="458"/>
      <c r="AS393" s="458"/>
      <c r="AT393" s="208"/>
      <c r="AU393" s="146"/>
      <c r="AV393" s="146"/>
      <c r="AW393" s="146"/>
      <c r="AX393" s="458"/>
      <c r="AY393" s="458"/>
      <c r="AZ393" s="458"/>
      <c r="BA393" s="458"/>
      <c r="BB393" s="458"/>
      <c r="BC393" s="458"/>
      <c r="BD393" s="458"/>
      <c r="BE393" s="458"/>
      <c r="BF393" s="458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60"/>
      <c r="CK393" s="447"/>
      <c r="CL393" s="447"/>
      <c r="CM393" s="372"/>
      <c r="CN393" s="145"/>
      <c r="CO393" s="436"/>
      <c r="CP393" s="146"/>
      <c r="CQ393" s="437"/>
      <c r="CR393" s="438"/>
      <c r="CS393" s="148"/>
      <c r="CT393" s="461"/>
      <c r="CU393" s="461"/>
      <c r="CV393" s="150"/>
      <c r="CW393" s="150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DE100"/>
  <sheetViews>
    <sheetView showGridLines="0" zoomScale="70" zoomScaleNormal="70" workbookViewId="0">
      <selection activeCell="R1" sqref="R1"/>
    </sheetView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8" bestFit="1" customWidth="1"/>
    <col min="12" max="12" width="12" style="156" bestFit="1" customWidth="1"/>
    <col min="13" max="13" width="7.42578125" style="156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1406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76" t="s">
        <v>373</v>
      </c>
      <c r="DD1" s="476" t="s">
        <v>374</v>
      </c>
      <c r="DE1" s="477" t="s">
        <v>375</v>
      </c>
    </row>
    <row r="2" spans="1:109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</row>
    <row r="3" spans="1:109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</row>
    <row r="4" spans="1:109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</row>
    <row r="5" spans="1:109" ht="15.75" customHeight="1" thickBot="1">
      <c r="A5" s="136"/>
      <c r="B5" s="137"/>
      <c r="C5" s="138"/>
      <c r="D5" s="397"/>
      <c r="E5" s="445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82"/>
      <c r="CK5" s="447"/>
      <c r="CL5" s="447"/>
      <c r="CM5" s="495"/>
      <c r="CN5" s="437"/>
      <c r="CO5" s="146"/>
      <c r="CP5" s="146"/>
      <c r="CQ5" s="437"/>
      <c r="CR5" s="496"/>
      <c r="CS5" s="148"/>
      <c r="CT5" s="149"/>
      <c r="CU5" s="149"/>
      <c r="CV5" s="150"/>
      <c r="CW5" s="470"/>
      <c r="CX5" s="497"/>
      <c r="CY5" s="139"/>
      <c r="CZ5" s="487"/>
      <c r="DA5" s="140"/>
      <c r="DB5" s="154"/>
      <c r="DC5" s="399"/>
      <c r="DD5" s="144"/>
      <c r="DE5" s="472"/>
    </row>
    <row r="6" spans="1:109" ht="15.75">
      <c r="A6" s="159"/>
      <c r="B6" s="167"/>
      <c r="C6" s="166"/>
      <c r="D6" s="39"/>
      <c r="E6" s="490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91"/>
      <c r="CL6" s="491"/>
      <c r="CM6" s="492"/>
      <c r="CN6" s="431"/>
      <c r="CO6" s="363"/>
      <c r="CP6" s="363"/>
      <c r="CQ6" s="431"/>
      <c r="CR6" s="493"/>
      <c r="CS6" s="161"/>
      <c r="CT6" s="162"/>
      <c r="CU6" s="162"/>
      <c r="CV6" s="163"/>
      <c r="CW6" s="464"/>
      <c r="CX6" s="494"/>
      <c r="CY6" s="18"/>
      <c r="CZ6" s="130"/>
      <c r="DA6" s="19"/>
      <c r="DB6" s="319"/>
      <c r="DC6" s="488"/>
      <c r="DD6" s="31"/>
      <c r="DE6" s="489"/>
    </row>
    <row r="7" spans="1:109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</row>
    <row r="8" spans="1:109" ht="1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</row>
    <row r="9" spans="1:109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82"/>
      <c r="CK9" s="447"/>
      <c r="CL9" s="447"/>
      <c r="CM9" s="495"/>
      <c r="CN9" s="437"/>
      <c r="CO9" s="146"/>
      <c r="CP9" s="146"/>
      <c r="CQ9" s="437"/>
      <c r="CR9" s="496"/>
      <c r="CS9" s="148"/>
      <c r="CT9" s="149"/>
      <c r="CU9" s="149"/>
      <c r="CV9" s="150"/>
      <c r="CW9" s="470"/>
      <c r="CX9" s="497"/>
      <c r="CY9" s="139"/>
      <c r="CZ9" s="487"/>
      <c r="DA9" s="140"/>
      <c r="DB9" s="154"/>
      <c r="DC9" s="399"/>
      <c r="DD9" s="144"/>
      <c r="DE9" s="472"/>
    </row>
    <row r="10" spans="1:109" ht="15.75">
      <c r="A10" s="159"/>
      <c r="B10" s="167"/>
      <c r="C10" s="166"/>
      <c r="D10" s="39"/>
      <c r="E10" s="490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91"/>
      <c r="CL10" s="491"/>
      <c r="CM10" s="492"/>
      <c r="CN10" s="431"/>
      <c r="CO10" s="363"/>
      <c r="CP10" s="363"/>
      <c r="CQ10" s="431"/>
      <c r="CR10" s="493"/>
      <c r="CS10" s="161"/>
      <c r="CT10" s="162"/>
      <c r="CU10" s="162"/>
      <c r="CV10" s="163"/>
      <c r="CW10" s="464"/>
      <c r="CX10" s="494"/>
      <c r="CY10" s="18"/>
      <c r="CZ10" s="130"/>
      <c r="DA10" s="19"/>
      <c r="DB10" s="319"/>
      <c r="DC10" s="488"/>
      <c r="DD10" s="31"/>
      <c r="DE10" s="489"/>
    </row>
    <row r="11" spans="1:109" ht="1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</row>
    <row r="12" spans="1:109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</row>
    <row r="13" spans="1:109" ht="16.5" thickBot="1">
      <c r="A13" s="136"/>
      <c r="B13" s="137"/>
      <c r="C13" s="138"/>
      <c r="D13" s="397"/>
      <c r="E13" s="445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82"/>
      <c r="CK13" s="447"/>
      <c r="CL13" s="447"/>
      <c r="CM13" s="495"/>
      <c r="CN13" s="437"/>
      <c r="CO13" s="146"/>
      <c r="CP13" s="146"/>
      <c r="CQ13" s="437"/>
      <c r="CR13" s="496"/>
      <c r="CS13" s="148"/>
      <c r="CT13" s="149"/>
      <c r="CU13" s="149"/>
      <c r="CV13" s="150"/>
      <c r="CW13" s="470"/>
      <c r="CX13" s="497"/>
      <c r="CY13" s="139"/>
      <c r="CZ13" s="487"/>
      <c r="DA13" s="140"/>
      <c r="DB13" s="154"/>
      <c r="DC13" s="399"/>
      <c r="DD13" s="144"/>
      <c r="DE13" s="472"/>
    </row>
    <row r="14" spans="1:109" ht="15.75" customHeight="1">
      <c r="A14" s="159"/>
      <c r="B14" s="167"/>
      <c r="C14" s="166"/>
      <c r="D14" s="39"/>
      <c r="E14" s="490"/>
      <c r="F14" s="170"/>
      <c r="G14" s="363"/>
      <c r="H14" s="363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3"/>
      <c r="W14" s="363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363"/>
      <c r="BP14" s="363"/>
      <c r="BQ14" s="363"/>
      <c r="BR14" s="170"/>
      <c r="BS14" s="363"/>
      <c r="BT14" s="363"/>
      <c r="BU14" s="363"/>
      <c r="BV14" s="363"/>
      <c r="BW14" s="173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9"/>
      <c r="CK14" s="491"/>
      <c r="CL14" s="491"/>
      <c r="CM14" s="492"/>
      <c r="CN14" s="431"/>
      <c r="CO14" s="363"/>
      <c r="CP14" s="363"/>
      <c r="CQ14" s="431"/>
      <c r="CR14" s="493"/>
      <c r="CS14" s="161"/>
      <c r="CT14" s="162"/>
      <c r="CU14" s="162"/>
      <c r="CV14" s="163"/>
      <c r="CW14" s="464"/>
      <c r="CX14" s="494"/>
      <c r="CY14" s="18"/>
      <c r="CZ14" s="130"/>
      <c r="DA14" s="19"/>
      <c r="DB14" s="319"/>
      <c r="DC14" s="488"/>
      <c r="DD14" s="31"/>
      <c r="DE14" s="489"/>
    </row>
    <row r="15" spans="1:109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484"/>
      <c r="CN15" s="414"/>
      <c r="CO15" s="362"/>
      <c r="CP15" s="362"/>
      <c r="CQ15" s="414"/>
      <c r="CR15" s="485"/>
      <c r="CS15" s="164"/>
      <c r="CT15" s="157"/>
      <c r="CU15" s="157"/>
      <c r="CV15" s="165"/>
      <c r="CW15" s="467"/>
      <c r="CX15" s="486"/>
      <c r="CY15" s="21"/>
      <c r="CZ15" s="415"/>
      <c r="DA15" s="9"/>
      <c r="DB15" s="50"/>
      <c r="DC15" s="38"/>
      <c r="DD15" s="14"/>
      <c r="DE15" s="471"/>
    </row>
    <row r="16" spans="1:109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484"/>
      <c r="CN16" s="414"/>
      <c r="CO16" s="362"/>
      <c r="CP16" s="362"/>
      <c r="CQ16" s="414"/>
      <c r="CR16" s="485"/>
      <c r="CS16" s="164"/>
      <c r="CT16" s="157"/>
      <c r="CU16" s="157"/>
      <c r="CV16" s="165"/>
      <c r="CW16" s="467"/>
      <c r="CX16" s="486"/>
      <c r="CY16" s="21"/>
      <c r="CZ16" s="415"/>
      <c r="DA16" s="9"/>
      <c r="DB16" s="50"/>
      <c r="DC16" s="38"/>
      <c r="DD16" s="14"/>
      <c r="DE16" s="471"/>
    </row>
    <row r="17" spans="1:109" ht="15.75" customHeight="1" thickBot="1">
      <c r="A17" s="136"/>
      <c r="B17" s="137"/>
      <c r="C17" s="138"/>
      <c r="D17" s="397"/>
      <c r="E17" s="445"/>
      <c r="F17" s="208"/>
      <c r="G17" s="146"/>
      <c r="H17" s="146"/>
      <c r="I17" s="209"/>
      <c r="J17" s="209"/>
      <c r="K17" s="211"/>
      <c r="L17" s="210"/>
      <c r="M17" s="210"/>
      <c r="N17" s="210"/>
      <c r="O17" s="210"/>
      <c r="P17" s="210"/>
      <c r="Q17" s="210"/>
      <c r="R17" s="210"/>
      <c r="S17" s="209"/>
      <c r="T17" s="209"/>
      <c r="U17" s="208"/>
      <c r="V17" s="146"/>
      <c r="W17" s="146"/>
      <c r="X17" s="209"/>
      <c r="Y17" s="209"/>
      <c r="Z17" s="210"/>
      <c r="AA17" s="210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146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146"/>
      <c r="BZ17" s="146"/>
      <c r="CA17" s="146"/>
      <c r="CB17" s="146"/>
      <c r="CC17" s="146"/>
      <c r="CD17" s="211"/>
      <c r="CE17" s="146"/>
      <c r="CF17" s="146"/>
      <c r="CG17" s="211"/>
      <c r="CH17" s="147"/>
      <c r="CI17" s="398"/>
      <c r="CJ17" s="482"/>
      <c r="CK17" s="447"/>
      <c r="CL17" s="447"/>
      <c r="CM17" s="495"/>
      <c r="CN17" s="437"/>
      <c r="CO17" s="146"/>
      <c r="CP17" s="146"/>
      <c r="CQ17" s="437"/>
      <c r="CR17" s="496"/>
      <c r="CS17" s="148"/>
      <c r="CT17" s="149"/>
      <c r="CU17" s="149"/>
      <c r="CV17" s="150"/>
      <c r="CW17" s="470"/>
      <c r="CX17" s="497"/>
      <c r="CY17" s="139"/>
      <c r="CZ17" s="487"/>
      <c r="DA17" s="140"/>
      <c r="DB17" s="154"/>
      <c r="DC17" s="399"/>
      <c r="DD17" s="144"/>
      <c r="DE17" s="472"/>
    </row>
    <row r="18" spans="1:109" ht="15.75" customHeight="1">
      <c r="A18" s="159"/>
      <c r="B18" s="167"/>
      <c r="C18" s="166"/>
      <c r="D18" s="39"/>
      <c r="E18" s="490"/>
      <c r="F18" s="170"/>
      <c r="G18" s="363"/>
      <c r="H18" s="363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3"/>
      <c r="W18" s="363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9"/>
      <c r="CK18" s="491"/>
      <c r="CL18" s="491"/>
      <c r="CM18" s="492"/>
      <c r="CN18" s="431"/>
      <c r="CO18" s="363"/>
      <c r="CP18" s="363"/>
      <c r="CQ18" s="431"/>
      <c r="CR18" s="493"/>
      <c r="CS18" s="161"/>
      <c r="CT18" s="162"/>
      <c r="CU18" s="162"/>
      <c r="CV18" s="163"/>
      <c r="CW18" s="464"/>
      <c r="CX18" s="494"/>
      <c r="CY18" s="18"/>
      <c r="CZ18" s="130"/>
      <c r="DA18" s="19"/>
      <c r="DB18" s="319"/>
      <c r="DC18" s="488"/>
      <c r="DD18" s="31"/>
      <c r="DE18" s="489"/>
    </row>
    <row r="19" spans="1:109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484"/>
      <c r="CN19" s="414"/>
      <c r="CO19" s="362"/>
      <c r="CP19" s="362"/>
      <c r="CQ19" s="414"/>
      <c r="CR19" s="485"/>
      <c r="CS19" s="164"/>
      <c r="CT19" s="157"/>
      <c r="CU19" s="157"/>
      <c r="CV19" s="165"/>
      <c r="CW19" s="467"/>
      <c r="CX19" s="486"/>
      <c r="CY19" s="21"/>
      <c r="CZ19" s="415"/>
      <c r="DA19" s="9"/>
      <c r="DB19" s="50"/>
      <c r="DC19" s="38"/>
      <c r="DD19" s="14"/>
      <c r="DE19" s="471"/>
    </row>
    <row r="20" spans="1:109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484"/>
      <c r="CN20" s="414"/>
      <c r="CO20" s="362"/>
      <c r="CP20" s="362"/>
      <c r="CQ20" s="414"/>
      <c r="CR20" s="485"/>
      <c r="CS20" s="164"/>
      <c r="CT20" s="157"/>
      <c r="CU20" s="157"/>
      <c r="CV20" s="165"/>
      <c r="CW20" s="467"/>
      <c r="CX20" s="486"/>
      <c r="CY20" s="21"/>
      <c r="CZ20" s="415"/>
      <c r="DA20" s="9"/>
      <c r="DB20" s="50"/>
      <c r="DC20" s="38"/>
      <c r="DD20" s="14"/>
      <c r="DE20" s="471"/>
    </row>
    <row r="21" spans="1:109" ht="15.75" customHeight="1" thickBot="1">
      <c r="A21" s="136"/>
      <c r="B21" s="137"/>
      <c r="C21" s="138"/>
      <c r="D21" s="397"/>
      <c r="E21" s="445"/>
      <c r="F21" s="208"/>
      <c r="G21" s="146"/>
      <c r="H21" s="146"/>
      <c r="I21" s="209"/>
      <c r="J21" s="209"/>
      <c r="K21" s="211"/>
      <c r="L21" s="210"/>
      <c r="M21" s="210"/>
      <c r="N21" s="210"/>
      <c r="O21" s="210"/>
      <c r="P21" s="210"/>
      <c r="Q21" s="210"/>
      <c r="R21" s="210"/>
      <c r="S21" s="209"/>
      <c r="T21" s="209"/>
      <c r="U21" s="208"/>
      <c r="V21" s="146"/>
      <c r="W21" s="146"/>
      <c r="X21" s="209"/>
      <c r="Y21" s="209"/>
      <c r="Z21" s="210"/>
      <c r="AA21" s="210"/>
      <c r="AB21" s="209"/>
      <c r="AC21" s="209"/>
      <c r="AD21" s="209"/>
      <c r="AE21" s="209"/>
      <c r="AF21" s="209"/>
      <c r="AG21" s="208"/>
      <c r="AH21" s="146"/>
      <c r="AI21" s="146"/>
      <c r="AJ21" s="146"/>
      <c r="AK21" s="209"/>
      <c r="AL21" s="209"/>
      <c r="AM21" s="209"/>
      <c r="AN21" s="209"/>
      <c r="AO21" s="209"/>
      <c r="AP21" s="209"/>
      <c r="AQ21" s="209"/>
      <c r="AR21" s="209"/>
      <c r="AS21" s="209"/>
      <c r="AT21" s="208"/>
      <c r="AU21" s="146"/>
      <c r="AV21" s="146"/>
      <c r="AW21" s="146"/>
      <c r="AX21" s="209"/>
      <c r="AY21" s="209"/>
      <c r="AZ21" s="209"/>
      <c r="BA21" s="209"/>
      <c r="BB21" s="209"/>
      <c r="BC21" s="209"/>
      <c r="BD21" s="209"/>
      <c r="BE21" s="209"/>
      <c r="BF21" s="209"/>
      <c r="BG21" s="208"/>
      <c r="BH21" s="146"/>
      <c r="BI21" s="146"/>
      <c r="BJ21" s="146"/>
      <c r="BK21" s="147"/>
      <c r="BL21" s="208"/>
      <c r="BM21" s="146"/>
      <c r="BN21" s="146"/>
      <c r="BO21" s="146"/>
      <c r="BP21" s="146"/>
      <c r="BQ21" s="146"/>
      <c r="BR21" s="208"/>
      <c r="BS21" s="146"/>
      <c r="BT21" s="146"/>
      <c r="BU21" s="146"/>
      <c r="BV21" s="146"/>
      <c r="BW21" s="147"/>
      <c r="BX21" s="208"/>
      <c r="BY21" s="146"/>
      <c r="BZ21" s="146"/>
      <c r="CA21" s="146"/>
      <c r="CB21" s="146"/>
      <c r="CC21" s="146"/>
      <c r="CD21" s="211"/>
      <c r="CE21" s="146"/>
      <c r="CF21" s="146"/>
      <c r="CG21" s="211"/>
      <c r="CH21" s="147"/>
      <c r="CI21" s="398"/>
      <c r="CJ21" s="482"/>
      <c r="CK21" s="447"/>
      <c r="CL21" s="447"/>
      <c r="CM21" s="495"/>
      <c r="CN21" s="437"/>
      <c r="CO21" s="146"/>
      <c r="CP21" s="146"/>
      <c r="CQ21" s="437"/>
      <c r="CR21" s="496"/>
      <c r="CS21" s="148"/>
      <c r="CT21" s="149"/>
      <c r="CU21" s="149"/>
      <c r="CV21" s="150"/>
      <c r="CW21" s="470"/>
      <c r="CX21" s="497"/>
      <c r="CY21" s="139"/>
      <c r="CZ21" s="487"/>
      <c r="DA21" s="140"/>
      <c r="DB21" s="154"/>
      <c r="DC21" s="399"/>
      <c r="DD21" s="144"/>
      <c r="DE21" s="472"/>
    </row>
    <row r="22" spans="1:109" ht="15.75" customHeight="1">
      <c r="A22" s="159"/>
      <c r="B22" s="167"/>
      <c r="C22" s="166"/>
      <c r="D22" s="39"/>
      <c r="E22" s="490"/>
      <c r="F22" s="170"/>
      <c r="G22" s="363"/>
      <c r="H22" s="363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3"/>
      <c r="W22" s="363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363"/>
      <c r="BP22" s="363"/>
      <c r="BQ22" s="363"/>
      <c r="BR22" s="170"/>
      <c r="BS22" s="363"/>
      <c r="BT22" s="363"/>
      <c r="BU22" s="363"/>
      <c r="BV22" s="363"/>
      <c r="BW22" s="173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9"/>
      <c r="CK22" s="491"/>
      <c r="CL22" s="491"/>
      <c r="CM22" s="492"/>
      <c r="CN22" s="431"/>
      <c r="CO22" s="363"/>
      <c r="CP22" s="363"/>
      <c r="CQ22" s="431"/>
      <c r="CR22" s="493"/>
      <c r="CS22" s="161"/>
      <c r="CT22" s="162"/>
      <c r="CU22" s="162"/>
      <c r="CV22" s="163"/>
      <c r="CW22" s="464"/>
      <c r="CX22" s="494"/>
      <c r="CY22" s="18"/>
      <c r="CZ22" s="130"/>
      <c r="DA22" s="19"/>
      <c r="DB22" s="319"/>
      <c r="DC22" s="488"/>
      <c r="DD22" s="31"/>
      <c r="DE22" s="489"/>
    </row>
    <row r="23" spans="1:109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484"/>
      <c r="CN23" s="414"/>
      <c r="CO23" s="362"/>
      <c r="CP23" s="362"/>
      <c r="CQ23" s="414"/>
      <c r="CR23" s="485"/>
      <c r="CS23" s="164"/>
      <c r="CT23" s="157"/>
      <c r="CU23" s="157"/>
      <c r="CV23" s="165"/>
      <c r="CW23" s="467"/>
      <c r="CX23" s="486"/>
      <c r="CY23" s="21"/>
      <c r="CZ23" s="415"/>
      <c r="DA23" s="9"/>
      <c r="DB23" s="50"/>
      <c r="DC23" s="38"/>
      <c r="DD23" s="14"/>
      <c r="DE23" s="471"/>
    </row>
    <row r="24" spans="1:109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484"/>
      <c r="CN24" s="414"/>
      <c r="CO24" s="362"/>
      <c r="CP24" s="362"/>
      <c r="CQ24" s="414"/>
      <c r="CR24" s="485"/>
      <c r="CS24" s="164"/>
      <c r="CT24" s="157"/>
      <c r="CU24" s="157"/>
      <c r="CV24" s="165"/>
      <c r="CW24" s="467"/>
      <c r="CX24" s="486"/>
      <c r="CY24" s="21"/>
      <c r="CZ24" s="415"/>
      <c r="DA24" s="9"/>
      <c r="DB24" s="50"/>
      <c r="DC24" s="38"/>
      <c r="DD24" s="14"/>
      <c r="DE24" s="471"/>
    </row>
    <row r="25" spans="1:109" ht="15.75" customHeight="1" thickBot="1">
      <c r="A25" s="136"/>
      <c r="B25" s="137"/>
      <c r="C25" s="138"/>
      <c r="D25" s="397"/>
      <c r="E25" s="445"/>
      <c r="F25" s="208"/>
      <c r="G25" s="146"/>
      <c r="H25" s="146"/>
      <c r="I25" s="209"/>
      <c r="J25" s="209"/>
      <c r="K25" s="211"/>
      <c r="L25" s="210"/>
      <c r="M25" s="210"/>
      <c r="N25" s="210"/>
      <c r="O25" s="210"/>
      <c r="P25" s="210"/>
      <c r="Q25" s="210"/>
      <c r="R25" s="210"/>
      <c r="S25" s="209"/>
      <c r="T25" s="209"/>
      <c r="U25" s="208"/>
      <c r="V25" s="146"/>
      <c r="W25" s="146"/>
      <c r="X25" s="209"/>
      <c r="Y25" s="209"/>
      <c r="Z25" s="210"/>
      <c r="AA25" s="210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211"/>
      <c r="CE25" s="146"/>
      <c r="CF25" s="146"/>
      <c r="CG25" s="211"/>
      <c r="CH25" s="147"/>
      <c r="CI25" s="398"/>
      <c r="CJ25" s="482"/>
      <c r="CK25" s="447"/>
      <c r="CL25" s="447"/>
      <c r="CM25" s="495"/>
      <c r="CN25" s="437"/>
      <c r="CO25" s="146"/>
      <c r="CP25" s="146"/>
      <c r="CQ25" s="437"/>
      <c r="CR25" s="496"/>
      <c r="CS25" s="148"/>
      <c r="CT25" s="149"/>
      <c r="CU25" s="149"/>
      <c r="CV25" s="150"/>
      <c r="CW25" s="470"/>
      <c r="CX25" s="497"/>
      <c r="CY25" s="139"/>
      <c r="CZ25" s="487"/>
      <c r="DA25" s="140"/>
      <c r="DB25" s="154"/>
      <c r="DC25" s="399"/>
      <c r="DD25" s="144"/>
      <c r="DE25" s="472"/>
    </row>
    <row r="26" spans="1:109" ht="15.75" customHeight="1">
      <c r="A26" s="159"/>
      <c r="B26" s="167"/>
      <c r="C26" s="166"/>
      <c r="D26" s="39"/>
      <c r="E26" s="490"/>
      <c r="F26" s="170"/>
      <c r="G26" s="363"/>
      <c r="H26" s="363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3"/>
      <c r="W26" s="363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9"/>
      <c r="CK26" s="491"/>
      <c r="CL26" s="491"/>
      <c r="CM26" s="492"/>
      <c r="CN26" s="431"/>
      <c r="CO26" s="363"/>
      <c r="CP26" s="363"/>
      <c r="CQ26" s="431"/>
      <c r="CR26" s="493"/>
      <c r="CS26" s="161"/>
      <c r="CT26" s="162"/>
      <c r="CU26" s="162"/>
      <c r="CV26" s="163"/>
      <c r="CW26" s="464"/>
      <c r="CX26" s="494"/>
      <c r="CY26" s="18"/>
      <c r="CZ26" s="130"/>
      <c r="DA26" s="19"/>
      <c r="DB26" s="319"/>
      <c r="DC26" s="488"/>
      <c r="DD26" s="31"/>
      <c r="DE26" s="489"/>
    </row>
    <row r="27" spans="1:109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484"/>
      <c r="CN27" s="414"/>
      <c r="CO27" s="362"/>
      <c r="CP27" s="362"/>
      <c r="CQ27" s="414"/>
      <c r="CR27" s="485"/>
      <c r="CS27" s="164"/>
      <c r="CT27" s="157"/>
      <c r="CU27" s="157"/>
      <c r="CV27" s="165"/>
      <c r="CW27" s="467"/>
      <c r="CX27" s="486"/>
      <c r="CY27" s="21"/>
      <c r="CZ27" s="415"/>
      <c r="DA27" s="9"/>
      <c r="DB27" s="50"/>
      <c r="DC27" s="38"/>
      <c r="DD27" s="14"/>
      <c r="DE27" s="471"/>
    </row>
    <row r="28" spans="1:109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484"/>
      <c r="CN28" s="414"/>
      <c r="CO28" s="362"/>
      <c r="CP28" s="362"/>
      <c r="CQ28" s="414"/>
      <c r="CR28" s="485"/>
      <c r="CS28" s="164"/>
      <c r="CT28" s="157"/>
      <c r="CU28" s="157"/>
      <c r="CV28" s="165"/>
      <c r="CW28" s="467"/>
      <c r="CX28" s="486"/>
      <c r="CY28" s="21"/>
      <c r="CZ28" s="415"/>
      <c r="DA28" s="9"/>
      <c r="DB28" s="50"/>
      <c r="DC28" s="38"/>
      <c r="DD28" s="14"/>
      <c r="DE28" s="471"/>
    </row>
    <row r="29" spans="1:109" ht="15.75" customHeight="1" thickBot="1">
      <c r="A29" s="136"/>
      <c r="B29" s="137"/>
      <c r="C29" s="138"/>
      <c r="D29" s="397"/>
      <c r="E29" s="445"/>
      <c r="F29" s="208"/>
      <c r="G29" s="146"/>
      <c r="H29" s="146"/>
      <c r="I29" s="209"/>
      <c r="J29" s="209"/>
      <c r="K29" s="211"/>
      <c r="L29" s="210"/>
      <c r="M29" s="210"/>
      <c r="N29" s="210"/>
      <c r="O29" s="210"/>
      <c r="P29" s="210"/>
      <c r="Q29" s="210"/>
      <c r="R29" s="210"/>
      <c r="S29" s="209"/>
      <c r="T29" s="209"/>
      <c r="U29" s="208"/>
      <c r="V29" s="146"/>
      <c r="W29" s="146"/>
      <c r="X29" s="209"/>
      <c r="Y29" s="209"/>
      <c r="Z29" s="210"/>
      <c r="AA29" s="210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146"/>
      <c r="BP29" s="146"/>
      <c r="BQ29" s="146"/>
      <c r="BR29" s="208"/>
      <c r="BS29" s="146"/>
      <c r="BT29" s="146"/>
      <c r="BU29" s="146"/>
      <c r="BV29" s="146"/>
      <c r="BW29" s="147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95"/>
      <c r="CN29" s="437"/>
      <c r="CO29" s="146"/>
      <c r="CP29" s="146"/>
      <c r="CQ29" s="437"/>
      <c r="CR29" s="496"/>
      <c r="CS29" s="148"/>
      <c r="CT29" s="149"/>
      <c r="CU29" s="149"/>
      <c r="CV29" s="150"/>
      <c r="CW29" s="470"/>
      <c r="CX29" s="497"/>
      <c r="CY29" s="139"/>
      <c r="CZ29" s="487"/>
      <c r="DA29" s="140"/>
      <c r="DB29" s="154"/>
      <c r="DC29" s="399"/>
      <c r="DD29" s="144"/>
      <c r="DE29" s="472"/>
    </row>
    <row r="30" spans="1:109" ht="15.75" customHeight="1">
      <c r="A30" s="159"/>
      <c r="B30" s="167"/>
      <c r="C30" s="166"/>
      <c r="D30" s="39"/>
      <c r="E30" s="490"/>
      <c r="F30" s="170"/>
      <c r="G30" s="363"/>
      <c r="H30" s="363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3"/>
      <c r="W30" s="363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3"/>
      <c r="AI30" s="363"/>
      <c r="AJ30" s="363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3"/>
      <c r="AV30" s="363"/>
      <c r="AW30" s="363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3"/>
      <c r="BI30" s="363"/>
      <c r="BJ30" s="363"/>
      <c r="BK30" s="173"/>
      <c r="BL30" s="170"/>
      <c r="BM30" s="363"/>
      <c r="BN30" s="363"/>
      <c r="BO30" s="363"/>
      <c r="BP30" s="363"/>
      <c r="BQ30" s="363"/>
      <c r="BR30" s="170"/>
      <c r="BS30" s="363"/>
      <c r="BT30" s="363"/>
      <c r="BU30" s="363"/>
      <c r="BV30" s="363"/>
      <c r="BW30" s="173"/>
      <c r="BX30" s="170"/>
      <c r="BY30" s="363"/>
      <c r="BZ30" s="363"/>
      <c r="CA30" s="363"/>
      <c r="CB30" s="363"/>
      <c r="CC30" s="363"/>
      <c r="CD30" s="155"/>
      <c r="CE30" s="363"/>
      <c r="CF30" s="363"/>
      <c r="CG30" s="155"/>
      <c r="CH30" s="173"/>
      <c r="CI30" s="174"/>
      <c r="CJ30" s="479"/>
      <c r="CK30" s="491"/>
      <c r="CL30" s="491"/>
      <c r="CM30" s="492"/>
      <c r="CN30" s="431"/>
      <c r="CO30" s="363"/>
      <c r="CP30" s="363"/>
      <c r="CQ30" s="431"/>
      <c r="CR30" s="493"/>
      <c r="CS30" s="161"/>
      <c r="CT30" s="162"/>
      <c r="CU30" s="162"/>
      <c r="CV30" s="163"/>
      <c r="CW30" s="464"/>
      <c r="CX30" s="494"/>
      <c r="CY30" s="18"/>
      <c r="CZ30" s="130"/>
      <c r="DA30" s="19"/>
      <c r="DB30" s="319"/>
      <c r="DC30" s="488"/>
      <c r="DD30" s="31"/>
      <c r="DE30" s="489"/>
    </row>
    <row r="31" spans="1:109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484"/>
      <c r="CN31" s="414"/>
      <c r="CO31" s="362"/>
      <c r="CP31" s="362"/>
      <c r="CQ31" s="414"/>
      <c r="CR31" s="485"/>
      <c r="CS31" s="164"/>
      <c r="CT31" s="157"/>
      <c r="CU31" s="157"/>
      <c r="CV31" s="165"/>
      <c r="CW31" s="467"/>
      <c r="CX31" s="486"/>
      <c r="CY31" s="21"/>
      <c r="CZ31" s="415"/>
      <c r="DA31" s="9"/>
      <c r="DB31" s="50"/>
      <c r="DC31" s="38"/>
      <c r="DD31" s="14"/>
      <c r="DE31" s="471"/>
    </row>
    <row r="32" spans="1:109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484"/>
      <c r="CN32" s="414"/>
      <c r="CO32" s="362"/>
      <c r="CP32" s="362"/>
      <c r="CQ32" s="414"/>
      <c r="CR32" s="485"/>
      <c r="CS32" s="164"/>
      <c r="CT32" s="157"/>
      <c r="CU32" s="157"/>
      <c r="CV32" s="165"/>
      <c r="CW32" s="467"/>
      <c r="CX32" s="486"/>
      <c r="CY32" s="21"/>
      <c r="CZ32" s="415"/>
      <c r="DA32" s="9"/>
      <c r="DB32" s="50"/>
      <c r="DC32" s="38"/>
      <c r="DD32" s="14"/>
      <c r="DE32" s="471"/>
    </row>
    <row r="33" spans="1:109" ht="15.75" customHeight="1" thickBot="1">
      <c r="A33" s="136"/>
      <c r="B33" s="137"/>
      <c r="C33" s="138"/>
      <c r="D33" s="397"/>
      <c r="E33" s="445"/>
      <c r="F33" s="208"/>
      <c r="G33" s="146"/>
      <c r="H33" s="146"/>
      <c r="I33" s="209"/>
      <c r="J33" s="209"/>
      <c r="K33" s="211"/>
      <c r="L33" s="210"/>
      <c r="M33" s="210"/>
      <c r="N33" s="210"/>
      <c r="O33" s="210"/>
      <c r="P33" s="210"/>
      <c r="Q33" s="210"/>
      <c r="R33" s="210"/>
      <c r="S33" s="209"/>
      <c r="T33" s="209"/>
      <c r="U33" s="208"/>
      <c r="V33" s="146"/>
      <c r="W33" s="146"/>
      <c r="X33" s="209"/>
      <c r="Y33" s="209"/>
      <c r="Z33" s="210"/>
      <c r="AA33" s="210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146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146"/>
      <c r="BZ33" s="146"/>
      <c r="CA33" s="146"/>
      <c r="CB33" s="146"/>
      <c r="CC33" s="146"/>
      <c r="CD33" s="211"/>
      <c r="CE33" s="146"/>
      <c r="CF33" s="146"/>
      <c r="CG33" s="211"/>
      <c r="CH33" s="147"/>
      <c r="CI33" s="398"/>
      <c r="CJ33" s="482"/>
      <c r="CK33" s="447"/>
      <c r="CL33" s="447"/>
      <c r="CM33" s="495"/>
      <c r="CN33" s="437"/>
      <c r="CO33" s="146"/>
      <c r="CP33" s="146"/>
      <c r="CQ33" s="437"/>
      <c r="CR33" s="496"/>
      <c r="CS33" s="148"/>
      <c r="CT33" s="149"/>
      <c r="CU33" s="149"/>
      <c r="CV33" s="150"/>
      <c r="CW33" s="470"/>
      <c r="CX33" s="497"/>
      <c r="CY33" s="139"/>
      <c r="CZ33" s="487"/>
      <c r="DA33" s="140"/>
      <c r="DB33" s="154"/>
      <c r="DC33" s="399"/>
      <c r="DD33" s="144"/>
      <c r="DE33" s="472"/>
    </row>
    <row r="34" spans="1:109">
      <c r="B34" s="156"/>
      <c r="C34" s="156"/>
      <c r="E34" s="156"/>
      <c r="X34" s="156"/>
      <c r="Y34" s="156"/>
      <c r="Z34" s="219"/>
      <c r="AA34" s="219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</row>
    <row r="35" spans="1:109">
      <c r="B35" s="156"/>
      <c r="C35" s="156"/>
      <c r="E35" s="156"/>
      <c r="X35" s="156"/>
      <c r="Y35" s="156"/>
      <c r="Z35" s="219"/>
      <c r="AA35" s="219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</row>
    <row r="36" spans="1:109">
      <c r="B36" s="156"/>
      <c r="C36" s="156"/>
      <c r="E36" s="156"/>
      <c r="X36" s="156"/>
      <c r="Y36" s="156"/>
      <c r="Z36" s="219"/>
      <c r="AA36" s="219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</row>
    <row r="37" spans="1:109">
      <c r="B37" s="156"/>
      <c r="C37" s="156"/>
      <c r="E37" s="156"/>
      <c r="X37" s="156"/>
      <c r="Y37" s="156"/>
      <c r="Z37" s="219"/>
      <c r="AA37" s="219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</row>
    <row r="38" spans="1:109">
      <c r="B38" s="156"/>
      <c r="C38" s="156"/>
      <c r="E38" s="156"/>
      <c r="X38" s="156"/>
      <c r="Y38" s="156"/>
      <c r="Z38" s="219"/>
      <c r="AA38" s="219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</row>
    <row r="39" spans="1:109">
      <c r="B39" s="156"/>
      <c r="C39" s="156"/>
      <c r="E39" s="156"/>
      <c r="X39" s="156"/>
      <c r="Y39" s="156"/>
      <c r="Z39" s="219"/>
      <c r="AA39" s="219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</row>
    <row r="40" spans="1:109">
      <c r="B40" s="156"/>
      <c r="C40" s="156"/>
      <c r="E40" s="156"/>
      <c r="X40" s="156"/>
      <c r="Y40" s="156"/>
      <c r="Z40" s="219"/>
      <c r="AA40" s="219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</row>
    <row r="41" spans="1:109">
      <c r="B41" s="156"/>
      <c r="C41" s="156"/>
      <c r="E41" s="156"/>
      <c r="X41" s="156"/>
      <c r="Y41" s="156"/>
      <c r="Z41" s="219"/>
      <c r="AA41" s="219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</row>
    <row r="42" spans="1:109">
      <c r="B42" s="156"/>
      <c r="C42" s="156"/>
      <c r="E42" s="156"/>
      <c r="X42" s="156"/>
      <c r="Y42" s="156"/>
      <c r="Z42" s="219"/>
      <c r="AA42" s="219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</row>
    <row r="43" spans="1:109">
      <c r="B43" s="156"/>
      <c r="C43" s="156"/>
      <c r="E43" s="156"/>
      <c r="X43" s="156"/>
      <c r="Y43" s="156"/>
      <c r="Z43" s="219"/>
      <c r="AA43" s="219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</row>
    <row r="44" spans="1:109">
      <c r="B44" s="156"/>
      <c r="C44" s="156"/>
      <c r="E44" s="156"/>
      <c r="X44" s="156"/>
      <c r="Y44" s="156"/>
      <c r="Z44" s="219"/>
      <c r="AA44" s="219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</row>
    <row r="45" spans="1:109">
      <c r="B45" s="156"/>
      <c r="C45" s="156"/>
      <c r="E45" s="156"/>
      <c r="X45" s="156"/>
      <c r="Y45" s="156"/>
      <c r="Z45" s="219"/>
      <c r="AA45" s="219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</row>
    <row r="46" spans="1:109">
      <c r="B46" s="156"/>
      <c r="C46" s="156"/>
      <c r="E46" s="156"/>
      <c r="X46" s="156"/>
      <c r="Y46" s="156"/>
      <c r="Z46" s="219"/>
      <c r="AA46" s="219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</row>
    <row r="47" spans="1:109">
      <c r="B47" s="156"/>
      <c r="C47" s="156"/>
      <c r="E47" s="156"/>
      <c r="X47" s="156"/>
      <c r="Y47" s="156"/>
      <c r="Z47" s="219"/>
      <c r="AA47" s="219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</row>
    <row r="48" spans="1:109">
      <c r="B48" s="156"/>
      <c r="C48" s="156"/>
      <c r="E48" s="156"/>
      <c r="X48" s="156"/>
      <c r="Y48" s="156"/>
      <c r="Z48" s="219"/>
      <c r="AA48" s="219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</row>
    <row r="49" spans="11:86" s="156" customFormat="1" ht="14.25">
      <c r="K49" s="198"/>
      <c r="N49" s="219"/>
      <c r="O49" s="219"/>
      <c r="P49" s="219"/>
      <c r="Q49" s="219"/>
      <c r="R49" s="219"/>
      <c r="Z49" s="219"/>
      <c r="AA49" s="219"/>
      <c r="BX49" s="198"/>
      <c r="BZ49" s="198"/>
      <c r="CE49" s="198"/>
      <c r="CH49" s="198"/>
    </row>
    <row r="50" spans="11:86" s="156" customFormat="1" ht="14.25">
      <c r="K50" s="198"/>
      <c r="N50" s="219"/>
      <c r="O50" s="219"/>
      <c r="P50" s="219"/>
      <c r="Q50" s="219"/>
      <c r="R50" s="219"/>
      <c r="Z50" s="219"/>
      <c r="AA50" s="219"/>
      <c r="BX50" s="198"/>
      <c r="BZ50" s="198"/>
      <c r="CE50" s="198"/>
      <c r="CH50" s="198"/>
    </row>
    <row r="51" spans="11:86" s="156" customFormat="1" ht="14.25">
      <c r="K51" s="198"/>
      <c r="N51" s="219"/>
      <c r="O51" s="219"/>
      <c r="P51" s="219"/>
      <c r="Q51" s="219"/>
      <c r="R51" s="219"/>
      <c r="Z51" s="219"/>
      <c r="AA51" s="219"/>
      <c r="BX51" s="198"/>
      <c r="BZ51" s="198"/>
      <c r="CE51" s="198"/>
      <c r="CH51" s="198"/>
    </row>
    <row r="52" spans="11:86" s="156" customFormat="1" ht="14.25">
      <c r="K52" s="198"/>
      <c r="N52" s="219"/>
      <c r="O52" s="219"/>
      <c r="P52" s="219"/>
      <c r="Q52" s="219"/>
      <c r="R52" s="219"/>
      <c r="Z52" s="219"/>
      <c r="AA52" s="219"/>
      <c r="BX52" s="198"/>
      <c r="BZ52" s="198"/>
      <c r="CE52" s="198"/>
      <c r="CH52" s="198"/>
    </row>
    <row r="53" spans="11:86" s="156" customFormat="1" ht="14.25">
      <c r="K53" s="198"/>
      <c r="N53" s="219"/>
      <c r="O53" s="219"/>
      <c r="P53" s="219"/>
      <c r="Q53" s="219"/>
      <c r="R53" s="219"/>
      <c r="Z53" s="219"/>
      <c r="AA53" s="219"/>
      <c r="BX53" s="198"/>
      <c r="BZ53" s="198"/>
      <c r="CE53" s="198"/>
      <c r="CH53" s="198"/>
    </row>
    <row r="54" spans="11:86" s="156" customFormat="1" ht="14.25">
      <c r="K54" s="198"/>
      <c r="N54" s="219"/>
      <c r="O54" s="219"/>
      <c r="P54" s="219"/>
      <c r="Q54" s="219"/>
      <c r="R54" s="219"/>
      <c r="Z54" s="219"/>
      <c r="AA54" s="219"/>
      <c r="BX54" s="198"/>
      <c r="BZ54" s="198"/>
      <c r="CE54" s="198"/>
      <c r="CH54" s="198"/>
    </row>
    <row r="55" spans="11:86" s="156" customFormat="1" ht="14.25">
      <c r="K55" s="198"/>
      <c r="N55" s="219"/>
      <c r="O55" s="219"/>
      <c r="P55" s="219"/>
      <c r="Q55" s="219"/>
      <c r="R55" s="219"/>
      <c r="Z55" s="219"/>
      <c r="AA55" s="219"/>
      <c r="BX55" s="198"/>
      <c r="BZ55" s="198"/>
      <c r="CE55" s="198"/>
      <c r="CH55" s="198"/>
    </row>
    <row r="56" spans="11:86" s="156" customFormat="1" ht="14.25">
      <c r="K56" s="198"/>
      <c r="N56" s="219"/>
      <c r="O56" s="219"/>
      <c r="P56" s="219"/>
      <c r="Q56" s="219"/>
      <c r="R56" s="219"/>
      <c r="Z56" s="219"/>
      <c r="AA56" s="219"/>
      <c r="BX56" s="198"/>
      <c r="BZ56" s="198"/>
      <c r="CE56" s="198"/>
      <c r="CH56" s="198"/>
    </row>
    <row r="57" spans="11:86" s="156" customFormat="1" ht="14.25">
      <c r="K57" s="198"/>
      <c r="N57" s="219"/>
      <c r="O57" s="219"/>
      <c r="P57" s="219"/>
      <c r="Q57" s="219"/>
      <c r="R57" s="219"/>
      <c r="Z57" s="219"/>
      <c r="AA57" s="219"/>
      <c r="BX57" s="198"/>
      <c r="BZ57" s="198"/>
      <c r="CE57" s="198"/>
      <c r="CH57" s="198"/>
    </row>
    <row r="58" spans="11:86" s="156" customFormat="1" ht="14.25">
      <c r="K58" s="198"/>
      <c r="N58" s="219"/>
      <c r="O58" s="219"/>
      <c r="P58" s="219"/>
      <c r="Q58" s="219"/>
      <c r="R58" s="219"/>
      <c r="Z58" s="219"/>
      <c r="AA58" s="219"/>
      <c r="BX58" s="198"/>
      <c r="BZ58" s="198"/>
      <c r="CE58" s="198"/>
      <c r="CH58" s="198"/>
    </row>
    <row r="59" spans="11:86" s="156" customFormat="1" ht="14.25">
      <c r="K59" s="198"/>
      <c r="N59" s="219"/>
      <c r="O59" s="219"/>
      <c r="P59" s="219"/>
      <c r="Q59" s="219"/>
      <c r="R59" s="219"/>
      <c r="Z59" s="219"/>
      <c r="AA59" s="219"/>
      <c r="BX59" s="198"/>
      <c r="BZ59" s="198"/>
      <c r="CE59" s="198"/>
      <c r="CH59" s="198"/>
    </row>
    <row r="60" spans="11:86" s="156" customFormat="1" ht="14.25">
      <c r="K60" s="198"/>
      <c r="N60" s="219"/>
      <c r="O60" s="219"/>
      <c r="P60" s="219"/>
      <c r="Q60" s="219"/>
      <c r="R60" s="219"/>
      <c r="Z60" s="219"/>
      <c r="AA60" s="219"/>
      <c r="BX60" s="198"/>
      <c r="BZ60" s="198"/>
      <c r="CE60" s="198"/>
      <c r="CH60" s="198"/>
    </row>
    <row r="61" spans="11:86" s="156" customFormat="1" ht="14.25">
      <c r="K61" s="198"/>
      <c r="N61" s="219"/>
      <c r="O61" s="219"/>
      <c r="P61" s="219"/>
      <c r="Q61" s="219"/>
      <c r="R61" s="219"/>
      <c r="Z61" s="219"/>
      <c r="AA61" s="219"/>
      <c r="BX61" s="198"/>
      <c r="BZ61" s="198"/>
      <c r="CE61" s="198"/>
      <c r="CH61" s="198"/>
    </row>
    <row r="62" spans="11:86" s="156" customFormat="1" ht="14.25">
      <c r="K62" s="198"/>
      <c r="N62" s="219"/>
      <c r="O62" s="219"/>
      <c r="P62" s="219"/>
      <c r="Q62" s="219"/>
      <c r="R62" s="219"/>
      <c r="Z62" s="219"/>
      <c r="AA62" s="219"/>
      <c r="BX62" s="198"/>
      <c r="BZ62" s="198"/>
      <c r="CE62" s="198"/>
      <c r="CH62" s="198"/>
    </row>
    <row r="63" spans="11:86" s="156" customFormat="1" ht="14.25">
      <c r="K63" s="198"/>
      <c r="N63" s="219"/>
      <c r="O63" s="219"/>
      <c r="P63" s="219"/>
      <c r="Q63" s="219"/>
      <c r="R63" s="219"/>
      <c r="Z63" s="219"/>
      <c r="AA63" s="219"/>
      <c r="BX63" s="198"/>
      <c r="BZ63" s="198"/>
      <c r="CE63" s="198"/>
      <c r="CH63" s="198"/>
    </row>
    <row r="64" spans="11:86" s="156" customFormat="1" ht="14.25">
      <c r="K64" s="198"/>
      <c r="N64" s="219"/>
      <c r="O64" s="219"/>
      <c r="P64" s="219"/>
      <c r="Q64" s="219"/>
      <c r="R64" s="219"/>
      <c r="Z64" s="219"/>
      <c r="AA64" s="219"/>
      <c r="BX64" s="198"/>
      <c r="BZ64" s="198"/>
      <c r="CE64" s="198"/>
      <c r="CH64" s="198"/>
    </row>
    <row r="65" spans="11:86" s="156" customFormat="1" ht="14.25">
      <c r="K65" s="198"/>
      <c r="N65" s="219"/>
      <c r="O65" s="219"/>
      <c r="P65" s="219"/>
      <c r="Q65" s="219"/>
      <c r="R65" s="219"/>
      <c r="Z65" s="219"/>
      <c r="AA65" s="219"/>
      <c r="BX65" s="198"/>
      <c r="BZ65" s="198"/>
      <c r="CE65" s="198"/>
      <c r="CH65" s="198"/>
    </row>
    <row r="66" spans="11:86" s="156" customFormat="1" ht="14.25">
      <c r="K66" s="198"/>
      <c r="N66" s="219"/>
      <c r="O66" s="219"/>
      <c r="P66" s="219"/>
      <c r="Q66" s="219"/>
      <c r="R66" s="219"/>
      <c r="Z66" s="219"/>
      <c r="AA66" s="219"/>
      <c r="BX66" s="198"/>
      <c r="BZ66" s="198"/>
      <c r="CE66" s="198"/>
      <c r="CH66" s="198"/>
    </row>
    <row r="67" spans="11:86" s="156" customFormat="1" ht="14.25">
      <c r="K67" s="198"/>
      <c r="N67" s="219"/>
      <c r="O67" s="219"/>
      <c r="P67" s="219"/>
      <c r="Q67" s="219"/>
      <c r="R67" s="219"/>
      <c r="Z67" s="219"/>
      <c r="AA67" s="219"/>
      <c r="BX67" s="198"/>
      <c r="BZ67" s="198"/>
      <c r="CE67" s="198"/>
      <c r="CH67" s="198"/>
    </row>
    <row r="68" spans="11:86" s="156" customFormat="1" ht="14.25">
      <c r="K68" s="198"/>
      <c r="N68" s="219"/>
      <c r="O68" s="219"/>
      <c r="P68" s="219"/>
      <c r="Q68" s="219"/>
      <c r="R68" s="219"/>
      <c r="Z68" s="219"/>
      <c r="AA68" s="219"/>
      <c r="BX68" s="198"/>
      <c r="BZ68" s="198"/>
      <c r="CE68" s="198"/>
      <c r="CH68" s="198"/>
    </row>
    <row r="69" spans="11:86" s="156" customFormat="1" ht="14.25">
      <c r="K69" s="198"/>
      <c r="N69" s="219"/>
      <c r="O69" s="219"/>
      <c r="P69" s="219"/>
      <c r="Q69" s="219"/>
      <c r="R69" s="219"/>
      <c r="Z69" s="219"/>
      <c r="AA69" s="219"/>
      <c r="BX69" s="198"/>
      <c r="BZ69" s="198"/>
      <c r="CE69" s="198"/>
      <c r="CH69" s="198"/>
    </row>
    <row r="70" spans="11:86" s="156" customFormat="1" ht="14.25">
      <c r="K70" s="198"/>
      <c r="N70" s="219"/>
      <c r="O70" s="219"/>
      <c r="P70" s="219"/>
      <c r="Q70" s="219"/>
      <c r="R70" s="219"/>
      <c r="Z70" s="219"/>
      <c r="AA70" s="219"/>
      <c r="BX70" s="198"/>
      <c r="BZ70" s="198"/>
      <c r="CE70" s="198"/>
      <c r="CH70" s="198"/>
    </row>
    <row r="71" spans="11:86" s="156" customFormat="1" ht="14.25">
      <c r="K71" s="198"/>
      <c r="N71" s="219"/>
      <c r="O71" s="219"/>
      <c r="P71" s="219"/>
      <c r="Q71" s="219"/>
      <c r="R71" s="219"/>
      <c r="Z71" s="219"/>
      <c r="AA71" s="219"/>
      <c r="BX71" s="198"/>
      <c r="BZ71" s="198"/>
      <c r="CE71" s="198"/>
      <c r="CH71" s="198"/>
    </row>
    <row r="72" spans="11:86" s="156" customFormat="1" ht="14.25">
      <c r="K72" s="198"/>
      <c r="N72" s="219"/>
      <c r="O72" s="219"/>
      <c r="P72" s="219"/>
      <c r="Q72" s="219"/>
      <c r="R72" s="219"/>
      <c r="Z72" s="219"/>
      <c r="AA72" s="219"/>
      <c r="BX72" s="198"/>
      <c r="BZ72" s="198"/>
      <c r="CE72" s="198"/>
      <c r="CH72" s="198"/>
    </row>
    <row r="73" spans="11:86" s="156" customFormat="1" ht="14.25">
      <c r="K73" s="198"/>
      <c r="N73" s="219"/>
      <c r="O73" s="219"/>
      <c r="P73" s="219"/>
      <c r="Q73" s="219"/>
      <c r="R73" s="219"/>
      <c r="Z73" s="219"/>
      <c r="AA73" s="219"/>
      <c r="BX73" s="198"/>
      <c r="BZ73" s="198"/>
      <c r="CE73" s="198"/>
      <c r="CH73" s="198"/>
    </row>
    <row r="74" spans="11:86" s="156" customFormat="1" ht="14.25">
      <c r="K74" s="198"/>
      <c r="N74" s="219"/>
      <c r="O74" s="219"/>
      <c r="P74" s="219"/>
      <c r="Q74" s="219"/>
      <c r="R74" s="219"/>
      <c r="Z74" s="219"/>
      <c r="AA74" s="219"/>
      <c r="BX74" s="198"/>
      <c r="BZ74" s="198"/>
      <c r="CE74" s="198"/>
      <c r="CH74" s="198"/>
    </row>
    <row r="75" spans="11:86" s="156" customFormat="1" ht="14.25">
      <c r="K75" s="198"/>
      <c r="N75" s="219"/>
      <c r="O75" s="219"/>
      <c r="P75" s="219"/>
      <c r="Q75" s="219"/>
      <c r="R75" s="219"/>
      <c r="Z75" s="219"/>
      <c r="AA75" s="219"/>
      <c r="BX75" s="198"/>
      <c r="BZ75" s="198"/>
      <c r="CE75" s="198"/>
      <c r="CH75" s="198"/>
    </row>
    <row r="76" spans="11:86" s="156" customFormat="1" ht="14.25">
      <c r="K76" s="198"/>
      <c r="N76" s="219"/>
      <c r="O76" s="219"/>
      <c r="P76" s="219"/>
      <c r="Q76" s="219"/>
      <c r="R76" s="219"/>
      <c r="Z76" s="219"/>
      <c r="AA76" s="219"/>
      <c r="BX76" s="198"/>
      <c r="BZ76" s="198"/>
      <c r="CE76" s="198"/>
      <c r="CH76" s="198"/>
    </row>
    <row r="77" spans="11:86" s="156" customFormat="1" ht="14.25">
      <c r="K77" s="198"/>
      <c r="N77" s="219"/>
      <c r="O77" s="219"/>
      <c r="P77" s="219"/>
      <c r="Q77" s="219"/>
      <c r="R77" s="219"/>
      <c r="Z77" s="219"/>
      <c r="AA77" s="219"/>
      <c r="BX77" s="198"/>
      <c r="BZ77" s="198"/>
      <c r="CE77" s="198"/>
      <c r="CH77" s="198"/>
    </row>
    <row r="94" spans="103:106" s="156" customFormat="1">
      <c r="CY94" s="396"/>
      <c r="CZ94" s="35"/>
      <c r="DA94" s="396"/>
      <c r="DB94" s="396"/>
    </row>
    <row r="95" spans="103:106" s="156" customFormat="1">
      <c r="CY95" s="396"/>
      <c r="CZ95" s="35"/>
      <c r="DA95" s="396"/>
      <c r="DB95" s="396"/>
    </row>
    <row r="96" spans="103:106" s="156" customFormat="1">
      <c r="CY96" s="396"/>
      <c r="CZ96" s="35"/>
      <c r="DA96" s="396"/>
      <c r="DB96" s="396"/>
    </row>
    <row r="97" spans="103:106" s="156" customFormat="1">
      <c r="CY97" s="396"/>
      <c r="CZ97" s="35"/>
      <c r="DA97" s="396"/>
      <c r="DB97" s="396"/>
    </row>
    <row r="98" spans="103:106" s="156" customFormat="1">
      <c r="CY98" s="396"/>
      <c r="CZ98" s="35"/>
      <c r="DA98" s="396"/>
      <c r="DB98" s="396"/>
    </row>
    <row r="99" spans="103:106" s="156" customFormat="1">
      <c r="CY99" s="396"/>
      <c r="CZ99" s="35"/>
      <c r="DA99" s="396"/>
      <c r="DB99" s="396"/>
    </row>
    <row r="100" spans="103:106" s="156" customFormat="1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0070C0"/>
    <pageSetUpPr fitToPage="1"/>
  </sheetPr>
  <dimension ref="A1:DE100"/>
  <sheetViews>
    <sheetView showGridLines="0" zoomScale="70" zoomScaleNormal="70" workbookViewId="0">
      <selection activeCell="X1" sqref="X1"/>
    </sheetView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8" bestFit="1" customWidth="1"/>
    <col min="12" max="12" width="12" style="156" bestFit="1" customWidth="1"/>
    <col min="13" max="13" width="7.42578125" style="156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1406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76" t="s">
        <v>373</v>
      </c>
      <c r="DD1" s="476" t="s">
        <v>374</v>
      </c>
      <c r="DE1" s="477" t="s">
        <v>375</v>
      </c>
    </row>
    <row r="2" spans="1:109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</row>
    <row r="3" spans="1:109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</row>
    <row r="4" spans="1:109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</row>
    <row r="5" spans="1:109" ht="15.75" customHeight="1" thickBot="1">
      <c r="A5" s="136"/>
      <c r="B5" s="137"/>
      <c r="C5" s="138"/>
      <c r="D5" s="397"/>
      <c r="E5" s="445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82"/>
      <c r="CK5" s="447"/>
      <c r="CL5" s="447"/>
      <c r="CM5" s="495"/>
      <c r="CN5" s="437"/>
      <c r="CO5" s="146"/>
      <c r="CP5" s="146"/>
      <c r="CQ5" s="437"/>
      <c r="CR5" s="496"/>
      <c r="CS5" s="148"/>
      <c r="CT5" s="149"/>
      <c r="CU5" s="149"/>
      <c r="CV5" s="150"/>
      <c r="CW5" s="470"/>
      <c r="CX5" s="497"/>
      <c r="CY5" s="139"/>
      <c r="CZ5" s="487"/>
      <c r="DA5" s="140"/>
      <c r="DB5" s="154"/>
      <c r="DC5" s="399"/>
      <c r="DD5" s="144"/>
      <c r="DE5" s="472"/>
    </row>
    <row r="6" spans="1:109" ht="15.75">
      <c r="A6" s="159"/>
      <c r="B6" s="167"/>
      <c r="C6" s="166"/>
      <c r="D6" s="39"/>
      <c r="E6" s="490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9"/>
      <c r="CK6" s="491"/>
      <c r="CL6" s="491"/>
      <c r="CM6" s="492"/>
      <c r="CN6" s="431"/>
      <c r="CO6" s="363"/>
      <c r="CP6" s="363"/>
      <c r="CQ6" s="431"/>
      <c r="CR6" s="493"/>
      <c r="CS6" s="161"/>
      <c r="CT6" s="162"/>
      <c r="CU6" s="162"/>
      <c r="CV6" s="163"/>
      <c r="CW6" s="464"/>
      <c r="CX6" s="494"/>
      <c r="CY6" s="18"/>
      <c r="CZ6" s="130"/>
      <c r="DA6" s="19"/>
      <c r="DB6" s="319"/>
      <c r="DC6" s="488"/>
      <c r="DD6" s="31"/>
      <c r="DE6" s="489"/>
    </row>
    <row r="7" spans="1:109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</row>
    <row r="8" spans="1:109" ht="1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</row>
    <row r="9" spans="1:109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82"/>
      <c r="CK9" s="447"/>
      <c r="CL9" s="447"/>
      <c r="CM9" s="495"/>
      <c r="CN9" s="437"/>
      <c r="CO9" s="146"/>
      <c r="CP9" s="146"/>
      <c r="CQ9" s="437"/>
      <c r="CR9" s="496"/>
      <c r="CS9" s="148"/>
      <c r="CT9" s="149"/>
      <c r="CU9" s="149"/>
      <c r="CV9" s="150"/>
      <c r="CW9" s="470"/>
      <c r="CX9" s="497"/>
      <c r="CY9" s="139"/>
      <c r="CZ9" s="487"/>
      <c r="DA9" s="140"/>
      <c r="DB9" s="154"/>
      <c r="DC9" s="399"/>
      <c r="DD9" s="144"/>
      <c r="DE9" s="472"/>
    </row>
    <row r="10" spans="1:109" ht="15.75">
      <c r="A10" s="159"/>
      <c r="B10" s="167"/>
      <c r="C10" s="166"/>
      <c r="D10" s="39"/>
      <c r="E10" s="490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9"/>
      <c r="CK10" s="491"/>
      <c r="CL10" s="491"/>
      <c r="CM10" s="492"/>
      <c r="CN10" s="431"/>
      <c r="CO10" s="363"/>
      <c r="CP10" s="363"/>
      <c r="CQ10" s="431"/>
      <c r="CR10" s="493"/>
      <c r="CS10" s="161"/>
      <c r="CT10" s="162"/>
      <c r="CU10" s="162"/>
      <c r="CV10" s="163"/>
      <c r="CW10" s="464"/>
      <c r="CX10" s="494"/>
      <c r="CY10" s="18"/>
      <c r="CZ10" s="130"/>
      <c r="DA10" s="19"/>
      <c r="DB10" s="319"/>
      <c r="DC10" s="488"/>
      <c r="DD10" s="31"/>
      <c r="DE10" s="489"/>
    </row>
    <row r="11" spans="1:109" ht="1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</row>
    <row r="12" spans="1:109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</row>
    <row r="13" spans="1:109" ht="16.5" thickBot="1">
      <c r="A13" s="136"/>
      <c r="B13" s="137"/>
      <c r="C13" s="138"/>
      <c r="D13" s="397"/>
      <c r="E13" s="445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82"/>
      <c r="CK13" s="447"/>
      <c r="CL13" s="447"/>
      <c r="CM13" s="495"/>
      <c r="CN13" s="437"/>
      <c r="CO13" s="146"/>
      <c r="CP13" s="146"/>
      <c r="CQ13" s="437"/>
      <c r="CR13" s="496"/>
      <c r="CS13" s="148"/>
      <c r="CT13" s="149"/>
      <c r="CU13" s="149"/>
      <c r="CV13" s="150"/>
      <c r="CW13" s="470"/>
      <c r="CX13" s="497"/>
      <c r="CY13" s="139"/>
      <c r="CZ13" s="487"/>
      <c r="DA13" s="140"/>
      <c r="DB13" s="154"/>
      <c r="DC13" s="399"/>
      <c r="DD13" s="144"/>
      <c r="DE13" s="472"/>
    </row>
    <row r="14" spans="1:109" ht="15.75" customHeight="1">
      <c r="A14" s="159"/>
      <c r="B14" s="167"/>
      <c r="C14" s="166"/>
      <c r="D14" s="39"/>
      <c r="E14" s="490"/>
      <c r="F14" s="170"/>
      <c r="G14" s="363"/>
      <c r="H14" s="363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3"/>
      <c r="W14" s="363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363"/>
      <c r="BP14" s="363"/>
      <c r="BQ14" s="363"/>
      <c r="BR14" s="170"/>
      <c r="BS14" s="363"/>
      <c r="BT14" s="363"/>
      <c r="BU14" s="363"/>
      <c r="BV14" s="363"/>
      <c r="BW14" s="173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9"/>
      <c r="CK14" s="491"/>
      <c r="CL14" s="491"/>
      <c r="CM14" s="492"/>
      <c r="CN14" s="431"/>
      <c r="CO14" s="363"/>
      <c r="CP14" s="363"/>
      <c r="CQ14" s="431"/>
      <c r="CR14" s="493"/>
      <c r="CS14" s="161"/>
      <c r="CT14" s="162"/>
      <c r="CU14" s="162"/>
      <c r="CV14" s="163"/>
      <c r="CW14" s="464"/>
      <c r="CX14" s="494"/>
      <c r="CY14" s="18"/>
      <c r="CZ14" s="130"/>
      <c r="DA14" s="19"/>
      <c r="DB14" s="319"/>
      <c r="DC14" s="488"/>
      <c r="DD14" s="31"/>
      <c r="DE14" s="489"/>
    </row>
    <row r="15" spans="1:109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484"/>
      <c r="CN15" s="414"/>
      <c r="CO15" s="362"/>
      <c r="CP15" s="362"/>
      <c r="CQ15" s="414"/>
      <c r="CR15" s="485"/>
      <c r="CS15" s="164"/>
      <c r="CT15" s="157"/>
      <c r="CU15" s="157"/>
      <c r="CV15" s="165"/>
      <c r="CW15" s="467"/>
      <c r="CX15" s="486"/>
      <c r="CY15" s="21"/>
      <c r="CZ15" s="415"/>
      <c r="DA15" s="9"/>
      <c r="DB15" s="50"/>
      <c r="DC15" s="38"/>
      <c r="DD15" s="14"/>
      <c r="DE15" s="471"/>
    </row>
    <row r="16" spans="1:109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484"/>
      <c r="CN16" s="414"/>
      <c r="CO16" s="362"/>
      <c r="CP16" s="362"/>
      <c r="CQ16" s="414"/>
      <c r="CR16" s="485"/>
      <c r="CS16" s="164"/>
      <c r="CT16" s="157"/>
      <c r="CU16" s="157"/>
      <c r="CV16" s="165"/>
      <c r="CW16" s="467"/>
      <c r="CX16" s="486"/>
      <c r="CY16" s="21"/>
      <c r="CZ16" s="415"/>
      <c r="DA16" s="9"/>
      <c r="DB16" s="50"/>
      <c r="DC16" s="38"/>
      <c r="DD16" s="14"/>
      <c r="DE16" s="471"/>
    </row>
    <row r="17" spans="1:109" ht="15.75" customHeight="1" thickBot="1">
      <c r="A17" s="136"/>
      <c r="B17" s="137"/>
      <c r="C17" s="138"/>
      <c r="D17" s="397"/>
      <c r="E17" s="445"/>
      <c r="F17" s="208"/>
      <c r="G17" s="146"/>
      <c r="H17" s="146"/>
      <c r="I17" s="209"/>
      <c r="J17" s="209"/>
      <c r="K17" s="211"/>
      <c r="L17" s="210"/>
      <c r="M17" s="210"/>
      <c r="N17" s="210"/>
      <c r="O17" s="210"/>
      <c r="P17" s="210"/>
      <c r="Q17" s="210"/>
      <c r="R17" s="210"/>
      <c r="S17" s="209"/>
      <c r="T17" s="209"/>
      <c r="U17" s="208"/>
      <c r="V17" s="146"/>
      <c r="W17" s="146"/>
      <c r="X17" s="209"/>
      <c r="Y17" s="209"/>
      <c r="Z17" s="210"/>
      <c r="AA17" s="210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146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146"/>
      <c r="BZ17" s="146"/>
      <c r="CA17" s="146"/>
      <c r="CB17" s="146"/>
      <c r="CC17" s="146"/>
      <c r="CD17" s="211"/>
      <c r="CE17" s="146"/>
      <c r="CF17" s="146"/>
      <c r="CG17" s="211"/>
      <c r="CH17" s="147"/>
      <c r="CI17" s="398"/>
      <c r="CJ17" s="482"/>
      <c r="CK17" s="447"/>
      <c r="CL17" s="447"/>
      <c r="CM17" s="495"/>
      <c r="CN17" s="437"/>
      <c r="CO17" s="146"/>
      <c r="CP17" s="146"/>
      <c r="CQ17" s="437"/>
      <c r="CR17" s="496"/>
      <c r="CS17" s="148"/>
      <c r="CT17" s="149"/>
      <c r="CU17" s="149"/>
      <c r="CV17" s="150"/>
      <c r="CW17" s="470"/>
      <c r="CX17" s="497"/>
      <c r="CY17" s="139"/>
      <c r="CZ17" s="487"/>
      <c r="DA17" s="140"/>
      <c r="DB17" s="154"/>
      <c r="DC17" s="399"/>
      <c r="DD17" s="144"/>
      <c r="DE17" s="472"/>
    </row>
    <row r="18" spans="1:109" ht="15.75" customHeight="1">
      <c r="A18" s="159"/>
      <c r="B18" s="167"/>
      <c r="C18" s="166"/>
      <c r="D18" s="39"/>
      <c r="E18" s="490"/>
      <c r="F18" s="170"/>
      <c r="G18" s="363"/>
      <c r="H18" s="363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3"/>
      <c r="W18" s="363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9"/>
      <c r="CK18" s="491"/>
      <c r="CL18" s="491"/>
      <c r="CM18" s="492"/>
      <c r="CN18" s="431"/>
      <c r="CO18" s="363"/>
      <c r="CP18" s="363"/>
      <c r="CQ18" s="431"/>
      <c r="CR18" s="493"/>
      <c r="CS18" s="161"/>
      <c r="CT18" s="162"/>
      <c r="CU18" s="162"/>
      <c r="CV18" s="163"/>
      <c r="CW18" s="464"/>
      <c r="CX18" s="494"/>
      <c r="CY18" s="18"/>
      <c r="CZ18" s="130"/>
      <c r="DA18" s="19"/>
      <c r="DB18" s="319"/>
      <c r="DC18" s="488"/>
      <c r="DD18" s="31"/>
      <c r="DE18" s="489"/>
    </row>
    <row r="19" spans="1:109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484"/>
      <c r="CN19" s="414"/>
      <c r="CO19" s="362"/>
      <c r="CP19" s="362"/>
      <c r="CQ19" s="414"/>
      <c r="CR19" s="485"/>
      <c r="CS19" s="164"/>
      <c r="CT19" s="157"/>
      <c r="CU19" s="157"/>
      <c r="CV19" s="165"/>
      <c r="CW19" s="467"/>
      <c r="CX19" s="486"/>
      <c r="CY19" s="21"/>
      <c r="CZ19" s="415"/>
      <c r="DA19" s="9"/>
      <c r="DB19" s="50"/>
      <c r="DC19" s="38"/>
      <c r="DD19" s="14"/>
      <c r="DE19" s="471"/>
    </row>
    <row r="20" spans="1:109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484"/>
      <c r="CN20" s="414"/>
      <c r="CO20" s="362"/>
      <c r="CP20" s="362"/>
      <c r="CQ20" s="414"/>
      <c r="CR20" s="485"/>
      <c r="CS20" s="164"/>
      <c r="CT20" s="157"/>
      <c r="CU20" s="157"/>
      <c r="CV20" s="165"/>
      <c r="CW20" s="467"/>
      <c r="CX20" s="486"/>
      <c r="CY20" s="21"/>
      <c r="CZ20" s="415"/>
      <c r="DA20" s="9"/>
      <c r="DB20" s="50"/>
      <c r="DC20" s="38"/>
      <c r="DD20" s="14"/>
      <c r="DE20" s="471"/>
    </row>
    <row r="21" spans="1:109" ht="15.75" customHeight="1" thickBot="1">
      <c r="A21" s="136"/>
      <c r="B21" s="137"/>
      <c r="C21" s="138"/>
      <c r="D21" s="397"/>
      <c r="E21" s="445"/>
      <c r="F21" s="208"/>
      <c r="G21" s="146"/>
      <c r="H21" s="146"/>
      <c r="I21" s="209"/>
      <c r="J21" s="209"/>
      <c r="K21" s="211"/>
      <c r="L21" s="210"/>
      <c r="M21" s="210"/>
      <c r="N21" s="210"/>
      <c r="O21" s="210"/>
      <c r="P21" s="210"/>
      <c r="Q21" s="210"/>
      <c r="R21" s="210"/>
      <c r="S21" s="209"/>
      <c r="T21" s="209"/>
      <c r="U21" s="208"/>
      <c r="V21" s="146"/>
      <c r="W21" s="146"/>
      <c r="X21" s="209"/>
      <c r="Y21" s="209"/>
      <c r="Z21" s="210"/>
      <c r="AA21" s="210"/>
      <c r="AB21" s="209"/>
      <c r="AC21" s="209"/>
      <c r="AD21" s="209"/>
      <c r="AE21" s="209"/>
      <c r="AF21" s="209"/>
      <c r="AG21" s="208"/>
      <c r="AH21" s="146"/>
      <c r="AI21" s="146"/>
      <c r="AJ21" s="146"/>
      <c r="AK21" s="209"/>
      <c r="AL21" s="209"/>
      <c r="AM21" s="209"/>
      <c r="AN21" s="209"/>
      <c r="AO21" s="209"/>
      <c r="AP21" s="209"/>
      <c r="AQ21" s="209"/>
      <c r="AR21" s="209"/>
      <c r="AS21" s="209"/>
      <c r="AT21" s="208"/>
      <c r="AU21" s="146"/>
      <c r="AV21" s="146"/>
      <c r="AW21" s="146"/>
      <c r="AX21" s="209"/>
      <c r="AY21" s="209"/>
      <c r="AZ21" s="209"/>
      <c r="BA21" s="209"/>
      <c r="BB21" s="209"/>
      <c r="BC21" s="209"/>
      <c r="BD21" s="209"/>
      <c r="BE21" s="209"/>
      <c r="BF21" s="209"/>
      <c r="BG21" s="208"/>
      <c r="BH21" s="146"/>
      <c r="BI21" s="146"/>
      <c r="BJ21" s="146"/>
      <c r="BK21" s="147"/>
      <c r="BL21" s="208"/>
      <c r="BM21" s="146"/>
      <c r="BN21" s="146"/>
      <c r="BO21" s="146"/>
      <c r="BP21" s="146"/>
      <c r="BQ21" s="146"/>
      <c r="BR21" s="208"/>
      <c r="BS21" s="146"/>
      <c r="BT21" s="146"/>
      <c r="BU21" s="146"/>
      <c r="BV21" s="146"/>
      <c r="BW21" s="147"/>
      <c r="BX21" s="208"/>
      <c r="BY21" s="146"/>
      <c r="BZ21" s="146"/>
      <c r="CA21" s="146"/>
      <c r="CB21" s="146"/>
      <c r="CC21" s="146"/>
      <c r="CD21" s="211"/>
      <c r="CE21" s="146"/>
      <c r="CF21" s="146"/>
      <c r="CG21" s="211"/>
      <c r="CH21" s="147"/>
      <c r="CI21" s="398"/>
      <c r="CJ21" s="482"/>
      <c r="CK21" s="447"/>
      <c r="CL21" s="447"/>
      <c r="CM21" s="495"/>
      <c r="CN21" s="437"/>
      <c r="CO21" s="146"/>
      <c r="CP21" s="146"/>
      <c r="CQ21" s="437"/>
      <c r="CR21" s="496"/>
      <c r="CS21" s="148"/>
      <c r="CT21" s="149"/>
      <c r="CU21" s="149"/>
      <c r="CV21" s="150"/>
      <c r="CW21" s="470"/>
      <c r="CX21" s="497"/>
      <c r="CY21" s="139"/>
      <c r="CZ21" s="487"/>
      <c r="DA21" s="140"/>
      <c r="DB21" s="154"/>
      <c r="DC21" s="399"/>
      <c r="DD21" s="144"/>
      <c r="DE21" s="472"/>
    </row>
    <row r="22" spans="1:109" ht="15.75" customHeight="1">
      <c r="A22" s="159"/>
      <c r="B22" s="167"/>
      <c r="C22" s="166"/>
      <c r="D22" s="39"/>
      <c r="E22" s="490"/>
      <c r="F22" s="170"/>
      <c r="G22" s="363"/>
      <c r="H22" s="363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3"/>
      <c r="W22" s="363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363"/>
      <c r="BP22" s="363"/>
      <c r="BQ22" s="363"/>
      <c r="BR22" s="170"/>
      <c r="BS22" s="363"/>
      <c r="BT22" s="363"/>
      <c r="BU22" s="363"/>
      <c r="BV22" s="363"/>
      <c r="BW22" s="173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9"/>
      <c r="CK22" s="491"/>
      <c r="CL22" s="491"/>
      <c r="CM22" s="492"/>
      <c r="CN22" s="431"/>
      <c r="CO22" s="363"/>
      <c r="CP22" s="363"/>
      <c r="CQ22" s="431"/>
      <c r="CR22" s="493"/>
      <c r="CS22" s="161"/>
      <c r="CT22" s="162"/>
      <c r="CU22" s="162"/>
      <c r="CV22" s="163"/>
      <c r="CW22" s="464"/>
      <c r="CX22" s="494"/>
      <c r="CY22" s="18"/>
      <c r="CZ22" s="130"/>
      <c r="DA22" s="19"/>
      <c r="DB22" s="319"/>
      <c r="DC22" s="488"/>
      <c r="DD22" s="31"/>
      <c r="DE22" s="489"/>
    </row>
    <row r="23" spans="1:109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484"/>
      <c r="CN23" s="414"/>
      <c r="CO23" s="362"/>
      <c r="CP23" s="362"/>
      <c r="CQ23" s="414"/>
      <c r="CR23" s="485"/>
      <c r="CS23" s="164"/>
      <c r="CT23" s="157"/>
      <c r="CU23" s="157"/>
      <c r="CV23" s="165"/>
      <c r="CW23" s="467"/>
      <c r="CX23" s="486"/>
      <c r="CY23" s="21"/>
      <c r="CZ23" s="415"/>
      <c r="DA23" s="9"/>
      <c r="DB23" s="50"/>
      <c r="DC23" s="38"/>
      <c r="DD23" s="14"/>
      <c r="DE23" s="471"/>
    </row>
    <row r="24" spans="1:109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484"/>
      <c r="CN24" s="414"/>
      <c r="CO24" s="362"/>
      <c r="CP24" s="362"/>
      <c r="CQ24" s="414"/>
      <c r="CR24" s="485"/>
      <c r="CS24" s="164"/>
      <c r="CT24" s="157"/>
      <c r="CU24" s="157"/>
      <c r="CV24" s="165"/>
      <c r="CW24" s="467"/>
      <c r="CX24" s="486"/>
      <c r="CY24" s="21"/>
      <c r="CZ24" s="415"/>
      <c r="DA24" s="9"/>
      <c r="DB24" s="50"/>
      <c r="DC24" s="38"/>
      <c r="DD24" s="14"/>
      <c r="DE24" s="471"/>
    </row>
    <row r="25" spans="1:109" ht="15.75" customHeight="1" thickBot="1">
      <c r="A25" s="136"/>
      <c r="B25" s="137"/>
      <c r="C25" s="138"/>
      <c r="D25" s="397"/>
      <c r="E25" s="445"/>
      <c r="F25" s="208"/>
      <c r="G25" s="146"/>
      <c r="H25" s="146"/>
      <c r="I25" s="209"/>
      <c r="J25" s="209"/>
      <c r="K25" s="211"/>
      <c r="L25" s="210"/>
      <c r="M25" s="210"/>
      <c r="N25" s="210"/>
      <c r="O25" s="210"/>
      <c r="P25" s="210"/>
      <c r="Q25" s="210"/>
      <c r="R25" s="210"/>
      <c r="S25" s="209"/>
      <c r="T25" s="209"/>
      <c r="U25" s="208"/>
      <c r="V25" s="146"/>
      <c r="W25" s="146"/>
      <c r="X25" s="209"/>
      <c r="Y25" s="209"/>
      <c r="Z25" s="210"/>
      <c r="AA25" s="210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211"/>
      <c r="CE25" s="146"/>
      <c r="CF25" s="146"/>
      <c r="CG25" s="211"/>
      <c r="CH25" s="147"/>
      <c r="CI25" s="398"/>
      <c r="CJ25" s="482"/>
      <c r="CK25" s="447"/>
      <c r="CL25" s="447"/>
      <c r="CM25" s="495"/>
      <c r="CN25" s="437"/>
      <c r="CO25" s="146"/>
      <c r="CP25" s="146"/>
      <c r="CQ25" s="437"/>
      <c r="CR25" s="496"/>
      <c r="CS25" s="148"/>
      <c r="CT25" s="149"/>
      <c r="CU25" s="149"/>
      <c r="CV25" s="150"/>
      <c r="CW25" s="470"/>
      <c r="CX25" s="497"/>
      <c r="CY25" s="139"/>
      <c r="CZ25" s="487"/>
      <c r="DA25" s="140"/>
      <c r="DB25" s="154"/>
      <c r="DC25" s="399"/>
      <c r="DD25" s="144"/>
      <c r="DE25" s="472"/>
    </row>
    <row r="26" spans="1:109" ht="15.75" customHeight="1">
      <c r="A26" s="159"/>
      <c r="B26" s="167"/>
      <c r="C26" s="166"/>
      <c r="D26" s="39"/>
      <c r="E26" s="490"/>
      <c r="F26" s="170"/>
      <c r="G26" s="363"/>
      <c r="H26" s="363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3"/>
      <c r="W26" s="363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9"/>
      <c r="CK26" s="491"/>
      <c r="CL26" s="491"/>
      <c r="CM26" s="492"/>
      <c r="CN26" s="431"/>
      <c r="CO26" s="363"/>
      <c r="CP26" s="363"/>
      <c r="CQ26" s="431"/>
      <c r="CR26" s="493"/>
      <c r="CS26" s="161"/>
      <c r="CT26" s="162"/>
      <c r="CU26" s="162"/>
      <c r="CV26" s="163"/>
      <c r="CW26" s="464"/>
      <c r="CX26" s="494"/>
      <c r="CY26" s="18"/>
      <c r="CZ26" s="130"/>
      <c r="DA26" s="19"/>
      <c r="DB26" s="319"/>
      <c r="DC26" s="488"/>
      <c r="DD26" s="31"/>
      <c r="DE26" s="489"/>
    </row>
    <row r="27" spans="1:109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484"/>
      <c r="CN27" s="414"/>
      <c r="CO27" s="362"/>
      <c r="CP27" s="362"/>
      <c r="CQ27" s="414"/>
      <c r="CR27" s="485"/>
      <c r="CS27" s="164"/>
      <c r="CT27" s="157"/>
      <c r="CU27" s="157"/>
      <c r="CV27" s="165"/>
      <c r="CW27" s="467"/>
      <c r="CX27" s="486"/>
      <c r="CY27" s="21"/>
      <c r="CZ27" s="415"/>
      <c r="DA27" s="9"/>
      <c r="DB27" s="50"/>
      <c r="DC27" s="38"/>
      <c r="DD27" s="14"/>
      <c r="DE27" s="471"/>
    </row>
    <row r="28" spans="1:109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484"/>
      <c r="CN28" s="414"/>
      <c r="CO28" s="362"/>
      <c r="CP28" s="362"/>
      <c r="CQ28" s="414"/>
      <c r="CR28" s="485"/>
      <c r="CS28" s="164"/>
      <c r="CT28" s="157"/>
      <c r="CU28" s="157"/>
      <c r="CV28" s="165"/>
      <c r="CW28" s="467"/>
      <c r="CX28" s="486"/>
      <c r="CY28" s="21"/>
      <c r="CZ28" s="415"/>
      <c r="DA28" s="9"/>
      <c r="DB28" s="50"/>
      <c r="DC28" s="38"/>
      <c r="DD28" s="14"/>
      <c r="DE28" s="471"/>
    </row>
    <row r="29" spans="1:109" ht="15.75" customHeight="1" thickBot="1">
      <c r="A29" s="136"/>
      <c r="B29" s="137"/>
      <c r="C29" s="138"/>
      <c r="D29" s="397"/>
      <c r="E29" s="445"/>
      <c r="F29" s="208"/>
      <c r="G29" s="146"/>
      <c r="H29" s="146"/>
      <c r="I29" s="209"/>
      <c r="J29" s="209"/>
      <c r="K29" s="211"/>
      <c r="L29" s="210"/>
      <c r="M29" s="210"/>
      <c r="N29" s="210"/>
      <c r="O29" s="210"/>
      <c r="P29" s="210"/>
      <c r="Q29" s="210"/>
      <c r="R29" s="210"/>
      <c r="S29" s="209"/>
      <c r="T29" s="209"/>
      <c r="U29" s="208"/>
      <c r="V29" s="146"/>
      <c r="W29" s="146"/>
      <c r="X29" s="209"/>
      <c r="Y29" s="209"/>
      <c r="Z29" s="210"/>
      <c r="AA29" s="210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146"/>
      <c r="BP29" s="146"/>
      <c r="BQ29" s="146"/>
      <c r="BR29" s="208"/>
      <c r="BS29" s="146"/>
      <c r="BT29" s="146"/>
      <c r="BU29" s="146"/>
      <c r="BV29" s="146"/>
      <c r="BW29" s="147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95"/>
      <c r="CN29" s="437"/>
      <c r="CO29" s="146"/>
      <c r="CP29" s="146"/>
      <c r="CQ29" s="437"/>
      <c r="CR29" s="496"/>
      <c r="CS29" s="148"/>
      <c r="CT29" s="149"/>
      <c r="CU29" s="149"/>
      <c r="CV29" s="150"/>
      <c r="CW29" s="470"/>
      <c r="CX29" s="497"/>
      <c r="CY29" s="139"/>
      <c r="CZ29" s="487"/>
      <c r="DA29" s="140"/>
      <c r="DB29" s="154"/>
      <c r="DC29" s="399"/>
      <c r="DD29" s="144"/>
      <c r="DE29" s="472"/>
    </row>
    <row r="30" spans="1:109" ht="15.75" customHeight="1">
      <c r="A30" s="159"/>
      <c r="B30" s="167"/>
      <c r="C30" s="166"/>
      <c r="D30" s="39"/>
      <c r="E30" s="490"/>
      <c r="F30" s="170"/>
      <c r="G30" s="363"/>
      <c r="H30" s="363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3"/>
      <c r="W30" s="363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3"/>
      <c r="AI30" s="363"/>
      <c r="AJ30" s="363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3"/>
      <c r="AV30" s="363"/>
      <c r="AW30" s="363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3"/>
      <c r="BI30" s="363"/>
      <c r="BJ30" s="363"/>
      <c r="BK30" s="173"/>
      <c r="BL30" s="170"/>
      <c r="BM30" s="363"/>
      <c r="BN30" s="363"/>
      <c r="BO30" s="363"/>
      <c r="BP30" s="363"/>
      <c r="BQ30" s="363"/>
      <c r="BR30" s="170"/>
      <c r="BS30" s="363"/>
      <c r="BT30" s="363"/>
      <c r="BU30" s="363"/>
      <c r="BV30" s="363"/>
      <c r="BW30" s="173"/>
      <c r="BX30" s="170"/>
      <c r="BY30" s="363"/>
      <c r="BZ30" s="363"/>
      <c r="CA30" s="363"/>
      <c r="CB30" s="363"/>
      <c r="CC30" s="363"/>
      <c r="CD30" s="155"/>
      <c r="CE30" s="363"/>
      <c r="CF30" s="363"/>
      <c r="CG30" s="155"/>
      <c r="CH30" s="173"/>
      <c r="CI30" s="174"/>
      <c r="CJ30" s="479"/>
      <c r="CK30" s="491"/>
      <c r="CL30" s="491"/>
      <c r="CM30" s="492"/>
      <c r="CN30" s="431"/>
      <c r="CO30" s="363"/>
      <c r="CP30" s="363"/>
      <c r="CQ30" s="431"/>
      <c r="CR30" s="493"/>
      <c r="CS30" s="161"/>
      <c r="CT30" s="162"/>
      <c r="CU30" s="162"/>
      <c r="CV30" s="163"/>
      <c r="CW30" s="464"/>
      <c r="CX30" s="494"/>
      <c r="CY30" s="18"/>
      <c r="CZ30" s="130"/>
      <c r="DA30" s="19"/>
      <c r="DB30" s="319"/>
      <c r="DC30" s="488"/>
      <c r="DD30" s="31"/>
      <c r="DE30" s="489"/>
    </row>
    <row r="31" spans="1:109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484"/>
      <c r="CN31" s="414"/>
      <c r="CO31" s="362"/>
      <c r="CP31" s="362"/>
      <c r="CQ31" s="414"/>
      <c r="CR31" s="485"/>
      <c r="CS31" s="164"/>
      <c r="CT31" s="157"/>
      <c r="CU31" s="157"/>
      <c r="CV31" s="165"/>
      <c r="CW31" s="467"/>
      <c r="CX31" s="486"/>
      <c r="CY31" s="21"/>
      <c r="CZ31" s="415"/>
      <c r="DA31" s="9"/>
      <c r="DB31" s="50"/>
      <c r="DC31" s="38"/>
      <c r="DD31" s="14"/>
      <c r="DE31" s="471"/>
    </row>
    <row r="32" spans="1:109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484"/>
      <c r="CN32" s="414"/>
      <c r="CO32" s="362"/>
      <c r="CP32" s="362"/>
      <c r="CQ32" s="414"/>
      <c r="CR32" s="485"/>
      <c r="CS32" s="164"/>
      <c r="CT32" s="157"/>
      <c r="CU32" s="157"/>
      <c r="CV32" s="165"/>
      <c r="CW32" s="467"/>
      <c r="CX32" s="486"/>
      <c r="CY32" s="21"/>
      <c r="CZ32" s="415"/>
      <c r="DA32" s="9"/>
      <c r="DB32" s="50"/>
      <c r="DC32" s="38"/>
      <c r="DD32" s="14"/>
      <c r="DE32" s="471"/>
    </row>
    <row r="33" spans="1:109" ht="15.75" customHeight="1" thickBot="1">
      <c r="A33" s="136"/>
      <c r="B33" s="137"/>
      <c r="C33" s="138"/>
      <c r="D33" s="397"/>
      <c r="E33" s="445"/>
      <c r="F33" s="208"/>
      <c r="G33" s="146"/>
      <c r="H33" s="146"/>
      <c r="I33" s="209"/>
      <c r="J33" s="209"/>
      <c r="K33" s="211"/>
      <c r="L33" s="210"/>
      <c r="M33" s="210"/>
      <c r="N33" s="210"/>
      <c r="O33" s="210"/>
      <c r="P33" s="210"/>
      <c r="Q33" s="210"/>
      <c r="R33" s="210"/>
      <c r="S33" s="209"/>
      <c r="T33" s="209"/>
      <c r="U33" s="208"/>
      <c r="V33" s="146"/>
      <c r="W33" s="146"/>
      <c r="X33" s="209"/>
      <c r="Y33" s="209"/>
      <c r="Z33" s="210"/>
      <c r="AA33" s="210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146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146"/>
      <c r="BZ33" s="146"/>
      <c r="CA33" s="146"/>
      <c r="CB33" s="146"/>
      <c r="CC33" s="146"/>
      <c r="CD33" s="211"/>
      <c r="CE33" s="146"/>
      <c r="CF33" s="146"/>
      <c r="CG33" s="211"/>
      <c r="CH33" s="147"/>
      <c r="CI33" s="398"/>
      <c r="CJ33" s="482"/>
      <c r="CK33" s="447"/>
      <c r="CL33" s="447"/>
      <c r="CM33" s="495"/>
      <c r="CN33" s="437"/>
      <c r="CO33" s="146"/>
      <c r="CP33" s="146"/>
      <c r="CQ33" s="437"/>
      <c r="CR33" s="496"/>
      <c r="CS33" s="148"/>
      <c r="CT33" s="149"/>
      <c r="CU33" s="149"/>
      <c r="CV33" s="150"/>
      <c r="CW33" s="470"/>
      <c r="CX33" s="497"/>
      <c r="CY33" s="139"/>
      <c r="CZ33" s="487"/>
      <c r="DA33" s="140"/>
      <c r="DB33" s="154"/>
      <c r="DC33" s="399"/>
      <c r="DD33" s="144"/>
      <c r="DE33" s="472"/>
    </row>
    <row r="34" spans="1:109">
      <c r="B34" s="156"/>
      <c r="C34" s="156"/>
      <c r="E34" s="156"/>
      <c r="X34" s="156"/>
      <c r="Y34" s="156"/>
      <c r="Z34" s="219"/>
      <c r="AA34" s="219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</row>
    <row r="35" spans="1:109">
      <c r="B35" s="156"/>
      <c r="C35" s="156"/>
      <c r="E35" s="156"/>
      <c r="X35" s="156"/>
      <c r="Y35" s="156"/>
      <c r="Z35" s="219"/>
      <c r="AA35" s="219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</row>
    <row r="36" spans="1:109">
      <c r="B36" s="156"/>
      <c r="C36" s="156"/>
      <c r="E36" s="156"/>
      <c r="X36" s="156"/>
      <c r="Y36" s="156"/>
      <c r="Z36" s="219"/>
      <c r="AA36" s="219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</row>
    <row r="37" spans="1:109">
      <c r="B37" s="156"/>
      <c r="C37" s="156"/>
      <c r="E37" s="156"/>
      <c r="X37" s="156"/>
      <c r="Y37" s="156"/>
      <c r="Z37" s="219"/>
      <c r="AA37" s="219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</row>
    <row r="38" spans="1:109">
      <c r="B38" s="156"/>
      <c r="C38" s="156"/>
      <c r="E38" s="156"/>
      <c r="X38" s="156"/>
      <c r="Y38" s="156"/>
      <c r="Z38" s="219"/>
      <c r="AA38" s="219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</row>
    <row r="39" spans="1:109">
      <c r="B39" s="156"/>
      <c r="C39" s="156"/>
      <c r="E39" s="156"/>
      <c r="X39" s="156"/>
      <c r="Y39" s="156"/>
      <c r="Z39" s="219"/>
      <c r="AA39" s="219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</row>
    <row r="40" spans="1:109">
      <c r="B40" s="156"/>
      <c r="C40" s="156"/>
      <c r="E40" s="156"/>
      <c r="X40" s="156"/>
      <c r="Y40" s="156"/>
      <c r="Z40" s="219"/>
      <c r="AA40" s="219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</row>
    <row r="41" spans="1:109">
      <c r="B41" s="156"/>
      <c r="C41" s="156"/>
      <c r="E41" s="156"/>
      <c r="X41" s="156"/>
      <c r="Y41" s="156"/>
      <c r="Z41" s="219"/>
      <c r="AA41" s="219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</row>
    <row r="42" spans="1:109">
      <c r="B42" s="156"/>
      <c r="C42" s="156"/>
      <c r="E42" s="156"/>
      <c r="X42" s="156"/>
      <c r="Y42" s="156"/>
      <c r="Z42" s="219"/>
      <c r="AA42" s="219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</row>
    <row r="43" spans="1:109">
      <c r="B43" s="156"/>
      <c r="C43" s="156"/>
      <c r="E43" s="156"/>
      <c r="X43" s="156"/>
      <c r="Y43" s="156"/>
      <c r="Z43" s="219"/>
      <c r="AA43" s="219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</row>
    <row r="44" spans="1:109">
      <c r="B44" s="156"/>
      <c r="C44" s="156"/>
      <c r="E44" s="156"/>
      <c r="X44" s="156"/>
      <c r="Y44" s="156"/>
      <c r="Z44" s="219"/>
      <c r="AA44" s="219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</row>
    <row r="45" spans="1:109">
      <c r="B45" s="156"/>
      <c r="C45" s="156"/>
      <c r="E45" s="156"/>
      <c r="X45" s="156"/>
      <c r="Y45" s="156"/>
      <c r="Z45" s="219"/>
      <c r="AA45" s="219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</row>
    <row r="46" spans="1:109">
      <c r="B46" s="156"/>
      <c r="C46" s="156"/>
      <c r="E46" s="156"/>
      <c r="X46" s="156"/>
      <c r="Y46" s="156"/>
      <c r="Z46" s="219"/>
      <c r="AA46" s="219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</row>
    <row r="47" spans="1:109">
      <c r="B47" s="156"/>
      <c r="C47" s="156"/>
      <c r="E47" s="156"/>
      <c r="X47" s="156"/>
      <c r="Y47" s="156"/>
      <c r="Z47" s="219"/>
      <c r="AA47" s="219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</row>
    <row r="48" spans="1:109">
      <c r="B48" s="156"/>
      <c r="C48" s="156"/>
      <c r="E48" s="156"/>
      <c r="X48" s="156"/>
      <c r="Y48" s="156"/>
      <c r="Z48" s="219"/>
      <c r="AA48" s="219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</row>
    <row r="49" spans="11:86" s="156" customFormat="1" ht="14.25">
      <c r="K49" s="198"/>
      <c r="N49" s="219"/>
      <c r="O49" s="219"/>
      <c r="P49" s="219"/>
      <c r="Q49" s="219"/>
      <c r="R49" s="219"/>
      <c r="Z49" s="219"/>
      <c r="AA49" s="219"/>
      <c r="BX49" s="198"/>
      <c r="BZ49" s="198"/>
      <c r="CE49" s="198"/>
      <c r="CH49" s="198"/>
    </row>
    <row r="50" spans="11:86" s="156" customFormat="1" ht="14.25">
      <c r="K50" s="198"/>
      <c r="N50" s="219"/>
      <c r="O50" s="219"/>
      <c r="P50" s="219"/>
      <c r="Q50" s="219"/>
      <c r="R50" s="219"/>
      <c r="Z50" s="219"/>
      <c r="AA50" s="219"/>
      <c r="BX50" s="198"/>
      <c r="BZ50" s="198"/>
      <c r="CE50" s="198"/>
      <c r="CH50" s="198"/>
    </row>
    <row r="51" spans="11:86" s="156" customFormat="1" ht="14.25">
      <c r="K51" s="198"/>
      <c r="N51" s="219"/>
      <c r="O51" s="219"/>
      <c r="P51" s="219"/>
      <c r="Q51" s="219"/>
      <c r="R51" s="219"/>
      <c r="Z51" s="219"/>
      <c r="AA51" s="219"/>
      <c r="BX51" s="198"/>
      <c r="BZ51" s="198"/>
      <c r="CE51" s="198"/>
      <c r="CH51" s="198"/>
    </row>
    <row r="52" spans="11:86" s="156" customFormat="1" ht="14.25">
      <c r="K52" s="198"/>
      <c r="N52" s="219"/>
      <c r="O52" s="219"/>
      <c r="P52" s="219"/>
      <c r="Q52" s="219"/>
      <c r="R52" s="219"/>
      <c r="Z52" s="219"/>
      <c r="AA52" s="219"/>
      <c r="BX52" s="198"/>
      <c r="BZ52" s="198"/>
      <c r="CE52" s="198"/>
      <c r="CH52" s="198"/>
    </row>
    <row r="53" spans="11:86" s="156" customFormat="1" ht="14.25">
      <c r="K53" s="198"/>
      <c r="N53" s="219"/>
      <c r="O53" s="219"/>
      <c r="P53" s="219"/>
      <c r="Q53" s="219"/>
      <c r="R53" s="219"/>
      <c r="Z53" s="219"/>
      <c r="AA53" s="219"/>
      <c r="BX53" s="198"/>
      <c r="BZ53" s="198"/>
      <c r="CE53" s="198"/>
      <c r="CH53" s="198"/>
    </row>
    <row r="54" spans="11:86" s="156" customFormat="1" ht="14.25">
      <c r="K54" s="198"/>
      <c r="N54" s="219"/>
      <c r="O54" s="219"/>
      <c r="P54" s="219"/>
      <c r="Q54" s="219"/>
      <c r="R54" s="219"/>
      <c r="Z54" s="219"/>
      <c r="AA54" s="219"/>
      <c r="BX54" s="198"/>
      <c r="BZ54" s="198"/>
      <c r="CE54" s="198"/>
      <c r="CH54" s="198"/>
    </row>
    <row r="55" spans="11:86" s="156" customFormat="1" ht="14.25">
      <c r="K55" s="198"/>
      <c r="N55" s="219"/>
      <c r="O55" s="219"/>
      <c r="P55" s="219"/>
      <c r="Q55" s="219"/>
      <c r="R55" s="219"/>
      <c r="Z55" s="219"/>
      <c r="AA55" s="219"/>
      <c r="BX55" s="198"/>
      <c r="BZ55" s="198"/>
      <c r="CE55" s="198"/>
      <c r="CH55" s="198"/>
    </row>
    <row r="56" spans="11:86" s="156" customFormat="1" ht="14.25">
      <c r="K56" s="198"/>
      <c r="N56" s="219"/>
      <c r="O56" s="219"/>
      <c r="P56" s="219"/>
      <c r="Q56" s="219"/>
      <c r="R56" s="219"/>
      <c r="Z56" s="219"/>
      <c r="AA56" s="219"/>
      <c r="BX56" s="198"/>
      <c r="BZ56" s="198"/>
      <c r="CE56" s="198"/>
      <c r="CH56" s="198"/>
    </row>
    <row r="57" spans="11:86" s="156" customFormat="1" ht="14.25">
      <c r="K57" s="198"/>
      <c r="N57" s="219"/>
      <c r="O57" s="219"/>
      <c r="P57" s="219"/>
      <c r="Q57" s="219"/>
      <c r="R57" s="219"/>
      <c r="Z57" s="219"/>
      <c r="AA57" s="219"/>
      <c r="BX57" s="198"/>
      <c r="BZ57" s="198"/>
      <c r="CE57" s="198"/>
      <c r="CH57" s="198"/>
    </row>
    <row r="58" spans="11:86" s="156" customFormat="1" ht="14.25">
      <c r="K58" s="198"/>
      <c r="N58" s="219"/>
      <c r="O58" s="219"/>
      <c r="P58" s="219"/>
      <c r="Q58" s="219"/>
      <c r="R58" s="219"/>
      <c r="Z58" s="219"/>
      <c r="AA58" s="219"/>
      <c r="BX58" s="198"/>
      <c r="BZ58" s="198"/>
      <c r="CE58" s="198"/>
      <c r="CH58" s="198"/>
    </row>
    <row r="59" spans="11:86" s="156" customFormat="1" ht="14.25">
      <c r="K59" s="198"/>
      <c r="N59" s="219"/>
      <c r="O59" s="219"/>
      <c r="P59" s="219"/>
      <c r="Q59" s="219"/>
      <c r="R59" s="219"/>
      <c r="Z59" s="219"/>
      <c r="AA59" s="219"/>
      <c r="BX59" s="198"/>
      <c r="BZ59" s="198"/>
      <c r="CE59" s="198"/>
      <c r="CH59" s="198"/>
    </row>
    <row r="60" spans="11:86" s="156" customFormat="1" ht="14.25">
      <c r="K60" s="198"/>
      <c r="N60" s="219"/>
      <c r="O60" s="219"/>
      <c r="P60" s="219"/>
      <c r="Q60" s="219"/>
      <c r="R60" s="219"/>
      <c r="Z60" s="219"/>
      <c r="AA60" s="219"/>
      <c r="BX60" s="198"/>
      <c r="BZ60" s="198"/>
      <c r="CE60" s="198"/>
      <c r="CH60" s="198"/>
    </row>
    <row r="61" spans="11:86" s="156" customFormat="1" ht="14.25">
      <c r="K61" s="198"/>
      <c r="N61" s="219"/>
      <c r="O61" s="219"/>
      <c r="P61" s="219"/>
      <c r="Q61" s="219"/>
      <c r="R61" s="219"/>
      <c r="Z61" s="219"/>
      <c r="AA61" s="219"/>
      <c r="BX61" s="198"/>
      <c r="BZ61" s="198"/>
      <c r="CE61" s="198"/>
      <c r="CH61" s="198"/>
    </row>
    <row r="62" spans="11:86" s="156" customFormat="1" ht="14.25">
      <c r="K62" s="198"/>
      <c r="N62" s="219"/>
      <c r="O62" s="219"/>
      <c r="P62" s="219"/>
      <c r="Q62" s="219"/>
      <c r="R62" s="219"/>
      <c r="Z62" s="219"/>
      <c r="AA62" s="219"/>
      <c r="BX62" s="198"/>
      <c r="BZ62" s="198"/>
      <c r="CE62" s="198"/>
      <c r="CH62" s="198"/>
    </row>
    <row r="63" spans="11:86" s="156" customFormat="1" ht="14.25">
      <c r="K63" s="198"/>
      <c r="N63" s="219"/>
      <c r="O63" s="219"/>
      <c r="P63" s="219"/>
      <c r="Q63" s="219"/>
      <c r="R63" s="219"/>
      <c r="Z63" s="219"/>
      <c r="AA63" s="219"/>
      <c r="BX63" s="198"/>
      <c r="BZ63" s="198"/>
      <c r="CE63" s="198"/>
      <c r="CH63" s="198"/>
    </row>
    <row r="64" spans="11:86" s="156" customFormat="1" ht="14.25">
      <c r="K64" s="198"/>
      <c r="N64" s="219"/>
      <c r="O64" s="219"/>
      <c r="P64" s="219"/>
      <c r="Q64" s="219"/>
      <c r="R64" s="219"/>
      <c r="Z64" s="219"/>
      <c r="AA64" s="219"/>
      <c r="BX64" s="198"/>
      <c r="BZ64" s="198"/>
      <c r="CE64" s="198"/>
      <c r="CH64" s="198"/>
    </row>
    <row r="65" spans="11:86" s="156" customFormat="1" ht="14.25">
      <c r="K65" s="198"/>
      <c r="N65" s="219"/>
      <c r="O65" s="219"/>
      <c r="P65" s="219"/>
      <c r="Q65" s="219"/>
      <c r="R65" s="219"/>
      <c r="Z65" s="219"/>
      <c r="AA65" s="219"/>
      <c r="BX65" s="198"/>
      <c r="BZ65" s="198"/>
      <c r="CE65" s="198"/>
      <c r="CH65" s="198"/>
    </row>
    <row r="66" spans="11:86" s="156" customFormat="1" ht="14.25">
      <c r="K66" s="198"/>
      <c r="N66" s="219"/>
      <c r="O66" s="219"/>
      <c r="P66" s="219"/>
      <c r="Q66" s="219"/>
      <c r="R66" s="219"/>
      <c r="Z66" s="219"/>
      <c r="AA66" s="219"/>
      <c r="BX66" s="198"/>
      <c r="BZ66" s="198"/>
      <c r="CE66" s="198"/>
      <c r="CH66" s="198"/>
    </row>
    <row r="67" spans="11:86" s="156" customFormat="1" ht="14.25">
      <c r="K67" s="198"/>
      <c r="N67" s="219"/>
      <c r="O67" s="219"/>
      <c r="P67" s="219"/>
      <c r="Q67" s="219"/>
      <c r="R67" s="219"/>
      <c r="Z67" s="219"/>
      <c r="AA67" s="219"/>
      <c r="BX67" s="198"/>
      <c r="BZ67" s="198"/>
      <c r="CE67" s="198"/>
      <c r="CH67" s="198"/>
    </row>
    <row r="68" spans="11:86" s="156" customFormat="1" ht="14.25">
      <c r="K68" s="198"/>
      <c r="N68" s="219"/>
      <c r="O68" s="219"/>
      <c r="P68" s="219"/>
      <c r="Q68" s="219"/>
      <c r="R68" s="219"/>
      <c r="Z68" s="219"/>
      <c r="AA68" s="219"/>
      <c r="BX68" s="198"/>
      <c r="BZ68" s="198"/>
      <c r="CE68" s="198"/>
      <c r="CH68" s="198"/>
    </row>
    <row r="69" spans="11:86" s="156" customFormat="1" ht="14.25">
      <c r="K69" s="198"/>
      <c r="N69" s="219"/>
      <c r="O69" s="219"/>
      <c r="P69" s="219"/>
      <c r="Q69" s="219"/>
      <c r="R69" s="219"/>
      <c r="Z69" s="219"/>
      <c r="AA69" s="219"/>
      <c r="BX69" s="198"/>
      <c r="BZ69" s="198"/>
      <c r="CE69" s="198"/>
      <c r="CH69" s="198"/>
    </row>
    <row r="70" spans="11:86" s="156" customFormat="1" ht="14.25">
      <c r="K70" s="198"/>
      <c r="N70" s="219"/>
      <c r="O70" s="219"/>
      <c r="P70" s="219"/>
      <c r="Q70" s="219"/>
      <c r="R70" s="219"/>
      <c r="Z70" s="219"/>
      <c r="AA70" s="219"/>
      <c r="BX70" s="198"/>
      <c r="BZ70" s="198"/>
      <c r="CE70" s="198"/>
      <c r="CH70" s="198"/>
    </row>
    <row r="71" spans="11:86" s="156" customFormat="1" ht="14.25">
      <c r="K71" s="198"/>
      <c r="N71" s="219"/>
      <c r="O71" s="219"/>
      <c r="P71" s="219"/>
      <c r="Q71" s="219"/>
      <c r="R71" s="219"/>
      <c r="Z71" s="219"/>
      <c r="AA71" s="219"/>
      <c r="BX71" s="198"/>
      <c r="BZ71" s="198"/>
      <c r="CE71" s="198"/>
      <c r="CH71" s="198"/>
    </row>
    <row r="72" spans="11:86" s="156" customFormat="1" ht="14.25">
      <c r="K72" s="198"/>
      <c r="N72" s="219"/>
      <c r="O72" s="219"/>
      <c r="P72" s="219"/>
      <c r="Q72" s="219"/>
      <c r="R72" s="219"/>
      <c r="Z72" s="219"/>
      <c r="AA72" s="219"/>
      <c r="BX72" s="198"/>
      <c r="BZ72" s="198"/>
      <c r="CE72" s="198"/>
      <c r="CH72" s="198"/>
    </row>
    <row r="73" spans="11:86" s="156" customFormat="1" ht="14.25">
      <c r="K73" s="198"/>
      <c r="N73" s="219"/>
      <c r="O73" s="219"/>
      <c r="P73" s="219"/>
      <c r="Q73" s="219"/>
      <c r="R73" s="219"/>
      <c r="Z73" s="219"/>
      <c r="AA73" s="219"/>
      <c r="BX73" s="198"/>
      <c r="BZ73" s="198"/>
      <c r="CE73" s="198"/>
      <c r="CH73" s="198"/>
    </row>
    <row r="74" spans="11:86" s="156" customFormat="1" ht="14.25">
      <c r="K74" s="198"/>
      <c r="N74" s="219"/>
      <c r="O74" s="219"/>
      <c r="P74" s="219"/>
      <c r="Q74" s="219"/>
      <c r="R74" s="219"/>
      <c r="Z74" s="219"/>
      <c r="AA74" s="219"/>
      <c r="BX74" s="198"/>
      <c r="BZ74" s="198"/>
      <c r="CE74" s="198"/>
      <c r="CH74" s="198"/>
    </row>
    <row r="75" spans="11:86" s="156" customFormat="1" ht="14.25">
      <c r="K75" s="198"/>
      <c r="N75" s="219"/>
      <c r="O75" s="219"/>
      <c r="P75" s="219"/>
      <c r="Q75" s="219"/>
      <c r="R75" s="219"/>
      <c r="Z75" s="219"/>
      <c r="AA75" s="219"/>
      <c r="BX75" s="198"/>
      <c r="BZ75" s="198"/>
      <c r="CE75" s="198"/>
      <c r="CH75" s="198"/>
    </row>
    <row r="76" spans="11:86" s="156" customFormat="1" ht="14.25">
      <c r="K76" s="198"/>
      <c r="N76" s="219"/>
      <c r="O76" s="219"/>
      <c r="P76" s="219"/>
      <c r="Q76" s="219"/>
      <c r="R76" s="219"/>
      <c r="Z76" s="219"/>
      <c r="AA76" s="219"/>
      <c r="BX76" s="198"/>
      <c r="BZ76" s="198"/>
      <c r="CE76" s="198"/>
      <c r="CH76" s="198"/>
    </row>
    <row r="77" spans="11:86" s="156" customFormat="1" ht="14.25">
      <c r="K77" s="198"/>
      <c r="N77" s="219"/>
      <c r="O77" s="219"/>
      <c r="P77" s="219"/>
      <c r="Q77" s="219"/>
      <c r="R77" s="219"/>
      <c r="Z77" s="219"/>
      <c r="AA77" s="219"/>
      <c r="BX77" s="198"/>
      <c r="BZ77" s="198"/>
      <c r="CE77" s="198"/>
      <c r="CH77" s="198"/>
    </row>
    <row r="94" spans="103:106" s="156" customFormat="1">
      <c r="CY94" s="396"/>
      <c r="CZ94" s="35"/>
      <c r="DA94" s="396"/>
      <c r="DB94" s="396"/>
    </row>
    <row r="95" spans="103:106" s="156" customFormat="1">
      <c r="CY95" s="396"/>
      <c r="CZ95" s="35"/>
      <c r="DA95" s="396"/>
      <c r="DB95" s="396"/>
    </row>
    <row r="96" spans="103:106" s="156" customFormat="1">
      <c r="CY96" s="396"/>
      <c r="CZ96" s="35"/>
      <c r="DA96" s="396"/>
      <c r="DB96" s="396"/>
    </row>
    <row r="97" spans="103:106" s="156" customFormat="1">
      <c r="CY97" s="396"/>
      <c r="CZ97" s="35"/>
      <c r="DA97" s="396"/>
      <c r="DB97" s="396"/>
    </row>
    <row r="98" spans="103:106" s="156" customFormat="1">
      <c r="CY98" s="396"/>
      <c r="CZ98" s="35"/>
      <c r="DA98" s="396"/>
      <c r="DB98" s="396"/>
    </row>
    <row r="99" spans="103:106" s="156" customFormat="1">
      <c r="CY99" s="396"/>
      <c r="CZ99" s="35"/>
      <c r="DA99" s="396"/>
      <c r="DB99" s="396"/>
    </row>
    <row r="100" spans="103:106" s="156" customFormat="1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DE9"/>
  <sheetViews>
    <sheetView showGridLines="0" zoomScale="70" zoomScaleNormal="70" workbookViewId="0">
      <selection activeCell="R1" sqref="R1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99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9"/>
      <c r="CK2" s="429"/>
      <c r="CL2" s="429"/>
      <c r="CM2" s="500"/>
      <c r="CN2" s="176"/>
      <c r="CO2" s="363"/>
      <c r="CP2" s="363"/>
      <c r="CQ2" s="431"/>
      <c r="CR2" s="333"/>
      <c r="CS2" s="161"/>
      <c r="CT2" s="162"/>
      <c r="CU2" s="162"/>
      <c r="CV2" s="162"/>
      <c r="CW2" s="298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30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300"/>
      <c r="CX4" s="300"/>
      <c r="CY4" s="164"/>
      <c r="CZ4" s="157"/>
      <c r="DA4" s="157"/>
      <c r="DB4" s="165"/>
      <c r="DC4" s="21"/>
      <c r="DD4" s="9"/>
      <c r="DE4" s="22"/>
    </row>
    <row r="5" spans="1:109" ht="16.5" thickBo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300"/>
      <c r="CX5" s="300"/>
      <c r="CY5" s="164"/>
      <c r="CZ5" s="157"/>
      <c r="DA5" s="157"/>
      <c r="DB5" s="165"/>
      <c r="DC5" s="21"/>
      <c r="DD5" s="9"/>
      <c r="DE5" s="22"/>
    </row>
    <row r="6" spans="1:109" ht="15" customHeight="1">
      <c r="A6" s="159"/>
      <c r="B6" s="167"/>
      <c r="C6" s="166"/>
      <c r="D6" s="39"/>
      <c r="E6" s="427"/>
      <c r="F6" s="170"/>
      <c r="G6" s="363"/>
      <c r="H6" s="363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363"/>
      <c r="CE6" s="363"/>
      <c r="CF6" s="363"/>
      <c r="CG6" s="363"/>
      <c r="CH6" s="203"/>
      <c r="CI6" s="174"/>
      <c r="CJ6" s="479"/>
      <c r="CK6" s="429"/>
      <c r="CL6" s="429"/>
      <c r="CM6" s="500"/>
      <c r="CN6" s="176"/>
      <c r="CO6" s="363"/>
      <c r="CP6" s="363"/>
      <c r="CQ6" s="431"/>
      <c r="CR6" s="333"/>
      <c r="CS6" s="161"/>
      <c r="CT6" s="162"/>
      <c r="CU6" s="162"/>
      <c r="CV6" s="162"/>
      <c r="CW6" s="298"/>
      <c r="CX6" s="298"/>
      <c r="CY6" s="161"/>
      <c r="CZ6" s="162"/>
      <c r="DA6" s="162"/>
      <c r="DB6" s="163"/>
      <c r="DC6" s="18"/>
      <c r="DD6" s="19"/>
      <c r="DE6" s="20"/>
    </row>
    <row r="7" spans="1:109" ht="1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30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300"/>
      <c r="CX8" s="300"/>
      <c r="CY8" s="164"/>
      <c r="CZ8" s="157"/>
      <c r="DA8" s="157"/>
      <c r="DB8" s="165"/>
      <c r="DC8" s="21"/>
      <c r="DD8" s="9"/>
      <c r="DE8" s="22"/>
    </row>
    <row r="9" spans="1:109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146"/>
      <c r="CE9" s="146"/>
      <c r="CF9" s="146"/>
      <c r="CG9" s="146"/>
      <c r="CH9" s="212"/>
      <c r="CI9" s="398"/>
      <c r="CJ9" s="482"/>
      <c r="CK9" s="447"/>
      <c r="CL9" s="447"/>
      <c r="CM9" s="501"/>
      <c r="CN9" s="145"/>
      <c r="CO9" s="146"/>
      <c r="CP9" s="146"/>
      <c r="CQ9" s="437"/>
      <c r="CR9" s="438"/>
      <c r="CS9" s="148"/>
      <c r="CT9" s="149"/>
      <c r="CU9" s="149"/>
      <c r="CV9" s="149"/>
      <c r="CW9" s="301"/>
      <c r="CX9" s="301"/>
      <c r="CY9" s="148"/>
      <c r="CZ9" s="149"/>
      <c r="DA9" s="149"/>
      <c r="DB9" s="150"/>
      <c r="DC9" s="139"/>
      <c r="DD9" s="140"/>
      <c r="DE9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DE9"/>
  <sheetViews>
    <sheetView showGridLines="0" zoomScale="70" zoomScaleNormal="70" workbookViewId="0">
      <selection activeCell="P1" sqref="P1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365</v>
      </c>
      <c r="CY1" s="407" t="s">
        <v>361</v>
      </c>
      <c r="CZ1" s="408" t="s">
        <v>362</v>
      </c>
      <c r="DA1" s="408" t="s">
        <v>363</v>
      </c>
      <c r="DB1" s="409" t="s">
        <v>364</v>
      </c>
      <c r="DC1" s="499" t="s">
        <v>373</v>
      </c>
      <c r="DD1" s="476" t="s">
        <v>374</v>
      </c>
      <c r="DE1" s="477" t="s">
        <v>375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9"/>
      <c r="CK2" s="429"/>
      <c r="CL2" s="429"/>
      <c r="CM2" s="500"/>
      <c r="CN2" s="176"/>
      <c r="CO2" s="363"/>
      <c r="CP2" s="363"/>
      <c r="CQ2" s="431"/>
      <c r="CR2" s="333"/>
      <c r="CS2" s="161"/>
      <c r="CT2" s="162"/>
      <c r="CU2" s="162"/>
      <c r="CV2" s="162"/>
      <c r="CW2" s="298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30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300"/>
      <c r="CX4" s="300"/>
      <c r="CY4" s="164"/>
      <c r="CZ4" s="157"/>
      <c r="DA4" s="157"/>
      <c r="DB4" s="165"/>
      <c r="DC4" s="21"/>
      <c r="DD4" s="9"/>
      <c r="DE4" s="22"/>
    </row>
    <row r="5" spans="1:109" ht="16.5" thickBo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300"/>
      <c r="CX5" s="300"/>
      <c r="CY5" s="164"/>
      <c r="CZ5" s="157"/>
      <c r="DA5" s="157"/>
      <c r="DB5" s="165"/>
      <c r="DC5" s="21"/>
      <c r="DD5" s="9"/>
      <c r="DE5" s="22"/>
    </row>
    <row r="6" spans="1:109" ht="15" customHeight="1">
      <c r="A6" s="159"/>
      <c r="B6" s="167"/>
      <c r="C6" s="166"/>
      <c r="D6" s="39"/>
      <c r="E6" s="427"/>
      <c r="F6" s="170"/>
      <c r="G6" s="363"/>
      <c r="H6" s="363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363"/>
      <c r="CE6" s="363"/>
      <c r="CF6" s="363"/>
      <c r="CG6" s="363"/>
      <c r="CH6" s="203"/>
      <c r="CI6" s="174"/>
      <c r="CJ6" s="479"/>
      <c r="CK6" s="429"/>
      <c r="CL6" s="429"/>
      <c r="CM6" s="500"/>
      <c r="CN6" s="176"/>
      <c r="CO6" s="363"/>
      <c r="CP6" s="363"/>
      <c r="CQ6" s="431"/>
      <c r="CR6" s="333"/>
      <c r="CS6" s="161"/>
      <c r="CT6" s="162"/>
      <c r="CU6" s="162"/>
      <c r="CV6" s="162"/>
      <c r="CW6" s="298"/>
      <c r="CX6" s="298"/>
      <c r="CY6" s="161"/>
      <c r="CZ6" s="162"/>
      <c r="DA6" s="162"/>
      <c r="DB6" s="163"/>
      <c r="DC6" s="18"/>
      <c r="DD6" s="19"/>
      <c r="DE6" s="20"/>
    </row>
    <row r="7" spans="1:109" ht="1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30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300"/>
      <c r="CX8" s="300"/>
      <c r="CY8" s="164"/>
      <c r="CZ8" s="157"/>
      <c r="DA8" s="157"/>
      <c r="DB8" s="165"/>
      <c r="DC8" s="21"/>
      <c r="DD8" s="9"/>
      <c r="DE8" s="22"/>
    </row>
    <row r="9" spans="1:109" ht="16.5" thickBot="1">
      <c r="A9" s="136"/>
      <c r="B9" s="137"/>
      <c r="C9" s="138"/>
      <c r="D9" s="397"/>
      <c r="E9" s="445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146"/>
      <c r="CE9" s="146"/>
      <c r="CF9" s="146"/>
      <c r="CG9" s="146"/>
      <c r="CH9" s="212"/>
      <c r="CI9" s="398"/>
      <c r="CJ9" s="482"/>
      <c r="CK9" s="447"/>
      <c r="CL9" s="447"/>
      <c r="CM9" s="501"/>
      <c r="CN9" s="145"/>
      <c r="CO9" s="146"/>
      <c r="CP9" s="146"/>
      <c r="CQ9" s="437"/>
      <c r="CR9" s="438"/>
      <c r="CS9" s="148"/>
      <c r="CT9" s="149"/>
      <c r="CU9" s="149"/>
      <c r="CV9" s="149"/>
      <c r="CW9" s="301"/>
      <c r="CX9" s="301"/>
      <c r="CY9" s="148"/>
      <c r="CZ9" s="149"/>
      <c r="DA9" s="149"/>
      <c r="DB9" s="150"/>
      <c r="DC9" s="139"/>
      <c r="DD9" s="140"/>
      <c r="DE9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792052AB-AF2B-4D59-BCB6-04BCD0A4EF63}">
  <ds:schemaRefs>
    <ds:schemaRef ds:uri="http://www.w3.org/XML/1998/namespace"/>
    <ds:schemaRef ds:uri="50dad0ab-8f5b-4967-863a-c7559a0fa748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1dae82a4-a20b-40f7-a678-e3b156153190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customXml/itemProps5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1</vt:i4>
      </vt:variant>
    </vt:vector>
  </HeadingPairs>
  <TitlesOfParts>
    <vt:vector size="32" baseType="lpstr">
      <vt:lpstr>AUX</vt:lpstr>
      <vt:lpstr>4G CA - MAIN CITIES</vt:lpstr>
      <vt:lpstr>4G CA - SMALLER CITIES</vt:lpstr>
      <vt:lpstr>C&amp;T_4G_CA_ONLY_MAIN_CITIES</vt:lpstr>
      <vt:lpstr>C&amp;T_4G_CA_ONLY_SMALLER_CITIES</vt:lpstr>
      <vt:lpstr>3G - MAIN CITIES</vt:lpstr>
      <vt:lpstr>3G - SMALLER CITIES</vt:lpstr>
      <vt:lpstr>4G CA - ADD-ON CITIES_ALL</vt:lpstr>
      <vt:lpstr>4G_ONLY - ADD-ON_ALL</vt:lpstr>
      <vt:lpstr>3G - ADD-ON CITIES_ALL</vt:lpstr>
      <vt:lpstr>4G CA - HIGHWAYS</vt:lpstr>
      <vt:lpstr>4G_ONLY - HIGHWAYS</vt:lpstr>
      <vt:lpstr>4G CA - RAILWAYS</vt:lpstr>
      <vt:lpstr>4G_ONLY - RAILWAYS</vt:lpstr>
      <vt:lpstr>4G CA - PoC</vt:lpstr>
      <vt:lpstr>4G_ONLY - PoC</vt:lpstr>
      <vt:lpstr>4G CA - TOURISTIC AREAS</vt:lpstr>
      <vt:lpstr>4G_ONLY - TOURISTIC AREAS</vt:lpstr>
      <vt:lpstr>3G - TOURISTIC AREAS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4G - ADD-ON_Extra</vt:lpstr>
      <vt:lpstr>4G_ONLY- ADD-ON_Extra</vt:lpstr>
      <vt:lpstr>3G - ADD-ON_Extra</vt:lpstr>
      <vt:lpstr>4G CA - RAILWAYS_Extra</vt:lpstr>
      <vt:lpstr>4G_ONLY - RAILWAYS Extra</vt:lpstr>
      <vt:lpstr>4G CA - PoC Extra</vt:lpstr>
      <vt:lpstr>4G_ONLY - PoC Extra</vt:lpstr>
      <vt:lpstr>'4G CA - MAIN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2017-07-21T07:47:30Z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