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2d2352ca998f5d/Documentos/GitHub/cervejaria_arquiComp/massa de dados/"/>
    </mc:Choice>
  </mc:AlternateContent>
  <xr:revisionPtr revIDLastSave="264" documentId="8_{D2651A15-53BD-492A-B856-677F7087020E}" xr6:coauthVersionLast="47" xr6:coauthVersionMax="47" xr10:uidLastSave="{0B05AA08-80B4-4854-85B4-0CE425AB39A4}"/>
  <bookViews>
    <workbookView xWindow="-120" yWindow="-120" windowWidth="29040" windowHeight="16440" activeTab="1" xr2:uid="{E6F3F1C6-B4A2-40BA-B483-A3A0619A04B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C4" i="2"/>
  <c r="D12" i="2"/>
  <c r="D9" i="2"/>
  <c r="D8" i="2"/>
  <c r="D48" i="2"/>
  <c r="D49" i="2"/>
  <c r="C5" i="2"/>
  <c r="C12" i="2"/>
  <c r="D61" i="2"/>
  <c r="D60" i="2"/>
  <c r="C61" i="2"/>
  <c r="C60" i="2"/>
  <c r="D57" i="2"/>
  <c r="D56" i="2"/>
  <c r="C57" i="2"/>
  <c r="C56" i="2"/>
  <c r="D53" i="2"/>
  <c r="D52" i="2"/>
  <c r="C53" i="2"/>
  <c r="C52" i="2"/>
  <c r="C49" i="2"/>
  <c r="C48" i="2"/>
  <c r="D45" i="2"/>
  <c r="D44" i="2"/>
  <c r="C45" i="2"/>
  <c r="C44" i="2"/>
  <c r="D40" i="2"/>
  <c r="D41" i="2"/>
  <c r="C41" i="2"/>
  <c r="C40" i="2"/>
  <c r="D37" i="2"/>
  <c r="D36" i="2"/>
  <c r="C37" i="2"/>
  <c r="C36" i="2"/>
  <c r="D33" i="2"/>
  <c r="D32" i="2"/>
  <c r="C33" i="2"/>
  <c r="C32" i="2"/>
  <c r="D29" i="2"/>
  <c r="D28" i="2"/>
  <c r="C29" i="2"/>
  <c r="C28" i="2"/>
  <c r="D25" i="2"/>
  <c r="D24" i="2"/>
  <c r="C25" i="2"/>
  <c r="C24" i="2"/>
  <c r="D21" i="2"/>
  <c r="D20" i="2"/>
  <c r="C21" i="2"/>
  <c r="C20" i="2"/>
  <c r="D17" i="2"/>
  <c r="D16" i="2"/>
  <c r="C17" i="2"/>
  <c r="C16" i="2"/>
  <c r="D13" i="2"/>
  <c r="C13" i="2"/>
  <c r="C8" i="2"/>
  <c r="C9" i="2"/>
  <c r="C2" i="1"/>
  <c r="C16" i="1"/>
  <c r="C15" i="1"/>
  <c r="C8" i="1"/>
  <c r="C14" i="1"/>
  <c r="C13" i="1"/>
  <c r="C12" i="1"/>
  <c r="C11" i="1"/>
  <c r="C10" i="1"/>
  <c r="C9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<sst xmlns="http://schemas.openxmlformats.org/spreadsheetml/2006/main" count="47" uniqueCount="41">
  <si>
    <t>Arduino</t>
  </si>
  <si>
    <t>Maceração</t>
  </si>
  <si>
    <t>Malteração</t>
  </si>
  <si>
    <t>Moagem</t>
  </si>
  <si>
    <t>Brassagem</t>
  </si>
  <si>
    <t>Fervura</t>
  </si>
  <si>
    <t>Resfriamento</t>
  </si>
  <si>
    <t>Filtragem</t>
  </si>
  <si>
    <t xml:space="preserve">Pausterização </t>
  </si>
  <si>
    <t>Produto final</t>
  </si>
  <si>
    <t>Simulado em Graus Celsius (°C)</t>
  </si>
  <si>
    <t>a - maceração</t>
  </si>
  <si>
    <t>b - maceração</t>
  </si>
  <si>
    <t>a - malteração1</t>
  </si>
  <si>
    <t>b - malteração2</t>
  </si>
  <si>
    <t>a - malteração2</t>
  </si>
  <si>
    <t>b - malteração1</t>
  </si>
  <si>
    <t>a - malteração3</t>
  </si>
  <si>
    <t>b - malteração3</t>
  </si>
  <si>
    <t>a - moagem</t>
  </si>
  <si>
    <t>b - moagem</t>
  </si>
  <si>
    <t>a - brassagem1</t>
  </si>
  <si>
    <t xml:space="preserve"> b - brassagem1</t>
  </si>
  <si>
    <t>a - brassagem2</t>
  </si>
  <si>
    <t xml:space="preserve"> b - brassagem2</t>
  </si>
  <si>
    <t>a - brassagem3</t>
  </si>
  <si>
    <t xml:space="preserve"> b - brassagem3</t>
  </si>
  <si>
    <t>a - fervura</t>
  </si>
  <si>
    <t xml:space="preserve"> b - fervura</t>
  </si>
  <si>
    <t>a - resfriamento1</t>
  </si>
  <si>
    <t xml:space="preserve"> b - resfriamento2</t>
  </si>
  <si>
    <t>a - resfriamento2</t>
  </si>
  <si>
    <t xml:space="preserve"> b - resfriamento1</t>
  </si>
  <si>
    <t>a - resfriamento3</t>
  </si>
  <si>
    <t xml:space="preserve"> b - resfriamento3</t>
  </si>
  <si>
    <t>a - maturação</t>
  </si>
  <si>
    <t xml:space="preserve"> b - maturação</t>
  </si>
  <si>
    <t>a - pasteurização</t>
  </si>
  <si>
    <t>b - pasteurização</t>
  </si>
  <si>
    <t>a - produto final</t>
  </si>
  <si>
    <t xml:space="preserve"> b - produto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</si>
</sst>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62C4-BA87-4AC6-999D-A18066E7FD64}">
  <dimension ref="A1:C16"/>
  <sheetViews>
    <sheetView workbookViewId="0">
      <selection activeCell="C3" sqref="C3"/>
    </sheetView>
  </sheetViews>
  <sheetFormatPr defaultRowHeight="15" x14ac:dyDescent="0.25"/>
  <cols>
    <col min="1" max="1" width="12.7109375" bestFit="1" customWidth="1"/>
    <col min="2" max="2" width="7.5703125" bestFit="1" customWidth="1"/>
    <col min="3" max="3" width="27" bestFit="1" customWidth="1"/>
  </cols>
  <sheetData>
    <row r="1" spans="1:3" x14ac:dyDescent="0.25">
      <c r="A1" s="1"/>
      <c r="B1" s="2" t="s">
        <v>0</v>
      </c>
      <c r="C1" s="2" t="s">
        <v>10</v>
      </c>
    </row>
    <row r="2" spans="1:3" x14ac:dyDescent="0.25">
      <c r="A2" s="2" t="s">
        <v>1</v>
      </c>
      <c r="B2" s="3">
        <v>26</v>
      </c>
      <c r="C2" s="4">
        <f xml:space="preserve"> 15 - (1.23/26)</f>
        <v>14.952692307692308</v>
      </c>
    </row>
    <row r="3" spans="1:3" x14ac:dyDescent="0.25">
      <c r="A3" s="2" t="s">
        <v>2</v>
      </c>
      <c r="B3" s="3">
        <v>26</v>
      </c>
      <c r="C3" s="3">
        <f>B3+23</f>
        <v>49</v>
      </c>
    </row>
    <row r="4" spans="1:3" x14ac:dyDescent="0.25">
      <c r="A4" s="2" t="s">
        <v>2</v>
      </c>
      <c r="B4" s="3">
        <v>26</v>
      </c>
      <c r="C4" s="3">
        <f>B4+45</f>
        <v>71</v>
      </c>
    </row>
    <row r="5" spans="1:3" x14ac:dyDescent="0.25">
      <c r="A5" s="2" t="s">
        <v>2</v>
      </c>
      <c r="B5" s="3">
        <v>26</v>
      </c>
      <c r="C5" s="3">
        <f>B5+60</f>
        <v>86</v>
      </c>
    </row>
    <row r="6" spans="1:3" x14ac:dyDescent="0.25">
      <c r="A6" s="2" t="s">
        <v>3</v>
      </c>
      <c r="B6" s="3">
        <v>26</v>
      </c>
      <c r="C6" s="3">
        <f>B6+40</f>
        <v>66</v>
      </c>
    </row>
    <row r="7" spans="1:3" x14ac:dyDescent="0.25">
      <c r="A7" s="2" t="s">
        <v>4</v>
      </c>
      <c r="B7" s="3">
        <v>26</v>
      </c>
      <c r="C7" s="3">
        <f>B7+12</f>
        <v>38</v>
      </c>
    </row>
    <row r="8" spans="1:3" x14ac:dyDescent="0.25">
      <c r="A8" s="2" t="s">
        <v>4</v>
      </c>
      <c r="B8" s="3">
        <v>26</v>
      </c>
      <c r="C8" s="3">
        <f>B8+35</f>
        <v>61</v>
      </c>
    </row>
    <row r="9" spans="1:3" x14ac:dyDescent="0.25">
      <c r="A9" s="2" t="s">
        <v>4</v>
      </c>
      <c r="B9" s="3">
        <v>26</v>
      </c>
      <c r="C9" s="3">
        <f>B9+40</f>
        <v>66</v>
      </c>
    </row>
    <row r="10" spans="1:3" x14ac:dyDescent="0.25">
      <c r="A10" s="2" t="s">
        <v>5</v>
      </c>
      <c r="B10" s="3">
        <v>26</v>
      </c>
      <c r="C10" s="3">
        <f>B10+74</f>
        <v>100</v>
      </c>
    </row>
    <row r="11" spans="1:3" x14ac:dyDescent="0.25">
      <c r="A11" s="2" t="s">
        <v>6</v>
      </c>
      <c r="B11" s="3">
        <v>26</v>
      </c>
      <c r="C11" s="3">
        <f>B11-20</f>
        <v>6</v>
      </c>
    </row>
    <row r="12" spans="1:3" x14ac:dyDescent="0.25">
      <c r="A12" s="2" t="s">
        <v>6</v>
      </c>
      <c r="B12" s="3">
        <v>26</v>
      </c>
      <c r="C12" s="3">
        <f>B12-14</f>
        <v>12</v>
      </c>
    </row>
    <row r="13" spans="1:3" x14ac:dyDescent="0.25">
      <c r="A13" s="2" t="s">
        <v>6</v>
      </c>
      <c r="B13" s="3">
        <v>26</v>
      </c>
      <c r="C13" s="3">
        <f>B13-21</f>
        <v>5</v>
      </c>
    </row>
    <row r="14" spans="1:3" x14ac:dyDescent="0.25">
      <c r="A14" s="2" t="s">
        <v>7</v>
      </c>
      <c r="B14" s="3">
        <v>26</v>
      </c>
      <c r="C14" s="3">
        <f>B14-25</f>
        <v>1</v>
      </c>
    </row>
    <row r="15" spans="1:3" x14ac:dyDescent="0.25">
      <c r="A15" s="2" t="s">
        <v>8</v>
      </c>
      <c r="B15" s="3">
        <v>26</v>
      </c>
      <c r="C15" s="3">
        <f>B15+40</f>
        <v>66</v>
      </c>
    </row>
    <row r="16" spans="1:3" x14ac:dyDescent="0.25">
      <c r="A16" s="2" t="s">
        <v>9</v>
      </c>
      <c r="B16" s="3">
        <v>26</v>
      </c>
      <c r="C16" s="3">
        <f>B16-20</f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6C9D-9B7F-411E-884F-76B2D7C4F56C}">
  <dimension ref="C3:N61"/>
  <sheetViews>
    <sheetView tabSelected="1" topLeftCell="A7" zoomScale="115" zoomScaleNormal="115" workbookViewId="0">
      <selection activeCell="G24" sqref="G24"/>
    </sheetView>
  </sheetViews>
  <sheetFormatPr defaultRowHeight="15" x14ac:dyDescent="0.25"/>
  <cols>
    <col min="3" max="3" width="16.28515625" bestFit="1" customWidth="1"/>
    <col min="4" max="4" width="16.85546875" bestFit="1" customWidth="1"/>
  </cols>
  <sheetData>
    <row r="3" spans="3:14" x14ac:dyDescent="0.25">
      <c r="C3" t="s">
        <v>11</v>
      </c>
      <c r="D3" t="s">
        <v>12</v>
      </c>
    </row>
    <row r="4" spans="3:14" x14ac:dyDescent="0.25">
      <c r="C4" s="5">
        <f xml:space="preserve"> (15-12)/(27.77-25.33)</f>
        <v>1.2295081967213108</v>
      </c>
      <c r="D4" s="5">
        <f xml:space="preserve"> 12 - (C4/25.33)</f>
        <v>11.951460394918227</v>
      </c>
    </row>
    <row r="5" spans="3:14" x14ac:dyDescent="0.25">
      <c r="C5" s="5">
        <f xml:space="preserve"> (15-12)/2.44</f>
        <v>1.2295081967213115</v>
      </c>
      <c r="D5" s="5">
        <f xml:space="preserve"> 15 - (C5/27.77)</f>
        <v>14.955725308004274</v>
      </c>
    </row>
    <row r="6" spans="3:14" x14ac:dyDescent="0.25">
      <c r="D6" s="5"/>
    </row>
    <row r="7" spans="3:14" x14ac:dyDescent="0.25">
      <c r="C7" t="s">
        <v>13</v>
      </c>
      <c r="D7" s="5" t="s">
        <v>16</v>
      </c>
    </row>
    <row r="8" spans="3:14" x14ac:dyDescent="0.25">
      <c r="C8" s="5">
        <f xml:space="preserve"> (50 - 48)/(27.77-25.33)</f>
        <v>0.81967213114754056</v>
      </c>
      <c r="D8" s="5">
        <f xml:space="preserve"> 48 - (C8/25.33)</f>
        <v>47.967640263278817</v>
      </c>
      <c r="N8" s="6"/>
    </row>
    <row r="9" spans="3:14" x14ac:dyDescent="0.25">
      <c r="C9" s="5">
        <f xml:space="preserve"> (50 - 48)/(27.77-25.33)</f>
        <v>0.81967213114754056</v>
      </c>
      <c r="D9" s="5">
        <f xml:space="preserve"> 50 - (C9/27.77)</f>
        <v>49.970483538669519</v>
      </c>
    </row>
    <row r="10" spans="3:14" x14ac:dyDescent="0.25">
      <c r="D10" s="5"/>
    </row>
    <row r="11" spans="3:14" x14ac:dyDescent="0.25">
      <c r="C11" t="s">
        <v>15</v>
      </c>
      <c r="D11" s="5" t="s">
        <v>14</v>
      </c>
    </row>
    <row r="12" spans="3:14" x14ac:dyDescent="0.25">
      <c r="C12" s="5">
        <f xml:space="preserve"> (75 - 70)/(27.77-25.33)</f>
        <v>2.0491803278688514</v>
      </c>
      <c r="D12" s="5">
        <f xml:space="preserve"> 70 - (C12/25.33)</f>
        <v>69.919100658197038</v>
      </c>
    </row>
    <row r="13" spans="3:14" x14ac:dyDescent="0.25">
      <c r="C13" s="5">
        <f xml:space="preserve"> (75 - 70)/(27.77-25.33)</f>
        <v>2.0491803278688514</v>
      </c>
      <c r="D13" s="5">
        <f xml:space="preserve"> 75 - (C13/27.77)</f>
        <v>74.926208846673788</v>
      </c>
    </row>
    <row r="14" spans="3:14" x14ac:dyDescent="0.25">
      <c r="D14" s="5"/>
    </row>
    <row r="15" spans="3:14" x14ac:dyDescent="0.25">
      <c r="C15" t="s">
        <v>17</v>
      </c>
      <c r="D15" s="5" t="s">
        <v>18</v>
      </c>
    </row>
    <row r="16" spans="3:14" x14ac:dyDescent="0.25">
      <c r="C16" s="5">
        <f xml:space="preserve"> (90 - 75)/(27.77-25.33)</f>
        <v>6.1475409836065538</v>
      </c>
      <c r="D16" s="5">
        <f xml:space="preserve"> 75 - (C16/25.33)</f>
        <v>74.75730197459113</v>
      </c>
    </row>
    <row r="17" spans="3:4" x14ac:dyDescent="0.25">
      <c r="C17" s="5">
        <f xml:space="preserve"> (90 - 75)/(27.77-25.33)</f>
        <v>6.1475409836065538</v>
      </c>
      <c r="D17" s="5">
        <f xml:space="preserve"> 90 - (C17/27.77)</f>
        <v>89.778626540021364</v>
      </c>
    </row>
    <row r="18" spans="3:4" x14ac:dyDescent="0.25">
      <c r="D18" s="5"/>
    </row>
    <row r="19" spans="3:4" x14ac:dyDescent="0.25">
      <c r="C19" t="s">
        <v>19</v>
      </c>
      <c r="D19" s="5" t="s">
        <v>20</v>
      </c>
    </row>
    <row r="20" spans="3:4" x14ac:dyDescent="0.25">
      <c r="C20" s="5">
        <f xml:space="preserve"> (72 - 62)/(27.77-25.33)</f>
        <v>4.0983606557377028</v>
      </c>
      <c r="D20" s="5">
        <f xml:space="preserve"> 62 - (C20/25.33)</f>
        <v>61.838201316394091</v>
      </c>
    </row>
    <row r="21" spans="3:4" x14ac:dyDescent="0.25">
      <c r="C21" s="5">
        <f xml:space="preserve"> (72 - 62)/(27.77-25.33)</f>
        <v>4.0983606557377028</v>
      </c>
      <c r="D21" s="5">
        <f xml:space="preserve"> 72 - (C21/27.77)</f>
        <v>71.852417693347576</v>
      </c>
    </row>
    <row r="22" spans="3:4" x14ac:dyDescent="0.25">
      <c r="D22" s="5"/>
    </row>
    <row r="23" spans="3:4" x14ac:dyDescent="0.25">
      <c r="C23" t="s">
        <v>21</v>
      </c>
      <c r="D23" s="5" t="s">
        <v>22</v>
      </c>
    </row>
    <row r="24" spans="3:4" x14ac:dyDescent="0.25">
      <c r="C24" s="5">
        <f xml:space="preserve"> (40 - 35)/(27.77-25.33)</f>
        <v>2.0491803278688514</v>
      </c>
      <c r="D24" s="5">
        <f xml:space="preserve"> 35 - (C24/25.33)</f>
        <v>34.919100658197046</v>
      </c>
    </row>
    <row r="25" spans="3:4" x14ac:dyDescent="0.25">
      <c r="C25" s="5">
        <f xml:space="preserve"> (40 - 35)/(27.77-25.33)</f>
        <v>2.0491803278688514</v>
      </c>
      <c r="D25" s="5">
        <f xml:space="preserve"> 40 - (C25/27.77)</f>
        <v>39.926208846673788</v>
      </c>
    </row>
    <row r="26" spans="3:4" x14ac:dyDescent="0.25">
      <c r="D26" s="5"/>
    </row>
    <row r="27" spans="3:4" x14ac:dyDescent="0.25">
      <c r="C27" t="s">
        <v>23</v>
      </c>
      <c r="D27" s="5" t="s">
        <v>24</v>
      </c>
    </row>
    <row r="28" spans="3:4" x14ac:dyDescent="0.25">
      <c r="C28" s="5">
        <f xml:space="preserve"> (70 - 55)/(27.77-25.33)</f>
        <v>6.1475409836065538</v>
      </c>
      <c r="D28" s="5">
        <f xml:space="preserve"> 55 - (C28/25.33)</f>
        <v>54.757301974591137</v>
      </c>
    </row>
    <row r="29" spans="3:4" x14ac:dyDescent="0.25">
      <c r="C29" s="5">
        <f xml:space="preserve"> (70 - 55)/(27.77-25.33)</f>
        <v>6.1475409836065538</v>
      </c>
      <c r="D29" s="5">
        <f xml:space="preserve"> 70 - (C29/27.77)</f>
        <v>69.778626540021364</v>
      </c>
    </row>
    <row r="30" spans="3:4" x14ac:dyDescent="0.25">
      <c r="D30" s="5"/>
    </row>
    <row r="31" spans="3:4" x14ac:dyDescent="0.25">
      <c r="C31" t="s">
        <v>25</v>
      </c>
      <c r="D31" s="5" t="s">
        <v>26</v>
      </c>
    </row>
    <row r="32" spans="3:4" x14ac:dyDescent="0.25">
      <c r="C32" s="5">
        <f xml:space="preserve"> (67 - 62)/(27.77-25.33)</f>
        <v>2.0491803278688514</v>
      </c>
      <c r="D32" s="5">
        <f xml:space="preserve"> 62 - (C32/25.33)</f>
        <v>61.919100658197046</v>
      </c>
    </row>
    <row r="33" spans="3:4" x14ac:dyDescent="0.25">
      <c r="C33" s="5">
        <f xml:space="preserve"> (67 - 62)/(27.77-25.33)</f>
        <v>2.0491803278688514</v>
      </c>
      <c r="D33" s="5">
        <f xml:space="preserve"> 67 - (C33/27.77)</f>
        <v>66.926208846673788</v>
      </c>
    </row>
    <row r="34" spans="3:4" x14ac:dyDescent="0.25">
      <c r="D34" s="5"/>
    </row>
    <row r="35" spans="3:4" x14ac:dyDescent="0.25">
      <c r="C35" t="s">
        <v>27</v>
      </c>
      <c r="D35" s="5" t="s">
        <v>28</v>
      </c>
    </row>
    <row r="36" spans="3:4" x14ac:dyDescent="0.25">
      <c r="C36" s="5">
        <f xml:space="preserve"> (102 - 100)/(27.77-25.33)</f>
        <v>0.81967213114754056</v>
      </c>
      <c r="D36" s="5">
        <f xml:space="preserve"> 100 - (C36/25.33)</f>
        <v>99.967640263278824</v>
      </c>
    </row>
    <row r="37" spans="3:4" x14ac:dyDescent="0.25">
      <c r="C37" s="5">
        <f xml:space="preserve"> (102 - 100)/(27.77-25.33)</f>
        <v>0.81967213114754056</v>
      </c>
      <c r="D37" s="5">
        <f xml:space="preserve"> 102 - (C37/27.77)</f>
        <v>101.97048353866951</v>
      </c>
    </row>
    <row r="38" spans="3:4" x14ac:dyDescent="0.25">
      <c r="D38" s="5"/>
    </row>
    <row r="39" spans="3:4" x14ac:dyDescent="0.25">
      <c r="C39" t="s">
        <v>29</v>
      </c>
      <c r="D39" s="5" t="s">
        <v>32</v>
      </c>
    </row>
    <row r="40" spans="3:4" x14ac:dyDescent="0.25">
      <c r="C40" s="5">
        <f xml:space="preserve"> (12 - 7)/(27.77-25.33)</f>
        <v>2.0491803278688514</v>
      </c>
      <c r="D40" s="5">
        <f xml:space="preserve"> 7 - (C40/25.33)</f>
        <v>6.9191006581970447</v>
      </c>
    </row>
    <row r="41" spans="3:4" x14ac:dyDescent="0.25">
      <c r="C41" s="5">
        <f xml:space="preserve"> (12 - 7)/(27.77-25.33)</f>
        <v>2.0491803278688514</v>
      </c>
      <c r="D41" s="5">
        <f xml:space="preserve"> 12 - (C41/27.77)</f>
        <v>11.92620884667379</v>
      </c>
    </row>
    <row r="42" spans="3:4" x14ac:dyDescent="0.25">
      <c r="D42" s="5"/>
    </row>
    <row r="43" spans="3:4" x14ac:dyDescent="0.25">
      <c r="C43" t="s">
        <v>31</v>
      </c>
      <c r="D43" s="5" t="s">
        <v>30</v>
      </c>
    </row>
    <row r="44" spans="3:4" x14ac:dyDescent="0.25">
      <c r="C44" s="5">
        <f xml:space="preserve"> (17 - 12)/(27.77-25.33)</f>
        <v>2.0491803278688514</v>
      </c>
      <c r="D44" s="5">
        <f xml:space="preserve">  12 - (C44/25.33)</f>
        <v>11.919100658197046</v>
      </c>
    </row>
    <row r="45" spans="3:4" x14ac:dyDescent="0.25">
      <c r="C45" s="5">
        <f xml:space="preserve"> (17 - 12)/(27.77-25.33)</f>
        <v>2.0491803278688514</v>
      </c>
      <c r="D45" s="5">
        <f xml:space="preserve"> 17 - (C45/27.77)</f>
        <v>16.926208846673791</v>
      </c>
    </row>
    <row r="46" spans="3:4" x14ac:dyDescent="0.25">
      <c r="D46" s="5"/>
    </row>
    <row r="47" spans="3:4" x14ac:dyDescent="0.25">
      <c r="C47" t="s">
        <v>33</v>
      </c>
      <c r="D47" s="5" t="s">
        <v>34</v>
      </c>
    </row>
    <row r="48" spans="3:4" x14ac:dyDescent="0.25">
      <c r="C48" s="5">
        <f xml:space="preserve"> (6 - 4)/(27.77-25.33)</f>
        <v>0.81967213114754056</v>
      </c>
      <c r="D48" s="5">
        <f xml:space="preserve">  4 - (C48/25.33)</f>
        <v>3.9676402632788181</v>
      </c>
    </row>
    <row r="49" spans="3:4" x14ac:dyDescent="0.25">
      <c r="C49" s="5">
        <f xml:space="preserve"> (6 - 4)/(27.77-25.33)</f>
        <v>0.81967213114754056</v>
      </c>
      <c r="D49" s="5">
        <f xml:space="preserve"> 6 - (C49/27.77)</f>
        <v>5.9704835386695159</v>
      </c>
    </row>
    <row r="50" spans="3:4" x14ac:dyDescent="0.25">
      <c r="D50" s="5"/>
    </row>
    <row r="51" spans="3:4" x14ac:dyDescent="0.25">
      <c r="C51" t="s">
        <v>35</v>
      </c>
      <c r="D51" s="5" t="s">
        <v>36</v>
      </c>
    </row>
    <row r="52" spans="3:4" x14ac:dyDescent="0.25">
      <c r="C52" s="5">
        <f xml:space="preserve"> (2 - 0)/(27.77-25.33)</f>
        <v>0.81967213114754056</v>
      </c>
      <c r="D52" s="5">
        <f xml:space="preserve">  0 - (C52/25.33)</f>
        <v>-3.2359736721182024E-2</v>
      </c>
    </row>
    <row r="53" spans="3:4" x14ac:dyDescent="0.25">
      <c r="C53" s="5">
        <f xml:space="preserve"> (2 - 0)/(27.77-25.33)</f>
        <v>0.81967213114754056</v>
      </c>
      <c r="D53" s="5">
        <f xml:space="preserve"> 2 - (C53/27.77)</f>
        <v>1.9704835386695161</v>
      </c>
    </row>
    <row r="54" spans="3:4" x14ac:dyDescent="0.25">
      <c r="D54" s="5"/>
    </row>
    <row r="55" spans="3:4" x14ac:dyDescent="0.25">
      <c r="C55" t="s">
        <v>37</v>
      </c>
      <c r="D55" s="5" t="s">
        <v>38</v>
      </c>
    </row>
    <row r="56" spans="3:4" x14ac:dyDescent="0.25">
      <c r="C56" s="5">
        <f xml:space="preserve"> (70 - 60)/(27.77-25.33)</f>
        <v>4.0983606557377028</v>
      </c>
      <c r="D56" s="5">
        <f xml:space="preserve">  60 - (C56/25.33)</f>
        <v>59.838201316394091</v>
      </c>
    </row>
    <row r="57" spans="3:4" x14ac:dyDescent="0.25">
      <c r="C57" s="5">
        <f xml:space="preserve"> (70 - 60)/(27.77-25.33)</f>
        <v>4.0983606557377028</v>
      </c>
      <c r="D57" s="5">
        <f xml:space="preserve"> 70 - (C57/27.77)</f>
        <v>69.852417693347576</v>
      </c>
    </row>
    <row r="58" spans="3:4" x14ac:dyDescent="0.25">
      <c r="D58" s="5"/>
    </row>
    <row r="59" spans="3:4" x14ac:dyDescent="0.25">
      <c r="C59" t="s">
        <v>39</v>
      </c>
      <c r="D59" s="5" t="s">
        <v>40</v>
      </c>
    </row>
    <row r="60" spans="3:4" x14ac:dyDescent="0.25">
      <c r="C60" s="5">
        <f xml:space="preserve"> (7 - 2)/(27.77-25.33)</f>
        <v>2.0491803278688514</v>
      </c>
      <c r="D60" s="5">
        <f xml:space="preserve">  7 - (C60/25.33)</f>
        <v>6.9191006581970447</v>
      </c>
    </row>
    <row r="61" spans="3:4" x14ac:dyDescent="0.25">
      <c r="C61" s="5">
        <f xml:space="preserve"> (7 - 2)/(27.77-25.33)</f>
        <v>2.0491803278688514</v>
      </c>
      <c r="D61" s="5">
        <f xml:space="preserve"> 2 - (C61/27.77)</f>
        <v>1.9262088466737901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Ciliberti</dc:creator>
  <cp:lastModifiedBy>Matheus Henrique</cp:lastModifiedBy>
  <dcterms:created xsi:type="dcterms:W3CDTF">2023-05-04T15:23:30Z</dcterms:created>
  <dcterms:modified xsi:type="dcterms:W3CDTF">2023-05-05T01:32:33Z</dcterms:modified>
</cp:coreProperties>
</file>