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avila/Desktop/Classwork/Excel-Challenge/Starter_Code/"/>
    </mc:Choice>
  </mc:AlternateContent>
  <xr:revisionPtr revIDLastSave="0" documentId="13_ncr:1_{34116B63-F6E9-A64B-9C03-41590D97434D}" xr6:coauthVersionLast="47" xr6:coauthVersionMax="47" xr10:uidLastSave="{00000000-0000-0000-0000-000000000000}"/>
  <bookViews>
    <workbookView xWindow="11340" yWindow="780" windowWidth="22880" windowHeight="19380" activeTab="5" xr2:uid="{00000000-000D-0000-FFFF-FFFF00000000}"/>
  </bookViews>
  <sheets>
    <sheet name="Pivot 1" sheetId="2" r:id="rId1"/>
    <sheet name="Pivot 2" sheetId="3" r:id="rId2"/>
    <sheet name="Pivot 3" sheetId="4" r:id="rId3"/>
    <sheet name="Outcome Based On Goal" sheetId="5" r:id="rId4"/>
    <sheet name="Backers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2" i="6"/>
  <c r="L7" i="6"/>
  <c r="L6" i="6"/>
  <c r="L5" i="6"/>
  <c r="L4" i="6"/>
  <c r="I7" i="6"/>
  <c r="I6" i="6"/>
  <c r="I5" i="6"/>
  <c r="I4" i="6"/>
  <c r="I3" i="6"/>
  <c r="I2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B2" i="5"/>
  <c r="D2" i="5"/>
  <c r="C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E3" i="5" l="1"/>
  <c r="F3" i="5" s="1"/>
  <c r="E6" i="5"/>
  <c r="F6" i="5" s="1"/>
  <c r="E7" i="5"/>
  <c r="G7" i="5" s="1"/>
  <c r="E8" i="5"/>
  <c r="G8" i="5" s="1"/>
  <c r="E9" i="5"/>
  <c r="G9" i="5" s="1"/>
  <c r="E10" i="5"/>
  <c r="F10" i="5" s="1"/>
  <c r="E11" i="5"/>
  <c r="F11" i="5" s="1"/>
  <c r="E4" i="5"/>
  <c r="F4" i="5" s="1"/>
  <c r="E5" i="5"/>
  <c r="G5" i="5" s="1"/>
  <c r="F8" i="5"/>
  <c r="F7" i="5"/>
  <c r="H7" i="5"/>
  <c r="E12" i="5"/>
  <c r="E13" i="5"/>
  <c r="F13" i="5" s="1"/>
  <c r="G3" i="5"/>
  <c r="H3" i="5"/>
  <c r="E2" i="5"/>
  <c r="H8" i="5" l="1"/>
  <c r="G6" i="5"/>
  <c r="H6" i="5"/>
  <c r="F9" i="5"/>
  <c r="H4" i="5"/>
  <c r="H10" i="5"/>
  <c r="F5" i="5"/>
  <c r="G10" i="5"/>
  <c r="H11" i="5"/>
  <c r="G11" i="5"/>
  <c r="G4" i="5"/>
  <c r="H5" i="5"/>
  <c r="H9" i="5"/>
  <c r="G12" i="5"/>
  <c r="H12" i="5"/>
  <c r="G13" i="5"/>
  <c r="H13" i="5"/>
  <c r="F12" i="5"/>
  <c r="G2" i="5"/>
  <c r="H2" i="5"/>
  <c r="F2" i="5"/>
</calcChain>
</file>

<file path=xl/sharedStrings.xml><?xml version="1.0" encoding="utf-8"?>
<sst xmlns="http://schemas.openxmlformats.org/spreadsheetml/2006/main" count="9102" uniqueCount="2112">
  <si>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</si>
  <si>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</si>
  <si>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</si>
  <si>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</si>
  <si>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</si>
  <si>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</si>
  <si>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</si>
  <si>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</si>
  <si>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</si>
  <si>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</si>
  <si>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</si>
  <si>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</si>
  <si>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</si>
  <si>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</si>
  <si>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</si>
  <si>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</si>
  <si>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</si>
  <si>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</si>
  <si>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</si>
  <si>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</si>
  <si>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</si>
  <si>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</si>
  <si>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</si>
  <si>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</si>
  <si>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</si>
  <si>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</si>
  <si>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</si>
  <si>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</si>
  <si>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</si>
  <si>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</si>
  <si>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</si>
  <si>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</si>
  <si>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</si>
  <si>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</si>
  <si>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</si>
  <si>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</si>
  <si>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</si>
  <si>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</si>
  <si>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</si>
  <si>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</si>
  <si>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</si>
  <si>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</si>
  <si>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</si>
  <si>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</si>
  <si>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</si>
  <si>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</si>
  <si>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</si>
  <si>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</si>
  <si>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</si>
  <si>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</si>
  <si>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</si>
  <si>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</si>
  <si>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</si>
  <si>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</si>
  <si>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</si>
  <si>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</si>
  <si>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</si>
  <si>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</si>
  <si>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</si>
  <si>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</si>
  <si>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</si>
  <si>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</si>
  <si>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</si>
  <si>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</si>
  <si>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</si>
  <si>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</si>
  <si>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</si>
  <si>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</si>
  <si>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</si>
  <si>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</si>
  <si>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</si>
  <si>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</si>
  <si>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</si>
  <si>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</si>
  <si>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</si>
  <si>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</si>
  <si>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</si>
  <si>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</si>
  <si>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</si>
  <si>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</si>
  <si>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</si>
  <si>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</si>
  <si>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</si>
  <si>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</si>
  <si>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</si>
  <si>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</si>
  <si>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</si>
  <si>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</si>
  <si>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</si>
  <si>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</si>
  <si>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</si>
  <si>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</si>
  <si>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</si>
  <si>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</si>
  <si>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</si>
  <si>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</si>
  <si>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</si>
  <si>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</si>
  <si>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</si>
  <si>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</si>
  <si>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</si>
  <si>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</si>
  <si>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</si>
  <si>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</si>
  <si>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</si>
  <si>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</si>
  <si>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</si>
  <si>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</si>
  <si>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</si>
  <si>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</si>
  <si>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</si>
  <si>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</si>
  <si>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</si>
  <si>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</si>
  <si>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</si>
  <si>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</si>
  <si>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</si>
  <si>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</si>
  <si>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</si>
  <si>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</si>
  <si>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</si>
  <si>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</si>
  <si>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</si>
  <si>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</si>
  <si>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</si>
  <si>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</si>
  <si>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</si>
  <si>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</si>
  <si>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</si>
  <si>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</si>
  <si>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</si>
  <si>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</si>
  <si>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</si>
  <si>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</si>
  <si>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</si>
  <si>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</si>
  <si>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</si>
  <si>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</si>
  <si>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</si>
  <si>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</si>
  <si>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</si>
  <si>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</si>
  <si>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</si>
  <si>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</si>
  <si>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</si>
  <si>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</si>
  <si>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</si>
  <si>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</si>
  <si>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</si>
  <si>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</si>
  <si>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</si>
  <si>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</si>
  <si>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</si>
  <si>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</si>
  <si>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</si>
  <si>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</si>
  <si>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</si>
  <si>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</si>
  <si>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</si>
  <si>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</si>
  <si>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</si>
  <si>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</si>
  <si>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</si>
  <si>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</si>
  <si>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</si>
  <si>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</si>
  <si>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</si>
  <si>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</si>
  <si>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</si>
  <si>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</si>
  <si>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</si>
  <si>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</si>
  <si>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</si>
  <si>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</si>
  <si>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</si>
  <si>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</si>
  <si>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</si>
  <si>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</si>
  <si>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</si>
  <si>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</si>
  <si>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</si>
  <si>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</si>
  <si>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</si>
  <si>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</si>
  <si>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</si>
  <si>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</si>
  <si>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</si>
  <si>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</si>
  <si>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</si>
  <si>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</si>
  <si>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</si>
  <si>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</si>
  <si>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</si>
  <si>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</si>
  <si>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</si>
  <si>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</si>
  <si>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</si>
  <si>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</si>
  <si>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</si>
  <si>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</si>
  <si>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</si>
  <si>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</si>
  <si>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</si>
  <si>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</si>
  <si>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</si>
  <si>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</si>
  <si>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</si>
  <si>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</si>
  <si>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</si>
  <si>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</si>
  <si>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</si>
  <si>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</si>
  <si>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</si>
  <si>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</si>
  <si>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</si>
  <si>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</si>
  <si>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</si>
  <si>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</si>
  <si>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</si>
  <si>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</si>
  <si>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</si>
  <si>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</si>
  <si>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</si>
  <si>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</si>
  <si>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</si>
  <si>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</si>
  <si>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</si>
  <si>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</si>
  <si>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</si>
  <si>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</si>
  <si>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</si>
  <si>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</si>
  <si>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</si>
  <si>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</si>
  <si>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</si>
  <si>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</si>
  <si>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</si>
  <si>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</si>
  <si>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</si>
  <si>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</si>
  <si>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</si>
  <si>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</si>
  <si>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</si>
  <si>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</si>
  <si>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</si>
  <si>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</si>
  <si>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</si>
  <si>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</si>
  <si>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</si>
  <si>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</si>
  <si>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</si>
  <si>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</si>
  <si>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</si>
  <si>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</si>
  <si>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</si>
  <si>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</si>
  <si>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</si>
  <si>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</si>
  <si>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</si>
  <si>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</si>
  <si>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</si>
  <si>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</si>
  <si>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</si>
  <si>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</si>
  <si>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</si>
  <si>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</si>
  <si>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</si>
  <si>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</si>
  <si>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</si>
  <si>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</si>
  <si>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</si>
  <si>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</si>
  <si>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</si>
  <si>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</si>
  <si>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</si>
  <si>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</si>
  <si>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</si>
  <si>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</si>
  <si>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</si>
  <si>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</si>
  <si>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</si>
  <si>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</si>
  <si>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</si>
  <si>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</si>
  <si>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</si>
  <si>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</si>
  <si>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</si>
  <si>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</si>
  <si>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</si>
  <si>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</si>
  <si>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</si>
  <si>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</si>
  <si>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</si>
  <si>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</si>
  <si>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</si>
  <si>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</si>
  <si>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</si>
  <si>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</si>
  <si>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</si>
  <si>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</si>
  <si>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</si>
  <si>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</si>
  <si>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</si>
  <si>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</si>
  <si>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</si>
  <si>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</si>
  <si>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</si>
  <si>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</si>
  <si>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</si>
  <si>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</si>
  <si>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</si>
  <si>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</si>
  <si>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</si>
  <si>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</si>
  <si>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</si>
  <si>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</si>
  <si>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</si>
  <si>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</si>
  <si>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</si>
  <si>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</si>
  <si>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</si>
  <si>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</si>
  <si>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</si>
  <si>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</si>
  <si>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</si>
  <si>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</si>
  <si>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</si>
  <si>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</si>
  <si>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</si>
  <si>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</si>
  <si>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</si>
  <si>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</si>
  <si>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</si>
  <si>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</si>
  <si>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</si>
  <si>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</si>
  <si>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</si>
  <si>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</si>
  <si>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</si>
  <si>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</si>
  <si>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</si>
  <si>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</si>
  <si>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</si>
  <si>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</si>
  <si>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</si>
  <si>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</si>
  <si>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</si>
  <si>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</si>
  <si>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</si>
  <si>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</si>
  <si>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</si>
  <si>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</si>
  <si>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</si>
  <si>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</si>
  <si>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</si>
  <si>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</si>
  <si>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</si>
  <si>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</si>
  <si>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</si>
  <si>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</si>
  <si>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</si>
  <si>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</si>
  <si>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</si>
  <si>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</si>
  <si>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</si>
  <si>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</si>
  <si>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</si>
  <si>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</si>
  <si>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</si>
  <si>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</si>
  <si>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</si>
  <si>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</si>
  <si>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</si>
  <si>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</si>
  <si>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</si>
  <si>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</si>
  <si>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</si>
  <si>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</si>
  <si>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</si>
  <si>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</si>
  <si>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</si>
  <si>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</si>
  <si>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</si>
  <si>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</si>
  <si>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</si>
  <si>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</si>
  <si>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</si>
  <si>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</si>
  <si>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</si>
  <si>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</si>
  <si>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</si>
  <si>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</si>
  <si>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</si>
  <si>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</si>
  <si>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</si>
  <si>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</si>
  <si>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</si>
  <si>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</si>
  <si>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</si>
  <si>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</si>
  <si>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</si>
  <si>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</si>
  <si>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</si>
  <si>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</si>
  <si>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</si>
  <si>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</si>
  <si>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</si>
  <si>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</si>
  <si>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</si>
  <si>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</si>
  <si>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</si>
  <si>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</si>
  <si>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</si>
  <si>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</si>
  <si>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</si>
  <si>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</si>
  <si>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</si>
  <si>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</si>
  <si>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</si>
  <si>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</si>
  <si>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</si>
  <si>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</si>
  <si>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</si>
  <si>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</si>
  <si>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</si>
  <si>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</si>
  <si>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</si>
  <si>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</si>
  <si>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</si>
  <si>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</si>
  <si>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</si>
  <si>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</si>
  <si>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</si>
  <si>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</si>
  <si>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</si>
  <si>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</si>
  <si>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</si>
  <si>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</si>
  <si>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</si>
  <si>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</si>
  <si>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</si>
  <si>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</si>
  <si>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</si>
  <si>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</si>
  <si>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</si>
  <si>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</si>
  <si>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</si>
  <si>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</si>
  <si>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</si>
  <si>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</si>
  <si>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</si>
  <si>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</si>
  <si>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</si>
  <si>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</si>
  <si>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</si>
  <si>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</si>
  <si>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</si>
  <si>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</si>
  <si>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</si>
  <si>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</si>
  <si>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</si>
  <si>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</si>
  <si>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</si>
  <si>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</si>
  <si>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</si>
  <si>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</si>
  <si>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</si>
  <si>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</si>
  <si>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</si>
  <si>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</si>
  <si>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</si>
  <si>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</si>
  <si>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</si>
  <si>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</si>
  <si>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</si>
  <si>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</si>
  <si>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</si>
  <si>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</si>
  <si>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</si>
  <si>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</si>
  <si>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</si>
  <si>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</si>
  <si>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</si>
  <si>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</si>
  <si>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</si>
  <si>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</si>
  <si>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</si>
  <si>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</si>
  <si>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</si>
  <si>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</si>
  <si>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</si>
  <si>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</si>
  <si>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</si>
  <si>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</si>
  <si>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</si>
  <si>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</si>
  <si>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</si>
  <si>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</si>
  <si>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</si>
  <si>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</si>
  <si>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</si>
  <si>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</si>
  <si>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</si>
  <si>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</si>
  <si>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</si>
  <si>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</si>
  <si>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</si>
  <si>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</si>
  <si>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</si>
  <si>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</si>
  <si>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</si>
  <si>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</si>
  <si>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</si>
  <si>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</si>
  <si>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</si>
  <si>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</si>
  <si>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</si>
  <si>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</si>
  <si>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</si>
  <si>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</si>
  <si>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</si>
  <si>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</si>
  <si>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</si>
  <si>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</si>
  <si>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</si>
  <si>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</si>
  <si>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</si>
  <si>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</si>
  <si>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</si>
  <si>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</si>
  <si>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</si>
  <si>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</si>
  <si>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</si>
  <si>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</si>
  <si>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</si>
  <si>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</si>
  <si>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</si>
  <si>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</si>
  <si>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</si>
  <si>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</si>
  <si>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</si>
  <si>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</si>
  <si>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</si>
  <si>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</si>
  <si>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</si>
  <si>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</si>
  <si>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</si>
  <si>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</si>
  <si>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</si>
  <si>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</si>
  <si>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</si>
  <si>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</si>
  <si>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</si>
  <si>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</si>
  <si>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</si>
  <si>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</si>
  <si>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</si>
  <si>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</si>
  <si>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</si>
  <si>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</si>
  <si>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</si>
  <si>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</si>
  <si>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</si>
  <si>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</si>
  <si>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</si>
  <si>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</si>
  <si>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</si>
  <si>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</si>
  <si>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</si>
  <si>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</si>
  <si>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</si>
  <si>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</si>
  <si>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</si>
  <si>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</si>
  <si>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</si>
  <si>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</si>
  <si>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</si>
  <si>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</si>
  <si>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</si>
  <si>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</si>
  <si>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</si>
  <si>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</si>
  <si>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</si>
  <si>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</si>
  <si>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</si>
  <si>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</si>
  <si>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</si>
  <si>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</si>
  <si>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</si>
  <si>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</si>
  <si>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</si>
  <si>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</si>
  <si>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</si>
  <si>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</si>
  <si>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</si>
  <si>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</si>
  <si>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</si>
  <si>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</si>
  <si>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</si>
  <si>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</si>
  <si>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</si>
  <si>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</si>
  <si>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</si>
  <si>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</si>
  <si>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</si>
  <si>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</si>
  <si>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</si>
  <si>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</si>
  <si>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</si>
  <si>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</si>
  <si>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</si>
  <si>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</si>
  <si>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</si>
  <si>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</si>
  <si>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</si>
  <si>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</si>
  <si>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</si>
  <si>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</si>
  <si>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</si>
  <si>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</si>
  <si>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</si>
  <si>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</si>
  <si>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</si>
  <si>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</si>
  <si>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</si>
  <si>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</si>
  <si>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</si>
  <si>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</si>
  <si>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</si>
  <si>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</si>
  <si>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</si>
  <si>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</si>
  <si>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</si>
  <si>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</si>
  <si>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</si>
  <si>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</si>
  <si>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</si>
  <si>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</si>
  <si>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</si>
  <si>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</si>
  <si>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</si>
  <si>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</si>
  <si>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</si>
  <si>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</si>
  <si>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</si>
  <si>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</si>
  <si>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</si>
  <si>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</si>
  <si>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</si>
  <si>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</si>
  <si>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</si>
  <si>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</si>
  <si>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</si>
  <si>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</si>
  <si>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</si>
  <si>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</si>
  <si>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</si>
  <si>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</si>
  <si>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</si>
  <si>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</si>
  <si>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</si>
  <si>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</si>
  <si>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</si>
  <si>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</si>
  <si>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</si>
  <si>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</si>
  <si>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</si>
  <si>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</si>
  <si>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</si>
  <si>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</si>
  <si>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</si>
  <si>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</si>
  <si>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</si>
  <si>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</si>
  <si>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</si>
  <si>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</si>
  <si>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</si>
  <si>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</si>
  <si>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</si>
  <si>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</si>
  <si>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</si>
  <si>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</si>
  <si>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</si>
  <si>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</si>
  <si>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</si>
  <si>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</si>
  <si>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</si>
  <si>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</si>
  <si>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</si>
  <si>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</si>
  <si>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</si>
  <si>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</si>
  <si>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</si>
  <si>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</si>
  <si>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</si>
  <si>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</si>
  <si>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</si>
  <si>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</si>
  <si>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</si>
  <si>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</si>
  <si>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</si>
  <si>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</si>
  <si>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</si>
  <si>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</si>
  <si>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</si>
  <si>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</si>
  <si>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</si>
  <si>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</si>
  <si>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</si>
  <si>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</si>
  <si>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</si>
  <si>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</si>
  <si>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</si>
  <si>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</si>
  <si>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</si>
  <si>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</si>
  <si>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</si>
  <si>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</si>
  <si>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</si>
  <si>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</si>
  <si>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</si>
  <si>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</si>
  <si>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</si>
  <si>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</si>
  <si>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</si>
  <si>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</si>
  <si>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</si>
  <si>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</si>
  <si>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</si>
  <si>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</si>
  <si>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</si>
  <si>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</si>
  <si>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</si>
  <si>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</si>
  <si>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</si>
  <si>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</si>
  <si>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</si>
  <si>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</si>
  <si>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</si>
  <si>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</si>
  <si>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</si>
  <si>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</si>
  <si>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</si>
  <si>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</si>
  <si>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</si>
  <si>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</si>
  <si>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</si>
  <si>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</si>
  <si>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</si>
  <si>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</si>
  <si>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</si>
  <si>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</si>
  <si>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</si>
  <si>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</si>
  <si>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</si>
  <si>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</si>
  <si>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</si>
  <si>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</si>
  <si>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</si>
  <si>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</si>
  <si>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</si>
  <si>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</si>
  <si>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</si>
  <si>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</si>
  <si>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</si>
  <si>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</si>
  <si>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</si>
  <si>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</si>
  <si>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</si>
  <si>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</si>
  <si>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</si>
  <si>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</si>
  <si>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</si>
  <si>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</si>
  <si>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</si>
  <si>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</si>
  <si>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</si>
  <si>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</si>
  <si>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</si>
  <si>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</si>
  <si>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</si>
  <si>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</si>
  <si>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</si>
  <si>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</si>
  <si>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</si>
  <si>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</si>
  <si>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</si>
  <si>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</si>
  <si>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</si>
  <si>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</si>
  <si>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</si>
  <si>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</si>
  <si>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</si>
  <si>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</si>
  <si>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</si>
  <si>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</si>
  <si>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</si>
  <si>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</si>
  <si>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</si>
  <si>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</si>
  <si>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</si>
  <si>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</si>
  <si>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</si>
  <si>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</si>
  <si>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</si>
  <si>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</si>
  <si>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</si>
  <si>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</si>
  <si>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</si>
  <si>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</si>
  <si>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</si>
  <si>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</si>
  <si>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</si>
  <si>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</si>
  <si>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</si>
  <si>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</si>
  <si>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</si>
  <si>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</si>
  <si>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</si>
  <si>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</si>
  <si>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</si>
  <si>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</si>
  <si>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</si>
  <si>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</si>
  <si>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</si>
  <si>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</si>
  <si>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</si>
  <si>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</si>
  <si>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</si>
  <si>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</si>
  <si>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</si>
  <si>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</si>
  <si>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</si>
  <si>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</si>
  <si>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</si>
  <si>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</si>
  <si>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</si>
  <si>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</si>
  <si>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</si>
  <si>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</si>
  <si>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</si>
  <si>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</si>
  <si>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</si>
  <si>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</si>
  <si>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</si>
  <si>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</si>
  <si>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</si>
  <si>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</si>
  <si>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</si>
  <si>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</si>
  <si>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</si>
  <si>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</si>
  <si>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</si>
  <si>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</si>
  <si>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</si>
  <si>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</si>
  <si>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</si>
  <si>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</si>
  <si>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</si>
  <si>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</si>
  <si>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</si>
  <si>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</si>
  <si>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</si>
  <si>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</si>
  <si>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</si>
  <si>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</si>
  <si>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</si>
  <si>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</si>
  <si>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</si>
  <si>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</si>
  <si>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</si>
  <si>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</si>
  <si>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</si>
  <si>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</si>
  <si>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</si>
  <si>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</si>
  <si>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</si>
  <si>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</si>
  <si>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</si>
  <si>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</si>
  <si>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</si>
  <si>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</si>
  <si>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</si>
  <si>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</si>
  <si>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</si>
  <si>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</si>
  <si>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</si>
  <si>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</si>
  <si>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</si>
  <si>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</si>
  <si>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</si>
  <si>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</si>
  <si>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</si>
  <si>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</si>
  <si>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</si>
  <si>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</si>
  <si>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</si>
  <si>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</si>
  <si>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</si>
  <si>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</si>
  <si>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</si>
  <si>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</si>
  <si>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</si>
  <si>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</si>
  <si>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</si>
  <si>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</si>
  <si>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</si>
  <si>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</si>
  <si>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</si>
  <si>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</si>
  <si>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</si>
  <si>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</si>
  <si>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</si>
  <si>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</si>
  <si>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</si>
  <si>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</si>
  <si>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</si>
  <si>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</si>
  <si>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</si>
  <si>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</si>
  <si>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</si>
  <si>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</si>
  <si>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</si>
  <si>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</si>
  <si>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</si>
  <si>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</si>
  <si>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</si>
  <si>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</si>
  <si>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</si>
  <si>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</si>
  <si>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</si>
  <si>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</si>
  <si>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</si>
  <si>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</si>
  <si>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</si>
  <si>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</si>
  <si>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</si>
  <si>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</si>
  <si>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</si>
  <si>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</si>
  <si>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</si>
  <si>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</si>
  <si>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</si>
  <si>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</si>
  <si>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</si>
  <si>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</si>
  <si>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</si>
  <si>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</si>
  <si>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</si>
  <si>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</si>
  <si>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</si>
  <si>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</si>
  <si>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</si>
  <si>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</si>
  <si>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</si>
  <si>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</si>
  <si>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</si>
  <si>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</si>
  <si>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</si>
  <si>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</si>
  <si>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</si>
  <si>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</si>
  <si>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</si>
  <si>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</si>
  <si>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</si>
  <si>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</si>
  <si>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</si>
  <si>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</si>
  <si>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</si>
  <si>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</si>
  <si>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</si>
  <si>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</si>
  <si>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</si>
  <si>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</si>
  <si>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</si>
  <si>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</si>
  <si>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</si>
  <si>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</si>
  <si>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</si>
  <si>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</si>
  <si>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</si>
  <si>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</si>
  <si>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</si>
  <si>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</si>
  <si>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</si>
  <si>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</si>
  <si>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</si>
  <si>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</si>
  <si>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</si>
  <si>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</si>
  <si>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</si>
  <si>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</si>
  <si>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</si>
  <si>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</si>
  <si>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</si>
  <si>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</si>
  <si>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</si>
  <si>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</si>
  <si>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</si>
  <si>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</si>
  <si>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</si>
  <si>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</si>
  <si>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</si>
  <si>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</si>
  <si>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</si>
  <si>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</si>
  <si>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</si>
  <si>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</si>
  <si>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</si>
  <si>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</si>
  <si>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</si>
  <si>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</si>
  <si>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</si>
  <si>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</si>
  <si>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</si>
  <si>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</si>
  <si>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</si>
  <si>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</si>
  <si>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</si>
  <si>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</si>
  <si>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</si>
  <si>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</si>
  <si>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</si>
  <si>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</si>
  <si>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</si>
  <si>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</si>
  <si>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</si>
  <si>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</si>
  <si>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</si>
  <si>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</si>
  <si>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</si>
  <si>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</si>
  <si>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</si>
  <si>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</si>
  <si>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</si>
  <si>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</si>
  <si>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</si>
  <si>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</si>
  <si>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</si>
  <si>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</si>
  <si>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</si>
  <si>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</si>
  <si>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</si>
  <si>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</si>
  <si>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</si>
  <si>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</si>
  <si>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</si>
  <si>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</si>
  <si>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</si>
  <si>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</si>
  <si>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</si>
  <si>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</si>
  <si>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</si>
  <si>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</si>
  <si>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</si>
  <si>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</si>
  <si>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</si>
  <si>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</si>
  <si>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</si>
  <si>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</si>
  <si>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</si>
  <si>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</si>
  <si>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</si>
  <si>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</si>
  <si>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</si>
  <si>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</si>
  <si>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</si>
  <si>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</si>
  <si>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</si>
  <si>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</si>
  <si>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</si>
  <si>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</si>
  <si>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</si>
  <si>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</si>
  <si>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</si>
  <si>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</si>
  <si>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</si>
  <si>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</si>
  <si>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</si>
  <si>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</si>
  <si>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</si>
  <si>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</si>
  <si>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</si>
  <si>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</si>
  <si>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</si>
  <si>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</si>
  <si>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</si>
  <si>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</si>
  <si>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</si>
  <si>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</si>
  <si>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</si>
  <si>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</si>
  <si>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</si>
  <si>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</si>
  <si>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</si>
  <si>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</si>
  <si>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</si>
  <si>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</si>
  <si>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</si>
  <si>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</si>
  <si>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</si>
  <si>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</si>
  <si>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</si>
  <si>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</si>
  <si>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</si>
  <si>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</si>
  <si>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</si>
  <si>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</si>
  <si>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</si>
  <si>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</si>
  <si>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</si>
  <si>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</si>
  <si>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</si>
  <si>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</si>
  <si>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</si>
  <si>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</si>
  <si>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</si>
  <si>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</si>
  <si>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</si>
  <si>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</si>
  <si>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</si>
  <si>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</si>
  <si>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</si>
  <si>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</si>
  <si>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</si>
  <si>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</si>
  <si>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</si>
  <si>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</si>
  <si>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</si>
  <si>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</si>
  <si>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</si>
  <si>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</si>
  <si>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</si>
  <si>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</si>
  <si>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</si>
  <si>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</si>
  <si>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</si>
  <si>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</si>
  <si>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</si>
  <si>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</si>
  <si>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</si>
  <si>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</si>
  <si>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</si>
  <si>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</si>
  <si>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</si>
  <si>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</si>
  <si>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</si>
  <si>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</si>
  <si>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</si>
  <si>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</si>
  <si>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</si>
  <si>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</si>
  <si>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</si>
  <si>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</si>
  <si>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</si>
  <si>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</si>
  <si>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</si>
  <si>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</si>
  <si>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</si>
  <si>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</si>
  <si>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</si>
  <si>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</si>
  <si>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</si>
  <si>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</si>
  <si>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</si>
  <si>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</si>
  <si>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</si>
  <si>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</si>
  <si>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</si>
  <si>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</si>
  <si>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</si>
  <si>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</si>
  <si>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</si>
  <si>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</si>
  <si>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</si>
  <si>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</si>
  <si>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</si>
  <si>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</si>
  <si>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</si>
  <si>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</si>
  <si>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</si>
  <si>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</si>
  <si>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</si>
  <si>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</si>
  <si>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</si>
  <si>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</si>
  <si>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</si>
  <si>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</si>
  <si>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</si>
  <si>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</si>
  <si>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</si>
  <si>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</si>
  <si>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</si>
  <si>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</si>
  <si>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</si>
  <si>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</si>
  <si>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</si>
  <si>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</si>
  <si>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</si>
  <si>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</si>
  <si>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</si>
  <si>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</si>
  <si>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</si>
  <si>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</si>
  <si>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</si>
  <si>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</si>
  <si>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</si>
  <si>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</si>
  <si>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</si>
  <si>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</si>
  <si>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</si>
  <si>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</si>
  <si>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</si>
  <si>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</si>
  <si>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</si>
  <si>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</si>
  <si>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</si>
  <si>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</si>
  <si>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</si>
  <si>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</si>
  <si>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</si>
  <si>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</si>
  <si>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</si>
  <si>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</si>
  <si>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</si>
  <si>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</si>
  <si>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</si>
  <si>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</si>
  <si>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</si>
  <si>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</si>
  <si>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</si>
  <si>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</si>
  <si>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</si>
  <si>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</si>
  <si>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</si>
  <si>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</si>
  <si>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</si>
  <si>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</si>
  <si>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</si>
  <si>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</si>
  <si>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</si>
  <si>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</si>
  <si>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</si>
  <si>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</si>
  <si>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</si>
  <si>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</si>
  <si>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</si>
  <si>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</si>
  <si>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</si>
  <si>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</si>
  <si>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</si>
  <si>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</si>
  <si>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</si>
  <si>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</si>
  <si>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</si>
  <si>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</si>
  <si>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</si>
  <si>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</si>
  <si>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</si>
  <si>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</si>
  <si>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</si>
  <si>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</si>
  <si>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</si>
  <si>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</si>
  <si>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</si>
  <si>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</si>
  <si>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</si>
  <si>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</si>
  <si>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</si>
  <si>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</si>
  <si>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</si>
  <si>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</si>
  <si>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</si>
  <si>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</si>
  <si>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</si>
  <si>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</si>
  <si>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</si>
  <si>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</si>
  <si>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</si>
  <si>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</si>
  <si>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</si>
  <si>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</si>
  <si>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</si>
  <si>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</si>
  <si>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</si>
  <si>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</si>
  <si>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</si>
  <si>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</si>
  <si>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</si>
  <si>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</si>
  <si>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</si>
  <si>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</si>
  <si>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</si>
  <si>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</si>
  <si>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</si>
  <si>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</si>
  <si>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</si>
  <si>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</si>
  <si>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</si>
  <si>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</si>
  <si>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</si>
  <si>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</si>
  <si>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</si>
  <si>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</si>
  <si>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</si>
  <si>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</si>
  <si>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</si>
  <si>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</si>
  <si>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</si>
  <si>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</si>
  <si>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</si>
  <si>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</si>
  <si>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</si>
  <si>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</si>
  <si>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</si>
  <si>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</si>
  <si>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</si>
  <si>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</si>
  <si>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</si>
  <si>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</si>
  <si>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</si>
  <si>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</si>
  <si>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</si>
  <si>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</si>
  <si>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</si>
  <si>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</si>
  <si>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</si>
  <si>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</si>
  <si>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</si>
  <si>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</si>
  <si>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</si>
  <si>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</si>
  <si>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</si>
  <si>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</si>
  <si>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</si>
  <si>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</si>
  <si>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</si>
  <si>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</si>
  <si>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</si>
  <si>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</si>
  <si>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</si>
  <si>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</si>
  <si>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</si>
  <si>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</si>
  <si>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</si>
  <si>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</si>
  <si>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</si>
  <si>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</si>
  <si>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</si>
  <si>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</si>
  <si>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</si>
  <si>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</si>
  <si>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</si>
  <si>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</si>
  <si>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</si>
  <si>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</si>
  <si>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</si>
  <si>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</si>
  <si>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</si>
  <si>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</si>
  <si>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</si>
  <si>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</si>
  <si>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</si>
  <si>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</si>
  <si>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</si>
  <si>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</si>
  <si>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</si>
  <si>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</si>
  <si>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</si>
  <si>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</si>
  <si>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</si>
  <si>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</si>
  <si>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</si>
  <si>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</si>
  <si>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</si>
  <si>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</si>
  <si>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</si>
  <si>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</si>
  <si>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</si>
  <si>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</si>
  <si>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</si>
  <si>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</si>
  <si>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</si>
  <si>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</si>
  <si>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</si>
  <si>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</si>
  <si>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</si>
  <si>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</si>
  <si>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</si>
  <si>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</si>
  <si>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</si>
  <si>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</si>
  <si>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</si>
  <si>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</si>
  <si>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</si>
  <si>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</si>
  <si>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</si>
  <si>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</si>
  <si>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</si>
  <si>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</si>
  <si>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</si>
  <si>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</si>
  <si>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</si>
  <si>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</si>
  <si>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</si>
  <si>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</si>
  <si>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</si>
  <si>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</si>
  <si>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</si>
  <si>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</si>
  <si>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</si>
  <si>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</si>
  <si>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</si>
  <si>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</si>
  <si>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</si>
  <si>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</si>
  <si>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</si>
  <si>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</si>
  <si>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</si>
  <si>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</si>
  <si>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</si>
  <si>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</si>
  <si>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</si>
  <si>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</si>
  <si>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</si>
  <si>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</si>
  <si>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</si>
  <si>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</si>
  <si>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</si>
  <si>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</si>
  <si>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</si>
  <si>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</si>
  <si>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</si>
  <si>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</si>
  <si>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</si>
  <si>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</si>
  <si>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</si>
  <si>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</si>
  <si>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</si>
  <si>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</si>
  <si>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</si>
  <si>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</si>
  <si>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</si>
  <si>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</si>
  <si>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</si>
  <si>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</si>
  <si>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</si>
  <si>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</si>
  <si>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</si>
  <si>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</si>
  <si>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</si>
  <si>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</si>
  <si>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</si>
  <si>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</si>
  <si>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</si>
  <si>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</si>
  <si>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</si>
  <si>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</si>
  <si>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</si>
  <si>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</si>
  <si>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</si>
  <si>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</si>
  <si>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</si>
  <si>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</si>
  <si>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</si>
  <si>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</si>
  <si>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</si>
  <si>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</si>
  <si>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</si>
  <si>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</si>
  <si>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</si>
  <si>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</si>
  <si>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</si>
  <si>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</si>
  <si>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</si>
  <si>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</si>
  <si>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</si>
  <si>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</si>
  <si>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</si>
  <si>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</si>
  <si>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</si>
  <si>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</si>
  <si>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</si>
  <si>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</si>
  <si>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</si>
  <si>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</si>
  <si>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</si>
  <si>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</si>
  <si>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</si>
  <si>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</si>
  <si>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</si>
  <si>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</si>
  <si>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</si>
  <si>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</si>
  <si>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</si>
  <si>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</si>
  <si>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</si>
  <si>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</si>
  <si>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</si>
  <si>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</si>
  <si>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</si>
  <si>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</si>
  <si>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</si>
  <si>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</si>
  <si>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</si>
  <si>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</si>
  <si>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</si>
  <si>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</si>
  <si>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</si>
  <si>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</si>
  <si>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</si>
  <si>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</si>
  <si>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</si>
  <si>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</si>
  <si>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</si>
  <si>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</si>
  <si>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</si>
  <si>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</si>
  <si>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</si>
  <si>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</si>
  <si>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</si>
  <si>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</si>
  <si>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</si>
  <si>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</si>
  <si>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</si>
  <si>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</si>
  <si>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</si>
  <si>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</si>
  <si>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</si>
  <si>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</si>
  <si>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</si>
  <si>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</si>
  <si>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</si>
  <si>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</si>
  <si>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</si>
  <si>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</si>
  <si>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</si>
  <si>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</si>
  <si>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</si>
  <si>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</si>
  <si>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</si>
  <si>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</si>
  <si>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</si>
  <si>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</si>
  <si>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</si>
  <si>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</si>
  <si>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</si>
  <si>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</si>
  <si>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</si>
  <si>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</si>
  <si>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</si>
  <si>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</si>
  <si>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</si>
  <si>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</si>
  <si>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</si>
  <si>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</si>
  <si>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</si>
  <si>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</si>
  <si>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</si>
  <si>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</si>
  <si>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</si>
  <si>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</si>
  <si>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</si>
  <si>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</si>
  <si>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</si>
  <si>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</si>
  <si>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</si>
  <si>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</si>
  <si>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</si>
  <si>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</si>
  <si>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</si>
  <si>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</si>
  <si>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</si>
  <si>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</si>
  <si>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</si>
  <si>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</si>
  <si>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</si>
  <si>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</si>
  <si>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</si>
  <si>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</si>
  <si>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</si>
  <si>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</si>
  <si>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</si>
  <si>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</si>
  <si>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</si>
  <si>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</si>
  <si>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</si>
  <si>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</si>
  <si>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</si>
  <si>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</si>
  <si>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</si>
  <si>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</si>
  <si>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</si>
  <si>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</si>
  <si>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</si>
  <si>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</si>
  <si>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</si>
  <si>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</si>
  <si>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</si>
  <si>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</si>
  <si>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</si>
  <si>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</si>
  <si>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</si>
  <si>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</si>
  <si>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</si>
  <si>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</si>
  <si>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</si>
  <si>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</si>
  <si>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</si>
  <si>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</si>
  <si>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</si>
  <si>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</si>
  <si>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</si>
  <si>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</si>
  <si>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</si>
  <si>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</si>
  <si>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</si>
  <si>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</si>
  <si>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</si>
  <si>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</si>
  <si>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</si>
  <si>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</si>
  <si>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</si>
  <si>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</si>
  <si>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</si>
  <si>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</si>
  <si>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</si>
  <si>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</si>
  <si>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</si>
  <si>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</si>
  <si>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</si>
  <si>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</si>
  <si>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</si>
  <si>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</si>
  <si>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</si>
  <si>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</si>
  <si>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</si>
  <si>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</si>
  <si>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</si>
  <si>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</si>
  <si>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</si>
  <si>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</si>
  <si>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</si>
  <si>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</si>
  <si>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</si>
  <si>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</si>
  <si>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</si>
  <si>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</si>
  <si>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</si>
  <si>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</si>
  <si>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</si>
  <si>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</si>
  <si>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</si>
  <si>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</si>
  <si>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</si>
  <si>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</si>
  <si>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</si>
  <si>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</si>
  <si>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</si>
  <si>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</si>
  <si>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</si>
  <si>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</si>
  <si>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</si>
  <si>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</si>
  <si>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</si>
  <si>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</si>
  <si>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</si>
  <si>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</si>
  <si>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</si>
  <si>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</si>
  <si>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</si>
  <si>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</si>
  <si>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</si>
  <si>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</si>
  <si>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</si>
  <si>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</si>
  <si>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</si>
  <si>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</si>
  <si>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</si>
  <si>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</si>
  <si>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</si>
  <si>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</si>
  <si>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</si>
  <si>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</si>
  <si>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</si>
  <si>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</si>
  <si>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</si>
  <si>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</si>
  <si>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</si>
  <si>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</si>
  <si>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</si>
  <si>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</si>
  <si>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</si>
  <si>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</si>
  <si>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</si>
  <si>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</si>
  <si>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</si>
  <si>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</si>
  <si>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</si>
  <si>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</si>
  <si>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</si>
  <si>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</si>
  <si>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</si>
  <si>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</si>
  <si>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</si>
  <si>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</si>
  <si>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</si>
  <si>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</si>
  <si>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</si>
  <si>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</si>
  <si>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</si>
  <si>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</si>
  <si>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</si>
  <si>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</si>
  <si>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</si>
  <si>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</si>
  <si>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</si>
  <si>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</si>
  <si>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</si>
  <si>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</si>
  <si>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</si>
  <si>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</si>
  <si>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</si>
  <si>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</si>
  <si>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</si>
  <si>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</si>
  <si>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</si>
  <si>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</si>
  <si>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</si>
  <si>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</si>
  <si>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</si>
  <si>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</si>
  <si>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</si>
  <si>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</si>
  <si>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</si>
  <si>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</si>
  <si>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</si>
  <si>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</si>
  <si>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</si>
  <si>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</si>
  <si>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</si>
  <si>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</si>
  <si>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</si>
  <si>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</si>
  <si>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</si>
  <si>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</si>
  <si>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</si>
  <si>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</si>
  <si>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</si>
  <si>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</si>
  <si>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</si>
  <si>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</si>
  <si>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</si>
  <si>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</si>
  <si>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</si>
  <si>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</si>
  <si>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</si>
  <si>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</si>
  <si>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</si>
  <si>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</si>
  <si>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</si>
  <si>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</si>
  <si>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</si>
  <si>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</si>
  <si>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</si>
  <si>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</si>
  <si>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</si>
  <si>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</si>
  <si>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</si>
  <si>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</si>
  <si>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</si>
  <si>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</si>
  <si>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</si>
  <si>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</si>
  <si>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</si>
  <si>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</si>
  <si>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</si>
  <si>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</si>
  <si>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</si>
  <si>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</si>
  <si>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</si>
  <si>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</si>
  <si>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</si>
  <si>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</si>
  <si>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</si>
  <si>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</si>
  <si>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</si>
  <si>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</si>
  <si>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</si>
  <si>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</si>
  <si>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</si>
  <si>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</si>
  <si>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</si>
  <si>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</si>
  <si>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</si>
  <si>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</si>
  <si>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</si>
  <si>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</si>
  <si>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</si>
  <si>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</si>
  <si>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</si>
  <si>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</si>
  <si>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</si>
  <si>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</si>
  <si>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</si>
  <si>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</si>
  <si>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</si>
  <si>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</si>
  <si>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</si>
  <si>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</si>
  <si>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</si>
  <si>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</si>
  <si>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</si>
  <si>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</si>
  <si>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</si>
  <si>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</si>
  <si>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</si>
  <si>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</si>
  <si>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</si>
  <si>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</si>
  <si>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</si>
  <si>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</si>
  <si>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</si>
  <si>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</si>
  <si>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</si>
  <si>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</si>
  <si>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</si>
  <si>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</si>
  <si>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</si>
  <si>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</si>
  <si>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</si>
  <si>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</si>
  <si>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</si>
  <si>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</si>
  <si>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</si>
  <si>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</si>
  <si>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</si>
  <si>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</si>
  <si>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</si>
  <si>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</si>
  <si>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</si>
  <si>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</si>
  <si>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</si>
  <si>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</si>
  <si>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</si>
  <si>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</si>
  <si>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</si>
  <si>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</si>
  <si>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</si>
  <si>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</si>
  <si>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</si>
  <si>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</si>
  <si>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</si>
  <si>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</si>
  <si>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</si>
  <si>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</si>
  <si>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</si>
  <si>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</si>
  <si>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</si>
  <si>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</si>
  <si>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</si>
  <si>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</si>
  <si>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</si>
  <si>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</si>
  <si>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</si>
  <si>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</si>
  <si>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</si>
  <si>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</si>
  <si>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</si>
  <si>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</si>
  <si>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</si>
  <si>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</si>
  <si>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</si>
  <si>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</si>
  <si>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</si>
  <si>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</si>
  <si>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</si>
  <si>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</si>
  <si>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</si>
  <si>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</si>
  <si>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</si>
  <si>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</si>
  <si>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</si>
  <si>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</si>
  <si>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</si>
  <si>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</si>
  <si>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</si>
  <si>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</si>
  <si>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</si>
  <si>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</si>
  <si>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</si>
  <si>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</si>
  <si>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</si>
  <si>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</si>
  <si>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</si>
  <si>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</si>
  <si>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</si>
  <si>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</si>
  <si>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</si>
  <si>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</si>
  <si>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</si>
  <si>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</si>
  <si>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</si>
  <si>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</si>
  <si>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</si>
  <si>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</si>
  <si>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</si>
  <si>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</si>
  <si>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</si>
  <si>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</si>
  <si>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</si>
  <si>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</si>
  <si>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</si>
  <si>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</si>
  <si>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</si>
  <si>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</si>
  <si>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</si>
  <si>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</si>
  <si>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</si>
  <si>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</si>
  <si>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</si>
  <si>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</si>
  <si>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</si>
  <si>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</si>
  <si>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</si>
  <si>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</si>
  <si>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</si>
  <si>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</si>
  <si>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</si>
  <si>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</si>
  <si>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</si>
  <si>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</si>
  <si>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</si>
  <si>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</si>
  <si>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</si>
  <si>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</si>
  <si>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</si>
  <si>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</si>
  <si>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</si>
  <si>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</si>
  <si>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</si>
  <si>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</si>
  <si>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</si>
  <si>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</si>
  <si>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</si>
  <si>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</si>
  <si>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</si>
  <si>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</si>
  <si>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</si>
  <si>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</si>
  <si>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</si>
  <si>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</si>
  <si>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</si>
  <si>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</si>
  <si>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</si>
  <si>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</si>
  <si>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</si>
  <si>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</si>
  <si>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</si>
  <si>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</si>
  <si>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</si>
  <si>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</si>
  <si>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</si>
  <si>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</si>
  <si>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</si>
  <si>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</si>
  <si>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</si>
  <si>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</si>
  <si>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</si>
  <si>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</si>
  <si>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</si>
  <si>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</si>
  <si>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</si>
  <si>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</si>
  <si>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</si>
  <si>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</si>
  <si>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</si>
  <si>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</si>
  <si>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</si>
  <si>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</si>
  <si>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</si>
  <si>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</si>
  <si>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</si>
  <si>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</si>
  <si>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</si>
  <si>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</si>
  <si>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</si>
  <si>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</si>
  <si>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</si>
  <si>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</si>
  <si>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</si>
  <si>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</si>
  <si>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</si>
  <si>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</si>
  <si>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</si>
  <si>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</si>
  <si>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</si>
  <si>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</si>
  <si>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</si>
  <si>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</si>
  <si>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</si>
  <si>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</si>
  <si>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</si>
  <si>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</si>
  <si>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</si>
  <si>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</si>
  <si>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</si>
  <si>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</si>
  <si>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</si>
  <si>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</si>
  <si>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</si>
  <si>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</si>
  <si>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</si>
  <si>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</si>
  <si>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</si>
  <si>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</si>
  <si>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</si>
  <si>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</si>
  <si>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</si>
  <si>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</si>
  <si>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</si>
  <si>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</si>
  <si>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</si>
  <si>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</si>
  <si>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</si>
  <si>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</si>
  <si>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</si>
  <si>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</si>
  <si>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</si>
  <si>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</si>
  <si>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</si>
  <si>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</si>
  <si>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</si>
  <si>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</si>
  <si>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</si>
  <si>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</si>
  <si>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</si>
  <si>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</si>
  <si>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</si>
  <si>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</si>
  <si>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</si>
  <si>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</si>
  <si>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</si>
  <si>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</si>
  <si>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</si>
  <si>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</si>
  <si>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</si>
  <si>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</si>
  <si>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</si>
  <si>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</si>
  <si>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</si>
  <si>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</si>
  <si>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</si>
  <si>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</si>
  <si>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</si>
  <si>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</si>
  <si>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</si>
  <si>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</si>
  <si>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</si>
  <si>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</si>
  <si>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</si>
  <si>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</si>
  <si>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</si>
  <si>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</si>
  <si>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</si>
  <si>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</si>
  <si>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</si>
  <si>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</si>
  <si>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</si>
  <si>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</si>
  <si>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</si>
  <si>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</si>
  <si>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</si>
  <si>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</si>
  <si>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</si>
  <si>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</si>
  <si>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</si>
  <si>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</si>
  <si>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</si>
  <si>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</si>
  <si>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</si>
  <si>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</si>
  <si>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</si>
  <si>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</si>
  <si>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</si>
  <si>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</si>
  <si>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</si>
  <si>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Successul</t>
  </si>
  <si>
    <t>Number Failed</t>
  </si>
  <si>
    <t>Number Canceled</t>
  </si>
  <si>
    <t>Total Projects</t>
  </si>
  <si>
    <t>Precentage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</si>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</sst>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1'!$B$19:$B$20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1'!$B$21:$B$45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C-A547-85D4-D268FB7D4E58}"/>
            </c:ext>
          </c:extLst>
        </c:ser>
        <c:ser>
          <c:idx val="1"/>
          <c:order val="1"/>
          <c:tx>
            <c:strRef>
              <c:f>'Pivot 1'!$C$19:$C$20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1'!$C$21:$C$45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4-1241-A4FB-614C6590B10D}"/>
            </c:ext>
          </c:extLst>
        </c:ser>
        <c:ser>
          <c:idx val="2"/>
          <c:order val="2"/>
          <c:tx>
            <c:strRef>
              <c:f>'Pivot 1'!$D$19:$D$20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1'!$D$21:$D$45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4-1241-A4FB-614C6590B10D}"/>
            </c:ext>
          </c:extLst>
        </c:ser>
        <c:ser>
          <c:idx val="3"/>
          <c:order val="3"/>
          <c:tx>
            <c:strRef>
              <c:f>'Pivot 1'!$E$19:$E$20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1'!$E$21:$E$45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4-1241-A4FB-614C6590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1246367"/>
        <c:axId val="1271729647"/>
      </c:barChart>
      <c:catAx>
        <c:axId val="12712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29647"/>
        <c:crosses val="autoZero"/>
        <c:auto val="1"/>
        <c:lblAlgn val="ctr"/>
        <c:lblOffset val="100"/>
        <c:noMultiLvlLbl val="0"/>
      </c:catAx>
      <c:valAx>
        <c:axId val="12717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F-BD48-8B70-831A1EEE3CDF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F-BD48-8B70-831A1EEE3CDF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F-BD48-8B70-831A1EEE3CDF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F-BD48-8B70-831A1EEE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49104"/>
        <c:axId val="252918400"/>
      </c:barChart>
      <c:catAx>
        <c:axId val="2529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8400"/>
        <c:crosses val="autoZero"/>
        <c:auto val="1"/>
        <c:lblAlgn val="ctr"/>
        <c:lblOffset val="100"/>
        <c:noMultiLvlLbl val="0"/>
      </c:catAx>
      <c:valAx>
        <c:axId val="2529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F-D240-862E-C6D0BE896F5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F-D240-862E-C6D0BE896F5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F-D240-862E-C6D0BE896F5E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F-D240-862E-C6D0BE89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85168"/>
        <c:axId val="492287440"/>
      </c:lineChart>
      <c:catAx>
        <c:axId val="4922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440"/>
        <c:crosses val="autoZero"/>
        <c:auto val="1"/>
        <c:lblAlgn val="ctr"/>
        <c:lblOffset val="100"/>
        <c:noMultiLvlLbl val="0"/>
      </c:catAx>
      <c:valAx>
        <c:axId val="492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Goal'!$B$1</c:f>
              <c:strCache>
                <c:ptCount val="1"/>
                <c:pt idx="0">
                  <c:v>Number Successul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Goal'!$B$2:$B$13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142</c:v>
                </c:pt>
                <c:pt idx="3">
                  <c:v>211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D-FE42-9295-684B2B10218F}"/>
            </c:ext>
          </c:extLst>
        </c:ser>
        <c:ser>
          <c:idx val="1"/>
          <c:order val="1"/>
          <c:tx>
            <c:strRef>
              <c:f>'Outcome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Goal'!$C$2:$C$13</c:f>
              <c:numCache>
                <c:formatCode>General</c:formatCode>
                <c:ptCount val="12"/>
                <c:pt idx="0">
                  <c:v>45</c:v>
                </c:pt>
                <c:pt idx="1">
                  <c:v>101</c:v>
                </c:pt>
                <c:pt idx="2">
                  <c:v>64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D-FE42-9295-684B2B10218F}"/>
            </c:ext>
          </c:extLst>
        </c:ser>
        <c:ser>
          <c:idx val="2"/>
          <c:order val="2"/>
          <c:tx>
            <c:strRef>
              <c:f>'Outcome Based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Goal'!$D$2:$D$13</c:f>
              <c:numCache>
                <c:formatCode>General</c:formatCode>
                <c:ptCount val="12"/>
                <c:pt idx="0">
                  <c:v>2</c:v>
                </c:pt>
                <c:pt idx="1">
                  <c:v>19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D-FE42-9295-684B2B10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69952"/>
        <c:axId val="492371952"/>
      </c:lineChart>
      <c:catAx>
        <c:axId val="4923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1952"/>
        <c:crosses val="autoZero"/>
        <c:auto val="1"/>
        <c:lblAlgn val="ctr"/>
        <c:lblOffset val="100"/>
        <c:noMultiLvlLbl val="0"/>
      </c:catAx>
      <c:valAx>
        <c:axId val="4923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18</xdr:row>
      <xdr:rowOff>12700</xdr:rowOff>
    </xdr:from>
    <xdr:to>
      <xdr:col>21</xdr:col>
      <xdr:colOff>330200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B72E2-9D0F-755D-F00E-D2F6871D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32</xdr:row>
      <xdr:rowOff>0</xdr:rowOff>
    </xdr:from>
    <xdr:to>
      <xdr:col>11</xdr:col>
      <xdr:colOff>698500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2C4E5-4287-29D3-4BD6-8934F1FB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38100</xdr:rowOff>
    </xdr:from>
    <xdr:to>
      <xdr:col>10</xdr:col>
      <xdr:colOff>292100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48EF6-1A6D-8302-53AF-7ADAF1D7C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25400</xdr:rowOff>
    </xdr:from>
    <xdr:to>
      <xdr:col>7</xdr:col>
      <xdr:colOff>1384300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2DC16-DB46-D90E-B238-0B74305E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Avila" refreshedDate="45217.760566550925" createdVersion="8" refreshedVersion="8" minRefreshableVersion="3" recordCount="1000" xr:uid="{F8B8158E-651F-504D-98DC-10ADDB78D37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41BAF-0185-474A-A4A6-F40361FB38C9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08D61-F1A0-134B-B7F1-38693674BD10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F4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45F6-9F2E-F24D-B496-F769DFECA77D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2EE43-5433-A34F-AAAC-5F379C5614A1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2689-F983-F54A-B22F-269D7409FBB6}">
  <dimension ref="A3:F45"/>
  <sheetViews>
    <sheetView workbookViewId="0">
      <selection activeCell="D8" sqref="D8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>
      <c r="A3" s="7" t="s">
        <v>2069</v>
      </c>
      <c r="B3" s="7" t="s">
        <v>2068</v>
      </c>
    </row>
    <row r="4" spans="1:6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8" t="s">
        <v>2064</v>
      </c>
      <c r="B8" s="9"/>
      <c r="C8" s="9"/>
      <c r="D8" s="9"/>
      <c r="E8" s="9">
        <v>4</v>
      </c>
      <c r="F8" s="9">
        <v>4</v>
      </c>
    </row>
    <row r="9" spans="1:6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7" spans="1:6">
      <c r="A17" s="7" t="s">
        <v>6</v>
      </c>
      <c r="B17" t="s">
        <v>2070</v>
      </c>
    </row>
    <row r="19" spans="1:6">
      <c r="A19" s="7" t="s">
        <v>2069</v>
      </c>
      <c r="B19" s="7" t="s">
        <v>2068</v>
      </c>
    </row>
    <row r="20" spans="1:6">
      <c r="A20" s="7" t="s">
        <v>2066</v>
      </c>
      <c r="B20" t="s">
        <v>74</v>
      </c>
      <c r="C20" t="s">
        <v>14</v>
      </c>
      <c r="D20" t="s">
        <v>47</v>
      </c>
      <c r="E20" t="s">
        <v>20</v>
      </c>
      <c r="F20" t="s">
        <v>2067</v>
      </c>
    </row>
    <row r="21" spans="1:6">
      <c r="A21" s="8" t="s">
        <v>2049</v>
      </c>
      <c r="B21" s="9">
        <v>1</v>
      </c>
      <c r="C21" s="9">
        <v>10</v>
      </c>
      <c r="D21" s="9">
        <v>2</v>
      </c>
      <c r="E21" s="9">
        <v>21</v>
      </c>
      <c r="F21" s="9">
        <v>34</v>
      </c>
    </row>
    <row r="22" spans="1:6">
      <c r="A22" s="8" t="s">
        <v>2065</v>
      </c>
      <c r="B22" s="9"/>
      <c r="C22" s="9"/>
      <c r="D22" s="9"/>
      <c r="E22" s="9">
        <v>4</v>
      </c>
      <c r="F22" s="9">
        <v>4</v>
      </c>
    </row>
    <row r="23" spans="1:6">
      <c r="A23" s="8" t="s">
        <v>2042</v>
      </c>
      <c r="B23" s="9">
        <v>4</v>
      </c>
      <c r="C23" s="9">
        <v>21</v>
      </c>
      <c r="D23" s="9">
        <v>1</v>
      </c>
      <c r="E23" s="9">
        <v>34</v>
      </c>
      <c r="F23" s="9">
        <v>60</v>
      </c>
    </row>
    <row r="24" spans="1:6">
      <c r="A24" s="8" t="s">
        <v>2044</v>
      </c>
      <c r="B24" s="9">
        <v>2</v>
      </c>
      <c r="C24" s="9">
        <v>12</v>
      </c>
      <c r="D24" s="9">
        <v>1</v>
      </c>
      <c r="E24" s="9">
        <v>22</v>
      </c>
      <c r="F24" s="9">
        <v>37</v>
      </c>
    </row>
    <row r="25" spans="1:6">
      <c r="A25" s="8" t="s">
        <v>2043</v>
      </c>
      <c r="B25" s="9"/>
      <c r="C25" s="9">
        <v>8</v>
      </c>
      <c r="D25" s="9"/>
      <c r="E25" s="9">
        <v>10</v>
      </c>
      <c r="F25" s="9">
        <v>18</v>
      </c>
    </row>
    <row r="26" spans="1:6">
      <c r="A26" s="8" t="s">
        <v>2053</v>
      </c>
      <c r="B26" s="9">
        <v>1</v>
      </c>
      <c r="C26" s="9">
        <v>7</v>
      </c>
      <c r="D26" s="9"/>
      <c r="E26" s="9">
        <v>9</v>
      </c>
      <c r="F26" s="9">
        <v>17</v>
      </c>
    </row>
    <row r="27" spans="1:6">
      <c r="A27" s="8" t="s">
        <v>2034</v>
      </c>
      <c r="B27" s="9">
        <v>4</v>
      </c>
      <c r="C27" s="9">
        <v>20</v>
      </c>
      <c r="D27" s="9"/>
      <c r="E27" s="9">
        <v>22</v>
      </c>
      <c r="F27" s="9">
        <v>46</v>
      </c>
    </row>
    <row r="28" spans="1:6">
      <c r="A28" s="8" t="s">
        <v>2045</v>
      </c>
      <c r="B28" s="9">
        <v>3</v>
      </c>
      <c r="C28" s="9">
        <v>19</v>
      </c>
      <c r="D28" s="9"/>
      <c r="E28" s="9">
        <v>23</v>
      </c>
      <c r="F28" s="9">
        <v>45</v>
      </c>
    </row>
    <row r="29" spans="1:6">
      <c r="A29" s="8" t="s">
        <v>2058</v>
      </c>
      <c r="B29" s="9">
        <v>1</v>
      </c>
      <c r="C29" s="9">
        <v>6</v>
      </c>
      <c r="D29" s="9"/>
      <c r="E29" s="9">
        <v>10</v>
      </c>
      <c r="F29" s="9">
        <v>17</v>
      </c>
    </row>
    <row r="30" spans="1:6">
      <c r="A30" s="8" t="s">
        <v>2057</v>
      </c>
      <c r="B30" s="9"/>
      <c r="C30" s="9">
        <v>3</v>
      </c>
      <c r="D30" s="9"/>
      <c r="E30" s="9">
        <v>4</v>
      </c>
      <c r="F30" s="9">
        <v>7</v>
      </c>
    </row>
    <row r="31" spans="1:6">
      <c r="A31" s="8" t="s">
        <v>2061</v>
      </c>
      <c r="B31" s="9"/>
      <c r="C31" s="9">
        <v>8</v>
      </c>
      <c r="D31" s="9">
        <v>1</v>
      </c>
      <c r="E31" s="9">
        <v>4</v>
      </c>
      <c r="F31" s="9">
        <v>13</v>
      </c>
    </row>
    <row r="32" spans="1:6">
      <c r="A32" s="8" t="s">
        <v>2048</v>
      </c>
      <c r="B32" s="9">
        <v>1</v>
      </c>
      <c r="C32" s="9">
        <v>6</v>
      </c>
      <c r="D32" s="9">
        <v>1</v>
      </c>
      <c r="E32" s="9">
        <v>13</v>
      </c>
      <c r="F32" s="9">
        <v>21</v>
      </c>
    </row>
    <row r="33" spans="1:6">
      <c r="A33" s="8" t="s">
        <v>2055</v>
      </c>
      <c r="B33" s="9">
        <v>4</v>
      </c>
      <c r="C33" s="9">
        <v>11</v>
      </c>
      <c r="D33" s="9">
        <v>1</v>
      </c>
      <c r="E33" s="9">
        <v>26</v>
      </c>
      <c r="F33" s="9">
        <v>42</v>
      </c>
    </row>
    <row r="34" spans="1:6">
      <c r="A34" s="8" t="s">
        <v>2040</v>
      </c>
      <c r="B34" s="9">
        <v>23</v>
      </c>
      <c r="C34" s="9">
        <v>132</v>
      </c>
      <c r="D34" s="9">
        <v>2</v>
      </c>
      <c r="E34" s="9">
        <v>187</v>
      </c>
      <c r="F34" s="9">
        <v>344</v>
      </c>
    </row>
    <row r="35" spans="1:6">
      <c r="A35" s="8" t="s">
        <v>2056</v>
      </c>
      <c r="B35" s="9"/>
      <c r="C35" s="9">
        <v>4</v>
      </c>
      <c r="D35" s="9"/>
      <c r="E35" s="9">
        <v>4</v>
      </c>
      <c r="F35" s="9">
        <v>8</v>
      </c>
    </row>
    <row r="36" spans="1:6">
      <c r="A36" s="8" t="s">
        <v>2036</v>
      </c>
      <c r="B36" s="9">
        <v>6</v>
      </c>
      <c r="C36" s="9">
        <v>30</v>
      </c>
      <c r="D36" s="9"/>
      <c r="E36" s="9">
        <v>49</v>
      </c>
      <c r="F36" s="9">
        <v>85</v>
      </c>
    </row>
    <row r="37" spans="1:6">
      <c r="A37" s="8" t="s">
        <v>2063</v>
      </c>
      <c r="B37" s="9"/>
      <c r="C37" s="9">
        <v>9</v>
      </c>
      <c r="D37" s="9"/>
      <c r="E37" s="9">
        <v>5</v>
      </c>
      <c r="F37" s="9">
        <v>14</v>
      </c>
    </row>
    <row r="38" spans="1:6">
      <c r="A38" s="8" t="s">
        <v>2052</v>
      </c>
      <c r="B38" s="9">
        <v>1</v>
      </c>
      <c r="C38" s="9">
        <v>5</v>
      </c>
      <c r="D38" s="9">
        <v>1</v>
      </c>
      <c r="E38" s="9">
        <v>9</v>
      </c>
      <c r="F38" s="9">
        <v>16</v>
      </c>
    </row>
    <row r="39" spans="1:6">
      <c r="A39" s="8" t="s">
        <v>2060</v>
      </c>
      <c r="B39" s="9">
        <v>3</v>
      </c>
      <c r="C39" s="9">
        <v>3</v>
      </c>
      <c r="D39" s="9"/>
      <c r="E39" s="9">
        <v>11</v>
      </c>
      <c r="F39" s="9">
        <v>17</v>
      </c>
    </row>
    <row r="40" spans="1:6">
      <c r="A40" s="8" t="s">
        <v>2059</v>
      </c>
      <c r="B40" s="9"/>
      <c r="C40" s="9">
        <v>7</v>
      </c>
      <c r="D40" s="9"/>
      <c r="E40" s="9">
        <v>14</v>
      </c>
      <c r="F40" s="9">
        <v>21</v>
      </c>
    </row>
    <row r="41" spans="1:6">
      <c r="A41" s="8" t="s">
        <v>2051</v>
      </c>
      <c r="B41" s="9">
        <v>1</v>
      </c>
      <c r="C41" s="9">
        <v>15</v>
      </c>
      <c r="D41" s="9">
        <v>2</v>
      </c>
      <c r="E41" s="9">
        <v>17</v>
      </c>
      <c r="F41" s="9">
        <v>35</v>
      </c>
    </row>
    <row r="42" spans="1:6">
      <c r="A42" s="8" t="s">
        <v>2046</v>
      </c>
      <c r="B42" s="9"/>
      <c r="C42" s="9">
        <v>16</v>
      </c>
      <c r="D42" s="9">
        <v>1</v>
      </c>
      <c r="E42" s="9">
        <v>28</v>
      </c>
      <c r="F42" s="9">
        <v>45</v>
      </c>
    </row>
    <row r="43" spans="1:6">
      <c r="A43" s="8" t="s">
        <v>2038</v>
      </c>
      <c r="B43" s="9">
        <v>2</v>
      </c>
      <c r="C43" s="9">
        <v>12</v>
      </c>
      <c r="D43" s="9">
        <v>1</v>
      </c>
      <c r="E43" s="9">
        <v>36</v>
      </c>
      <c r="F43" s="9">
        <v>51</v>
      </c>
    </row>
    <row r="44" spans="1:6">
      <c r="A44" s="8" t="s">
        <v>2062</v>
      </c>
      <c r="B44" s="9"/>
      <c r="C44" s="9"/>
      <c r="D44" s="9"/>
      <c r="E44" s="9">
        <v>3</v>
      </c>
      <c r="F44" s="9">
        <v>3</v>
      </c>
    </row>
    <row r="45" spans="1:6">
      <c r="A45" s="8" t="s">
        <v>2067</v>
      </c>
      <c r="B45" s="9">
        <v>57</v>
      </c>
      <c r="C45" s="9">
        <v>364</v>
      </c>
      <c r="D45" s="9">
        <v>14</v>
      </c>
      <c r="E45" s="9">
        <v>565</v>
      </c>
      <c r="F45" s="9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B5F9-AE68-394C-9736-8908ABEF4BD9}">
  <dimension ref="A1:F30"/>
  <sheetViews>
    <sheetView workbookViewId="0">
      <selection activeCell="H21" sqref="H21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7" t="s">
        <v>6</v>
      </c>
      <c r="B1" t="s">
        <v>2070</v>
      </c>
    </row>
    <row r="2" spans="1:6">
      <c r="A2" s="7" t="s">
        <v>2031</v>
      </c>
      <c r="B2" t="s">
        <v>2070</v>
      </c>
    </row>
    <row r="4" spans="1:6">
      <c r="A4" s="7" t="s">
        <v>2069</v>
      </c>
      <c r="B4" s="7" t="s">
        <v>2068</v>
      </c>
    </row>
    <row r="5" spans="1:6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2065</v>
      </c>
      <c r="B7" s="9"/>
      <c r="C7" s="9"/>
      <c r="D7" s="9"/>
      <c r="E7" s="9">
        <v>4</v>
      </c>
      <c r="F7" s="9">
        <v>4</v>
      </c>
    </row>
    <row r="8" spans="1:6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FD24-06A0-9149-B861-8D0FE833257A}">
  <dimension ref="A1:F18"/>
  <sheetViews>
    <sheetView workbookViewId="0">
      <selection activeCell="I16" sqref="I16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7" t="s">
        <v>2031</v>
      </c>
      <c r="B1" t="s">
        <v>2070</v>
      </c>
    </row>
    <row r="2" spans="1:6">
      <c r="A2" s="7" t="s">
        <v>2085</v>
      </c>
      <c r="B2" t="s">
        <v>2070</v>
      </c>
    </row>
    <row r="4" spans="1:6">
      <c r="A4" s="7" t="s">
        <v>2069</v>
      </c>
      <c r="B4" s="7" t="s">
        <v>2068</v>
      </c>
    </row>
    <row r="5" spans="1:6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>
      <c r="A18" s="11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9955-77A3-3C40-8445-1F73994BA182}">
  <dimension ref="A1:H13"/>
  <sheetViews>
    <sheetView workbookViewId="0">
      <selection activeCell="E2" sqref="E2:E13"/>
    </sheetView>
  </sheetViews>
  <sheetFormatPr baseColWidth="10" defaultRowHeight="16"/>
  <cols>
    <col min="1" max="1" width="27" bestFit="1" customWidth="1"/>
    <col min="2" max="2" width="16.3320312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>
      <c r="A2" t="s">
        <v>2094</v>
      </c>
      <c r="B2">
        <f>COUNTIFS(Crowdfunding!$F:$F,"Successful",Crowdfunding!$E:$E,"&lt;1000")</f>
        <v>0</v>
      </c>
      <c r="C2">
        <f>COUNTIFS(Crowdfunding!$F:$F,"Failed",Crowdfunding!$E:$E,"&lt;1000")</f>
        <v>45</v>
      </c>
      <c r="D2">
        <f>COUNTIFS(Crowdfunding!$F:$F,"Canceled",Crowdfunding!$E:$E,"&lt;1000")</f>
        <v>2</v>
      </c>
      <c r="E2">
        <f>SUM(B2:D2)</f>
        <v>47</v>
      </c>
      <c r="F2" s="4">
        <f>B2/$E2</f>
        <v>0</v>
      </c>
      <c r="G2" s="4">
        <f t="shared" ref="G2:H2" si="0">C2/$E2</f>
        <v>0.95744680851063835</v>
      </c>
      <c r="H2" s="4">
        <f t="shared" si="0"/>
        <v>4.2553191489361701E-2</v>
      </c>
    </row>
    <row r="3" spans="1:8">
      <c r="A3" t="s">
        <v>2095</v>
      </c>
      <c r="B3">
        <f>COUNTIFS(Crowdfunding!$F:$F,"Successful",Crowdfunding!$E:$E,"&gt;999",Crowdfunding!$E:$E,"&lt;5000")</f>
        <v>34</v>
      </c>
      <c r="C3">
        <f>COUNTIFS(Crowdfunding!$F:$F,"Failed",Crowdfunding!$E:$E,"&gt;999",Crowdfunding!$E:$E,"&lt;5000")</f>
        <v>101</v>
      </c>
      <c r="D3">
        <f>COUNTIFS(Crowdfunding!$F:$F,"Canceled",Crowdfunding!$E:$E,"&gt;999",Crowdfunding!$E:$E,"&lt;5000")</f>
        <v>19</v>
      </c>
      <c r="E3">
        <f t="shared" ref="E3:E13" si="1">SUM(B3:D3)</f>
        <v>154</v>
      </c>
      <c r="F3" s="4">
        <f t="shared" ref="F3:F13" si="2">B3/$E3</f>
        <v>0.22077922077922077</v>
      </c>
      <c r="G3" s="4">
        <f t="shared" ref="G3:G13" si="3">C3/$E3</f>
        <v>0.6558441558441559</v>
      </c>
      <c r="H3" s="4">
        <f t="shared" ref="H3:H13" si="4">D3/$E3</f>
        <v>0.12337662337662338</v>
      </c>
    </row>
    <row r="4" spans="1:8">
      <c r="A4" t="s">
        <v>2096</v>
      </c>
      <c r="B4">
        <f>COUNTIFS(Crowdfunding!$F:$F,"Successful",Crowdfunding!$E:$E,"&gt;4999",Crowdfunding!$E:$E,"&lt;10000")</f>
        <v>142</v>
      </c>
      <c r="C4">
        <f>COUNTIFS(Crowdfunding!$F:$F,"Failed",Crowdfunding!$E:$E,"&gt;4999",Crowdfunding!$E:$E,"&lt;10000")</f>
        <v>64</v>
      </c>
      <c r="D4">
        <f>COUNTIFS(Crowdfunding!$F:$F,"Canceled",Crowdfunding!$E:$E,"&gt;4999",Crowdfunding!$E:$E,"&lt;10000")</f>
        <v>10</v>
      </c>
      <c r="E4">
        <f t="shared" si="1"/>
        <v>216</v>
      </c>
      <c r="F4" s="4">
        <f t="shared" si="2"/>
        <v>0.65740740740740744</v>
      </c>
      <c r="G4" s="4">
        <f t="shared" si="3"/>
        <v>0.29629629629629628</v>
      </c>
      <c r="H4" s="4">
        <f t="shared" si="4"/>
        <v>4.6296296296296294E-2</v>
      </c>
    </row>
    <row r="5" spans="1:8">
      <c r="A5" t="s">
        <v>2097</v>
      </c>
      <c r="B5">
        <f>COUNTIFS(Crowdfunding!$F:$F,"Successful",Crowdfunding!$E:$E,"&gt;9999",Crowdfunding!$E:$E,"&lt;15000")</f>
        <v>211</v>
      </c>
      <c r="C5">
        <f>COUNTIFS(Crowdfunding!$F:$F,"Failed",Crowdfunding!$E:$E,"&gt;9999",Crowdfunding!$E:$E,"&lt;15000")</f>
        <v>7</v>
      </c>
      <c r="D5">
        <f>COUNTIFS(Crowdfunding!$F:$F,"Canceled",Crowdfunding!$E:$E,"&gt;9999",Crowdfunding!$E:$E,"&lt;15000")</f>
        <v>1</v>
      </c>
      <c r="E5">
        <f t="shared" si="1"/>
        <v>219</v>
      </c>
      <c r="F5" s="4">
        <f t="shared" si="2"/>
        <v>0.9634703196347032</v>
      </c>
      <c r="G5" s="4">
        <f t="shared" si="3"/>
        <v>3.1963470319634701E-2</v>
      </c>
      <c r="H5" s="4">
        <f t="shared" si="4"/>
        <v>4.5662100456621002E-3</v>
      </c>
    </row>
    <row r="6" spans="1:8">
      <c r="A6" t="s">
        <v>2098</v>
      </c>
      <c r="B6">
        <f>COUNTIFS(Crowdfunding!$F:$F,"Successful",Crowdfunding!$E:$E,"&gt;14999",Crowdfunding!$E:$E,"&lt;20000")</f>
        <v>0</v>
      </c>
      <c r="C6">
        <f>COUNTIFS(Crowdfunding!$F:$F,"Failed",Crowdfunding!$E:$E,"&gt;14999",Crowdfunding!$E:$E,"&lt;20000")</f>
        <v>8</v>
      </c>
      <c r="D6">
        <f>COUNTIFS(Crowdfunding!$F:$F,"Canceled",Crowdfunding!$E:$E,"&gt;14999",Crowdfunding!$E:$E,"&lt;20000")</f>
        <v>2</v>
      </c>
      <c r="E6">
        <f t="shared" si="1"/>
        <v>10</v>
      </c>
      <c r="F6" s="4">
        <f t="shared" si="2"/>
        <v>0</v>
      </c>
      <c r="G6" s="4">
        <f t="shared" si="3"/>
        <v>0.8</v>
      </c>
      <c r="H6" s="4">
        <f t="shared" si="4"/>
        <v>0.2</v>
      </c>
    </row>
    <row r="7" spans="1:8">
      <c r="A7" t="s">
        <v>2099</v>
      </c>
      <c r="B7">
        <f>COUNTIFS(Crowdfunding!$F:$F,"Successful",Crowdfunding!$E:$E,"&gt;19999",Crowdfunding!$E:$E,"&lt;25000")</f>
        <v>1</v>
      </c>
      <c r="C7">
        <f>COUNTIFS(Crowdfunding!$F:$F,"Failed",Crowdfunding!$E:$E,"&gt;19999",Crowdfunding!$E:$E,"&lt;25000")</f>
        <v>7</v>
      </c>
      <c r="D7">
        <f>COUNTIFS(Crowdfunding!$F:$F,"Canceled",Crowdfunding!$E:$E,"&gt;19999",Crowdfunding!$E:$E,"&lt;25000")</f>
        <v>0</v>
      </c>
      <c r="E7">
        <f t="shared" si="1"/>
        <v>8</v>
      </c>
      <c r="F7" s="4">
        <f t="shared" si="2"/>
        <v>0.125</v>
      </c>
      <c r="G7" s="4">
        <f t="shared" si="3"/>
        <v>0.875</v>
      </c>
      <c r="H7" s="4">
        <f t="shared" si="4"/>
        <v>0</v>
      </c>
    </row>
    <row r="8" spans="1:8">
      <c r="A8" t="s">
        <v>2100</v>
      </c>
      <c r="B8">
        <f>COUNTIFS(Crowdfunding!$F:$F,"Successful",Crowdfunding!$E:$E,"&gt;24999",Crowdfunding!$E:$E,"&lt;30000")</f>
        <v>0</v>
      </c>
      <c r="C8">
        <f>COUNTIFS(Crowdfunding!$F:$F,"Failed",Crowdfunding!$E:$E,"&gt;24999",Crowdfunding!$E:$E,"&lt;30000")</f>
        <v>7</v>
      </c>
      <c r="D8">
        <f>COUNTIFS(Crowdfunding!$F:$F,"Canceled",Crowdfunding!$E:$E,"&gt;24999",Crowdfunding!$E:$E,"&lt;30000")</f>
        <v>1</v>
      </c>
      <c r="E8">
        <f t="shared" si="1"/>
        <v>8</v>
      </c>
      <c r="F8" s="4">
        <f t="shared" si="2"/>
        <v>0</v>
      </c>
      <c r="G8" s="4">
        <f t="shared" si="3"/>
        <v>0.875</v>
      </c>
      <c r="H8" s="4">
        <f t="shared" si="4"/>
        <v>0.125</v>
      </c>
    </row>
    <row r="9" spans="1:8">
      <c r="A9" t="s">
        <v>2101</v>
      </c>
      <c r="B9">
        <f>COUNTIFS(Crowdfunding!$F:$F,"Successful",Crowdfunding!$E:$E,"&gt;29999",Crowdfunding!$E:$E,"&lt;35000")</f>
        <v>1</v>
      </c>
      <c r="C9">
        <f>COUNTIFS(Crowdfunding!$F:$F,"Failed",Crowdfunding!$E:$E,"&gt;29999",Crowdfunding!$E:$E,"&lt;35000")</f>
        <v>6</v>
      </c>
      <c r="D9">
        <f>COUNTIFS(Crowdfunding!$F:$F,"Canceled",Crowdfunding!$E:$E,"&gt;29999",Crowdfunding!$E:$E,"&lt;35000")</f>
        <v>3</v>
      </c>
      <c r="E9">
        <f t="shared" si="1"/>
        <v>10</v>
      </c>
      <c r="F9" s="4">
        <f t="shared" si="2"/>
        <v>0.1</v>
      </c>
      <c r="G9" s="4">
        <f t="shared" si="3"/>
        <v>0.6</v>
      </c>
      <c r="H9" s="4">
        <f t="shared" si="4"/>
        <v>0.3</v>
      </c>
    </row>
    <row r="10" spans="1:8">
      <c r="A10" t="s">
        <v>2102</v>
      </c>
      <c r="B10">
        <f>COUNTIFS(Crowdfunding!$F:$F,"Successful",Crowdfunding!$E:$E,"&gt;34999",Crowdfunding!$E:$E,"&lt;40000")</f>
        <v>1</v>
      </c>
      <c r="C10">
        <f>COUNTIFS(Crowdfunding!$F:$F,"Failed",Crowdfunding!$E:$E,"&gt;34999",Crowdfunding!$E:$E,"&lt;40000")</f>
        <v>8</v>
      </c>
      <c r="D10">
        <f>COUNTIFS(Crowdfunding!$F:$F,"Canceled",Crowdfunding!$E:$E,"&gt;34999",Crowdfunding!$E:$E,"&lt;40000")</f>
        <v>1</v>
      </c>
      <c r="E10">
        <f t="shared" si="1"/>
        <v>10</v>
      </c>
      <c r="F10" s="4">
        <f t="shared" si="2"/>
        <v>0.1</v>
      </c>
      <c r="G10" s="4">
        <f t="shared" si="3"/>
        <v>0.8</v>
      </c>
      <c r="H10" s="4">
        <f t="shared" si="4"/>
        <v>0.1</v>
      </c>
    </row>
    <row r="11" spans="1:8">
      <c r="A11" t="s">
        <v>2103</v>
      </c>
      <c r="B11">
        <f>COUNTIFS(Crowdfunding!$F:$F,"Successful",Crowdfunding!$E:$E,"&gt;39999",Crowdfunding!$E:$E,"&lt;45000")</f>
        <v>4</v>
      </c>
      <c r="C11">
        <f>COUNTIFS(Crowdfunding!$F:$F,"Failed",Crowdfunding!$E:$E,"&gt;39999",Crowdfunding!$E:$E,"&lt;45000")</f>
        <v>4</v>
      </c>
      <c r="D11">
        <f>COUNTIFS(Crowdfunding!$F:$F,"Canceled",Crowdfunding!$E:$E,"&gt;39999",Crowdfunding!$E:$E,"&lt;45000")</f>
        <v>1</v>
      </c>
      <c r="E11">
        <f t="shared" si="1"/>
        <v>9</v>
      </c>
      <c r="F11" s="4">
        <f t="shared" si="2"/>
        <v>0.44444444444444442</v>
      </c>
      <c r="G11" s="4">
        <f t="shared" si="3"/>
        <v>0.44444444444444442</v>
      </c>
      <c r="H11" s="4">
        <f t="shared" si="4"/>
        <v>0.1111111111111111</v>
      </c>
    </row>
    <row r="12" spans="1:8">
      <c r="A12" t="s">
        <v>2104</v>
      </c>
      <c r="B12">
        <f>COUNTIFS(Crowdfunding!$F:$F,"Successful",Crowdfunding!$E:$E,"&gt;44999",Crowdfunding!$E:$E,"&lt;50000")</f>
        <v>2</v>
      </c>
      <c r="C12">
        <f>COUNTIFS(Crowdfunding!$F:$F,"Failed",Crowdfunding!$E:$E,"&gt;44999",Crowdfunding!$E:$E,"&lt;50000")</f>
        <v>7</v>
      </c>
      <c r="D12">
        <f>COUNTIFS(Crowdfunding!$F:$F,"Canceled",Crowdfunding!$E:$E,"&gt;44999",Crowdfunding!$E:$E,"&lt;50000")</f>
        <v>4</v>
      </c>
      <c r="E12">
        <f t="shared" si="1"/>
        <v>13</v>
      </c>
      <c r="F12" s="4">
        <f t="shared" si="2"/>
        <v>0.15384615384615385</v>
      </c>
      <c r="G12" s="4">
        <f t="shared" si="3"/>
        <v>0.53846153846153844</v>
      </c>
      <c r="H12" s="4">
        <f t="shared" si="4"/>
        <v>0.30769230769230771</v>
      </c>
    </row>
    <row r="13" spans="1:8">
      <c r="A13" t="s">
        <v>2105</v>
      </c>
      <c r="B13">
        <f>COUNTIFS(Crowdfunding!$F:$F,"Successful",Crowdfunding!$E:$E,"&gt;50000")</f>
        <v>169</v>
      </c>
      <c r="C13">
        <f>COUNTIFS(Crowdfunding!$F:$F,"Failed",Crowdfunding!$E:$E,"&gt;50000")</f>
        <v>100</v>
      </c>
      <c r="D13">
        <f>COUNTIFS(Crowdfunding!$F:$F,"Canceled",Crowdfunding!$E:$E,"&gt;50000")</f>
        <v>13</v>
      </c>
      <c r="E13">
        <f t="shared" si="1"/>
        <v>282</v>
      </c>
      <c r="F13" s="4">
        <f t="shared" si="2"/>
        <v>0.599290780141844</v>
      </c>
      <c r="G13" s="4">
        <f t="shared" si="3"/>
        <v>0.3546099290780142</v>
      </c>
      <c r="H13" s="4">
        <f t="shared" si="4"/>
        <v>4.6099290780141841E-2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1C70-8A29-5043-8495-F1E7FAB500AF}">
  <dimension ref="A1:L566"/>
  <sheetViews>
    <sheetView workbookViewId="0">
      <selection activeCell="K15" sqref="K15"/>
    </sheetView>
  </sheetViews>
  <sheetFormatPr baseColWidth="10" defaultRowHeight="16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8" max="8" width="16.83203125" bestFit="1" customWidth="1"/>
    <col min="11" max="11" width="16.83203125" bestFit="1" customWidth="1"/>
  </cols>
  <sheetData>
    <row r="1" spans="1:12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K1" t="s">
        <v>14</v>
      </c>
    </row>
    <row r="2" spans="1:12">
      <c r="A2" t="s">
        <v>20</v>
      </c>
      <c r="B2">
        <v>158</v>
      </c>
      <c r="D2" t="s">
        <v>14</v>
      </c>
      <c r="E2">
        <v>0</v>
      </c>
      <c r="H2" t="s">
        <v>2106</v>
      </c>
      <c r="I2">
        <f>AVERAGE(B2:B566)</f>
        <v>851.14690265486729</v>
      </c>
      <c r="K2" t="s">
        <v>2106</v>
      </c>
      <c r="L2">
        <f>AVERAGE(E2:E566)</f>
        <v>585.61538461538464</v>
      </c>
    </row>
    <row r="3" spans="1:12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MEDIAN(B2:B566)</f>
        <v>201</v>
      </c>
      <c r="K3" t="s">
        <v>2107</v>
      </c>
      <c r="L3">
        <f>MEDIAN(E2:E566)</f>
        <v>114.5</v>
      </c>
    </row>
    <row r="4" spans="1:12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MIN(B2:B566)</f>
        <v>16</v>
      </c>
      <c r="K4" t="s">
        <v>2108</v>
      </c>
      <c r="L4">
        <f>MIN(E2:E566)</f>
        <v>0</v>
      </c>
    </row>
    <row r="5" spans="1:12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MAX(B2:B566)</f>
        <v>7295</v>
      </c>
      <c r="K5" t="s">
        <v>2109</v>
      </c>
      <c r="L5">
        <f>MAX(E2:E566)</f>
        <v>6080</v>
      </c>
    </row>
    <row r="6" spans="1:12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_xlfn.VAR.P(B2:B566)</f>
        <v>1603373.7324019109</v>
      </c>
      <c r="K6" t="s">
        <v>2110</v>
      </c>
      <c r="L6">
        <f>_xlfn.VAR.P(E2:E566)</f>
        <v>921574.68174133555</v>
      </c>
    </row>
    <row r="7" spans="1:12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_xlfn.STDEV.P(B2:B566)</f>
        <v>1266.2439466397898</v>
      </c>
      <c r="K7" t="s">
        <v>2111</v>
      </c>
      <c r="L7">
        <f>_xlfn.STDEV.P(E2:E566)</f>
        <v>959.98681331637863</v>
      </c>
    </row>
    <row r="8" spans="1:12">
      <c r="A8" t="s">
        <v>20</v>
      </c>
      <c r="B8">
        <v>100</v>
      </c>
      <c r="D8" t="s">
        <v>14</v>
      </c>
      <c r="E8">
        <v>55</v>
      </c>
    </row>
    <row r="9" spans="1:12">
      <c r="A9" t="s">
        <v>20</v>
      </c>
      <c r="B9">
        <v>1249</v>
      </c>
      <c r="D9" t="s">
        <v>14</v>
      </c>
      <c r="E9">
        <v>200</v>
      </c>
    </row>
    <row r="10" spans="1:12">
      <c r="A10" t="s">
        <v>20</v>
      </c>
      <c r="B10">
        <v>1396</v>
      </c>
      <c r="D10" t="s">
        <v>14</v>
      </c>
      <c r="E10">
        <v>452</v>
      </c>
    </row>
    <row r="11" spans="1:12">
      <c r="A11" t="s">
        <v>20</v>
      </c>
      <c r="B11">
        <v>890</v>
      </c>
      <c r="D11" t="s">
        <v>14</v>
      </c>
      <c r="E11">
        <v>674</v>
      </c>
    </row>
    <row r="12" spans="1:12">
      <c r="A12" t="s">
        <v>20</v>
      </c>
      <c r="B12">
        <v>142</v>
      </c>
      <c r="D12" t="s">
        <v>14</v>
      </c>
      <c r="E12">
        <v>558</v>
      </c>
    </row>
    <row r="13" spans="1:12" ht="21">
      <c r="A13" t="s">
        <v>20</v>
      </c>
      <c r="B13">
        <v>2673</v>
      </c>
      <c r="D13" t="s">
        <v>14</v>
      </c>
      <c r="E13">
        <v>15</v>
      </c>
      <c r="H13" s="12"/>
    </row>
    <row r="14" spans="1:12">
      <c r="A14" t="s">
        <v>20</v>
      </c>
      <c r="B14">
        <v>163</v>
      </c>
      <c r="D14" t="s">
        <v>14</v>
      </c>
      <c r="E14">
        <v>2307</v>
      </c>
    </row>
    <row r="15" spans="1:12">
      <c r="A15" t="s">
        <v>20</v>
      </c>
      <c r="B15">
        <v>2220</v>
      </c>
      <c r="D15" t="s">
        <v>14</v>
      </c>
      <c r="E15">
        <v>88</v>
      </c>
    </row>
    <row r="16" spans="1:12">
      <c r="A16" t="s">
        <v>20</v>
      </c>
      <c r="B16">
        <v>1606</v>
      </c>
      <c r="D16" t="s">
        <v>14</v>
      </c>
      <c r="E16">
        <v>48</v>
      </c>
    </row>
    <row r="17" spans="1:8">
      <c r="A17" t="s">
        <v>20</v>
      </c>
      <c r="B17">
        <v>129</v>
      </c>
      <c r="D17" t="s">
        <v>14</v>
      </c>
      <c r="E17">
        <v>1</v>
      </c>
    </row>
    <row r="18" spans="1:8" ht="21">
      <c r="A18" t="s">
        <v>20</v>
      </c>
      <c r="B18">
        <v>226</v>
      </c>
      <c r="D18" t="s">
        <v>14</v>
      </c>
      <c r="E18">
        <v>1467</v>
      </c>
      <c r="H18" s="12"/>
    </row>
    <row r="19" spans="1:8">
      <c r="A19" t="s">
        <v>20</v>
      </c>
      <c r="B19">
        <v>5419</v>
      </c>
      <c r="D19" t="s">
        <v>14</v>
      </c>
      <c r="E19">
        <v>75</v>
      </c>
    </row>
    <row r="20" spans="1:8">
      <c r="A20" t="s">
        <v>20</v>
      </c>
      <c r="B20">
        <v>165</v>
      </c>
      <c r="D20" t="s">
        <v>14</v>
      </c>
      <c r="E20">
        <v>120</v>
      </c>
    </row>
    <row r="21" spans="1:8">
      <c r="A21" t="s">
        <v>20</v>
      </c>
      <c r="B21">
        <v>1965</v>
      </c>
      <c r="D21" t="s">
        <v>14</v>
      </c>
      <c r="E21">
        <v>2253</v>
      </c>
    </row>
    <row r="22" spans="1:8">
      <c r="A22" t="s">
        <v>20</v>
      </c>
      <c r="B22">
        <v>16</v>
      </c>
      <c r="D22" t="s">
        <v>14</v>
      </c>
      <c r="E22">
        <v>5</v>
      </c>
    </row>
    <row r="23" spans="1:8">
      <c r="A23" t="s">
        <v>20</v>
      </c>
      <c r="B23">
        <v>107</v>
      </c>
      <c r="D23" t="s">
        <v>14</v>
      </c>
      <c r="E23">
        <v>38</v>
      </c>
    </row>
    <row r="24" spans="1:8">
      <c r="A24" t="s">
        <v>20</v>
      </c>
      <c r="B24">
        <v>134</v>
      </c>
      <c r="D24" t="s">
        <v>14</v>
      </c>
      <c r="E24">
        <v>12</v>
      </c>
    </row>
    <row r="25" spans="1:8">
      <c r="A25" t="s">
        <v>20</v>
      </c>
      <c r="B25">
        <v>198</v>
      </c>
      <c r="D25" t="s">
        <v>14</v>
      </c>
      <c r="E25">
        <v>1684</v>
      </c>
    </row>
    <row r="26" spans="1:8">
      <c r="A26" t="s">
        <v>20</v>
      </c>
      <c r="B26">
        <v>111</v>
      </c>
      <c r="D26" t="s">
        <v>14</v>
      </c>
      <c r="E26">
        <v>56</v>
      </c>
    </row>
    <row r="27" spans="1:8">
      <c r="A27" t="s">
        <v>20</v>
      </c>
      <c r="B27">
        <v>222</v>
      </c>
      <c r="D27" t="s">
        <v>14</v>
      </c>
      <c r="E27">
        <v>838</v>
      </c>
    </row>
    <row r="28" spans="1:8">
      <c r="A28" t="s">
        <v>20</v>
      </c>
      <c r="B28">
        <v>6212</v>
      </c>
      <c r="D28" t="s">
        <v>14</v>
      </c>
      <c r="E28">
        <v>1000</v>
      </c>
    </row>
    <row r="29" spans="1:8">
      <c r="A29" t="s">
        <v>20</v>
      </c>
      <c r="B29">
        <v>98</v>
      </c>
      <c r="D29" t="s">
        <v>14</v>
      </c>
      <c r="E29">
        <v>1482</v>
      </c>
    </row>
    <row r="30" spans="1:8">
      <c r="A30" t="s">
        <v>20</v>
      </c>
      <c r="B30">
        <v>92</v>
      </c>
      <c r="D30" t="s">
        <v>14</v>
      </c>
      <c r="E30">
        <v>106</v>
      </c>
    </row>
    <row r="31" spans="1:8">
      <c r="A31" t="s">
        <v>20</v>
      </c>
      <c r="B31">
        <v>149</v>
      </c>
      <c r="D31" t="s">
        <v>14</v>
      </c>
      <c r="E31">
        <v>679</v>
      </c>
    </row>
    <row r="32" spans="1:8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566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D1:D365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H1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K1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activeCell="E1" sqref="E1"/>
      <selection pane="bottomLeft" activeCell="C988" sqref="C988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83203125" bestFit="1" customWidth="1"/>
    <col min="12" max="12" width="11.1640625" bestFit="1" customWidth="1"/>
    <col min="13" max="13" width="11.1640625" customWidth="1"/>
    <col min="16" max="16" width="28" bestFit="1" customWidth="1"/>
    <col min="17" max="17" width="14.33203125" bestFit="1" customWidth="1"/>
    <col min="18" max="18" width="16.6640625" bestFit="1" customWidth="1"/>
    <col min="19" max="19" width="13.83203125" style="4" bestFit="1" customWidth="1"/>
    <col min="20" max="20" width="16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2071</v>
      </c>
      <c r="L1" s="1" t="s">
        <v>9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5" t="s">
        <v>2029</v>
      </c>
      <c r="T1" s="1" t="s">
        <v>2030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4">
        <f>E2/D2</f>
        <v>0</v>
      </c>
      <c r="T2" s="6">
        <f>IFERROR(E2/G2,0)</f>
        <v>0</v>
      </c>
    </row>
    <row r="3" spans="1:20" ht="17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0">(((J3/60)/60)/24)+DATE(1970,1,1)</f>
        <v>41870.208333333336</v>
      </c>
      <c r="L3">
        <v>1408597200</v>
      </c>
      <c r="M3" s="10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4">
        <f>E3/D3</f>
        <v>10.4</v>
      </c>
      <c r="T3" s="6">
        <f>IFERROR(E3/G3,0)</f>
        <v>92.151898734177209</v>
      </c>
    </row>
    <row r="4" spans="1:20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0"/>
        <v>41595.25</v>
      </c>
      <c r="L4">
        <v>1384840800</v>
      </c>
      <c r="M4" s="10">
        <f t="shared" si="1"/>
        <v>41597.25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4">
        <f t="shared" ref="S4:S67" si="2">E4/D4</f>
        <v>1.3147878228782288</v>
      </c>
      <c r="T4" s="6">
        <f t="shared" ref="T4:T67" si="3">IFERROR(E4/G4,0)</f>
        <v>100.01614035087719</v>
      </c>
    </row>
    <row r="5" spans="1:20" ht="3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0"/>
        <v>43688.208333333328</v>
      </c>
      <c r="L5">
        <v>1568955600</v>
      </c>
      <c r="M5" s="10">
        <f t="shared" si="1"/>
        <v>43728.208333333328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4">
        <f t="shared" si="2"/>
        <v>0.58976190476190471</v>
      </c>
      <c r="T5" s="6">
        <f t="shared" si="3"/>
        <v>103.20833333333333</v>
      </c>
    </row>
    <row r="6" spans="1:20" ht="17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0"/>
        <v>43485.25</v>
      </c>
      <c r="L6">
        <v>1548309600</v>
      </c>
      <c r="M6" s="10">
        <f t="shared" si="1"/>
        <v>43489.25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4">
        <f t="shared" si="2"/>
        <v>0.69276315789473686</v>
      </c>
      <c r="T6" s="6">
        <f t="shared" si="3"/>
        <v>99.339622641509436</v>
      </c>
    </row>
    <row r="7" spans="1:20" ht="17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0"/>
        <v>41149.208333333336</v>
      </c>
      <c r="L7">
        <v>1347080400</v>
      </c>
      <c r="M7" s="10">
        <f t="shared" si="1"/>
        <v>41160.208333333336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4">
        <f t="shared" si="2"/>
        <v>1.7361842105263159</v>
      </c>
      <c r="T7" s="6">
        <f t="shared" si="3"/>
        <v>75.833333333333329</v>
      </c>
    </row>
    <row r="8" spans="1:20" ht="17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0"/>
        <v>42991.208333333328</v>
      </c>
      <c r="L8">
        <v>1505365200</v>
      </c>
      <c r="M8" s="10">
        <f t="shared" si="1"/>
        <v>42992.208333333328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4">
        <f t="shared" si="2"/>
        <v>0.20961538461538462</v>
      </c>
      <c r="T8" s="6">
        <f t="shared" si="3"/>
        <v>60.555555555555557</v>
      </c>
    </row>
    <row r="9" spans="1:20" ht="17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0"/>
        <v>42229.208333333328</v>
      </c>
      <c r="L9">
        <v>1439614800</v>
      </c>
      <c r="M9" s="10">
        <f t="shared" si="1"/>
        <v>42231.208333333328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4">
        <f t="shared" si="2"/>
        <v>3.2757777777777779</v>
      </c>
      <c r="T9" s="6">
        <f t="shared" si="3"/>
        <v>64.93832599118943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0"/>
        <v>40399.208333333336</v>
      </c>
      <c r="L10">
        <v>1281502800</v>
      </c>
      <c r="M10" s="10">
        <f t="shared" si="1"/>
        <v>40401.208333333336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4">
        <f t="shared" si="2"/>
        <v>0.19932788374205268</v>
      </c>
      <c r="T10" s="6">
        <f t="shared" si="3"/>
        <v>30.997175141242938</v>
      </c>
    </row>
    <row r="11" spans="1:20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0"/>
        <v>41536.208333333336</v>
      </c>
      <c r="L11">
        <v>1383804000</v>
      </c>
      <c r="M11" s="10">
        <f t="shared" si="1"/>
        <v>41585.25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4">
        <f t="shared" si="2"/>
        <v>0.51741935483870971</v>
      </c>
      <c r="T11" s="6">
        <f t="shared" si="3"/>
        <v>72.909090909090907</v>
      </c>
    </row>
    <row r="12" spans="1:20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0"/>
        <v>40404.208333333336</v>
      </c>
      <c r="L12">
        <v>1285909200</v>
      </c>
      <c r="M12" s="10">
        <f t="shared" si="1"/>
        <v>40452.208333333336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4">
        <f t="shared" si="2"/>
        <v>2.6611538461538462</v>
      </c>
      <c r="T12" s="6">
        <f t="shared" si="3"/>
        <v>62.9</v>
      </c>
    </row>
    <row r="13" spans="1:20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0"/>
        <v>40442.208333333336</v>
      </c>
      <c r="L13">
        <v>1285563600</v>
      </c>
      <c r="M13" s="10">
        <f t="shared" si="1"/>
        <v>40448.208333333336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4">
        <f t="shared" si="2"/>
        <v>0.48095238095238096</v>
      </c>
      <c r="T13" s="6">
        <f t="shared" si="3"/>
        <v>112.22222222222223</v>
      </c>
    </row>
    <row r="14" spans="1:20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0"/>
        <v>43760.208333333328</v>
      </c>
      <c r="L14">
        <v>1572411600</v>
      </c>
      <c r="M14" s="10">
        <f t="shared" si="1"/>
        <v>43768.208333333328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4">
        <f t="shared" si="2"/>
        <v>0.89349206349206345</v>
      </c>
      <c r="T14" s="6">
        <f t="shared" si="3"/>
        <v>102.34545454545454</v>
      </c>
    </row>
    <row r="15" spans="1:20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0"/>
        <v>42532.208333333328</v>
      </c>
      <c r="L15">
        <v>1466658000</v>
      </c>
      <c r="M15" s="10">
        <f t="shared" si="1"/>
        <v>42544.208333333328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4">
        <f t="shared" si="2"/>
        <v>2.4511904761904764</v>
      </c>
      <c r="T15" s="6">
        <f t="shared" si="3"/>
        <v>105.05102040816327</v>
      </c>
    </row>
    <row r="16" spans="1:20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0"/>
        <v>40974.25</v>
      </c>
      <c r="L16">
        <v>1333342800</v>
      </c>
      <c r="M16" s="10">
        <f t="shared" si="1"/>
        <v>41001.208333333336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4">
        <f t="shared" si="2"/>
        <v>0.66769503546099296</v>
      </c>
      <c r="T16" s="6">
        <f t="shared" si="3"/>
        <v>94.144999999999996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0"/>
        <v>43809.25</v>
      </c>
      <c r="L17">
        <v>1576303200</v>
      </c>
      <c r="M17" s="10">
        <f t="shared" si="1"/>
        <v>43813.25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4">
        <f t="shared" si="2"/>
        <v>0.47307881773399013</v>
      </c>
      <c r="T17" s="6">
        <f t="shared" si="3"/>
        <v>84.986725663716811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0"/>
        <v>41661.25</v>
      </c>
      <c r="L18">
        <v>1392271200</v>
      </c>
      <c r="M18" s="10">
        <f t="shared" si="1"/>
        <v>41683.25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4">
        <f t="shared" si="2"/>
        <v>6.4947058823529416</v>
      </c>
      <c r="T18" s="6">
        <f t="shared" si="3"/>
        <v>110.41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0"/>
        <v>40555.25</v>
      </c>
      <c r="L19">
        <v>1294898400</v>
      </c>
      <c r="M19" s="10">
        <f t="shared" si="1"/>
        <v>40556.25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4">
        <f t="shared" si="2"/>
        <v>1.5939125295508274</v>
      </c>
      <c r="T19" s="6">
        <f t="shared" si="3"/>
        <v>107.96236989591674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0"/>
        <v>43351.208333333328</v>
      </c>
      <c r="L20">
        <v>1537074000</v>
      </c>
      <c r="M20" s="10">
        <f t="shared" si="1"/>
        <v>43359.208333333328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4">
        <f t="shared" si="2"/>
        <v>0.66912087912087914</v>
      </c>
      <c r="T20" s="6">
        <f t="shared" si="3"/>
        <v>45.103703703703701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0"/>
        <v>43528.25</v>
      </c>
      <c r="L21">
        <v>1553490000</v>
      </c>
      <c r="M21" s="10">
        <f t="shared" si="1"/>
        <v>43549.208333333328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4">
        <f t="shared" si="2"/>
        <v>0.48529600000000001</v>
      </c>
      <c r="T21" s="6">
        <f t="shared" si="3"/>
        <v>45.001483679525222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0"/>
        <v>41848.208333333336</v>
      </c>
      <c r="L22">
        <v>1406523600</v>
      </c>
      <c r="M22" s="10">
        <f t="shared" si="1"/>
        <v>41848.208333333336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4">
        <f t="shared" si="2"/>
        <v>1.1224279210925645</v>
      </c>
      <c r="T22" s="6">
        <f t="shared" si="3"/>
        <v>105.97134670487107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0"/>
        <v>40770.208333333336</v>
      </c>
      <c r="L23">
        <v>1316322000</v>
      </c>
      <c r="M23" s="10">
        <f t="shared" si="1"/>
        <v>40804.208333333336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4">
        <f t="shared" si="2"/>
        <v>0.40992553191489361</v>
      </c>
      <c r="T23" s="6">
        <f t="shared" si="3"/>
        <v>69.055555555555557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0"/>
        <v>43193.208333333328</v>
      </c>
      <c r="L24">
        <v>1524027600</v>
      </c>
      <c r="M24" s="10">
        <f t="shared" si="1"/>
        <v>43208.208333333328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4">
        <f t="shared" si="2"/>
        <v>1.2807106598984772</v>
      </c>
      <c r="T24" s="6">
        <f t="shared" si="3"/>
        <v>85.044943820224717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0"/>
        <v>43510.25</v>
      </c>
      <c r="L25">
        <v>1554699600</v>
      </c>
      <c r="M25" s="10">
        <f t="shared" si="1"/>
        <v>43563.208333333328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4">
        <f t="shared" si="2"/>
        <v>3.3204444444444445</v>
      </c>
      <c r="T25" s="6">
        <f t="shared" si="3"/>
        <v>105.22535211267606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0"/>
        <v>41811.208333333336</v>
      </c>
      <c r="L26">
        <v>1403499600</v>
      </c>
      <c r="M26" s="10">
        <f t="shared" si="1"/>
        <v>41813.208333333336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4">
        <f t="shared" si="2"/>
        <v>1.1283225108225108</v>
      </c>
      <c r="T26" s="6">
        <f t="shared" si="3"/>
        <v>39.003741114852225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0"/>
        <v>40681.208333333336</v>
      </c>
      <c r="L27">
        <v>1307422800</v>
      </c>
      <c r="M27" s="10">
        <f t="shared" si="1"/>
        <v>40701.208333333336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4">
        <f t="shared" si="2"/>
        <v>2.1643636363636363</v>
      </c>
      <c r="T27" s="6">
        <f t="shared" si="3"/>
        <v>73.030674846625772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0"/>
        <v>43312.208333333328</v>
      </c>
      <c r="L28">
        <v>1535346000</v>
      </c>
      <c r="M28" s="10">
        <f t="shared" si="1"/>
        <v>43339.208333333328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4">
        <f t="shared" si="2"/>
        <v>0.4819906976744186</v>
      </c>
      <c r="T28" s="6">
        <f t="shared" si="3"/>
        <v>35.009459459459457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0"/>
        <v>42280.208333333328</v>
      </c>
      <c r="L29">
        <v>1444539600</v>
      </c>
      <c r="M29" s="10">
        <f t="shared" si="1"/>
        <v>42288.208333333328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4">
        <f t="shared" si="2"/>
        <v>0.79949999999999999</v>
      </c>
      <c r="T29" s="6">
        <f t="shared" si="3"/>
        <v>106.6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0"/>
        <v>40218.25</v>
      </c>
      <c r="L30">
        <v>1267682400</v>
      </c>
      <c r="M30" s="10">
        <f t="shared" si="1"/>
        <v>40241.25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4">
        <f t="shared" si="2"/>
        <v>1.0522553516819573</v>
      </c>
      <c r="T30" s="6">
        <f t="shared" si="3"/>
        <v>61.997747747747745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0"/>
        <v>43301.208333333328</v>
      </c>
      <c r="L31">
        <v>1535518800</v>
      </c>
      <c r="M31" s="10">
        <f t="shared" si="1"/>
        <v>43341.208333333328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4">
        <f t="shared" si="2"/>
        <v>3.2889978213507627</v>
      </c>
      <c r="T31" s="6">
        <f t="shared" si="3"/>
        <v>94.000622665006233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0"/>
        <v>43609.208333333328</v>
      </c>
      <c r="L32">
        <v>1559106000</v>
      </c>
      <c r="M32" s="10">
        <f t="shared" si="1"/>
        <v>43614.208333333328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4">
        <f t="shared" si="2"/>
        <v>1.606111111111111</v>
      </c>
      <c r="T32" s="6">
        <f t="shared" si="3"/>
        <v>112.05426356589147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0"/>
        <v>42374.25</v>
      </c>
      <c r="L33">
        <v>1454392800</v>
      </c>
      <c r="M33" s="10">
        <f t="shared" si="1"/>
        <v>42402.25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4">
        <f t="shared" si="2"/>
        <v>3.1</v>
      </c>
      <c r="T33" s="6">
        <f t="shared" si="3"/>
        <v>48.008849557522126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0"/>
        <v>43110.25</v>
      </c>
      <c r="L34">
        <v>1517896800</v>
      </c>
      <c r="M34" s="10">
        <f t="shared" si="1"/>
        <v>43137.25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4">
        <f t="shared" si="2"/>
        <v>0.86807920792079207</v>
      </c>
      <c r="T34" s="6">
        <f t="shared" si="3"/>
        <v>38.004334633723452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0"/>
        <v>41917.208333333336</v>
      </c>
      <c r="L35">
        <v>1415685600</v>
      </c>
      <c r="M35" s="10">
        <f t="shared" si="1"/>
        <v>41954.25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4">
        <f t="shared" si="2"/>
        <v>3.7782071713147412</v>
      </c>
      <c r="T35" s="6">
        <f t="shared" si="3"/>
        <v>35.000184535892231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0"/>
        <v>42817.208333333328</v>
      </c>
      <c r="L36">
        <v>1490677200</v>
      </c>
      <c r="M36" s="10">
        <f t="shared" si="1"/>
        <v>42822.208333333328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4">
        <f t="shared" si="2"/>
        <v>1.5080645161290323</v>
      </c>
      <c r="T36" s="6">
        <f t="shared" si="3"/>
        <v>85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0"/>
        <v>43484.25</v>
      </c>
      <c r="L37">
        <v>1551506400</v>
      </c>
      <c r="M37" s="10">
        <f t="shared" si="1"/>
        <v>43526.25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4">
        <f t="shared" si="2"/>
        <v>1.5030119521912351</v>
      </c>
      <c r="T37" s="6">
        <f t="shared" si="3"/>
        <v>95.993893129770996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0"/>
        <v>40600.25</v>
      </c>
      <c r="L38">
        <v>1300856400</v>
      </c>
      <c r="M38" s="10">
        <f t="shared" si="1"/>
        <v>40625.208333333336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4">
        <f t="shared" si="2"/>
        <v>1.572857142857143</v>
      </c>
      <c r="T38" s="6">
        <f t="shared" si="3"/>
        <v>68.8125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0"/>
        <v>43744.208333333328</v>
      </c>
      <c r="L39">
        <v>1573192800</v>
      </c>
      <c r="M39" s="10">
        <f t="shared" si="1"/>
        <v>43777.25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4">
        <f t="shared" si="2"/>
        <v>1.3998765432098765</v>
      </c>
      <c r="T39" s="6">
        <f t="shared" si="3"/>
        <v>105.97196261682242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0"/>
        <v>40469.208333333336</v>
      </c>
      <c r="L40">
        <v>1287810000</v>
      </c>
      <c r="M40" s="10">
        <f t="shared" si="1"/>
        <v>40474.208333333336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4">
        <f t="shared" si="2"/>
        <v>3.2532258064516131</v>
      </c>
      <c r="T40" s="6">
        <f t="shared" si="3"/>
        <v>75.261194029850742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0"/>
        <v>41330.25</v>
      </c>
      <c r="L41">
        <v>1362978000</v>
      </c>
      <c r="M41" s="10">
        <f t="shared" si="1"/>
        <v>41344.208333333336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4">
        <f t="shared" si="2"/>
        <v>0.50777777777777777</v>
      </c>
      <c r="T41" s="6">
        <f t="shared" si="3"/>
        <v>57.125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0"/>
        <v>40334.208333333336</v>
      </c>
      <c r="L42">
        <v>1277355600</v>
      </c>
      <c r="M42" s="10">
        <f t="shared" si="1"/>
        <v>40353.208333333336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4">
        <f t="shared" si="2"/>
        <v>1.6906818181818182</v>
      </c>
      <c r="T42" s="6">
        <f t="shared" si="3"/>
        <v>75.141414141414145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0"/>
        <v>41156.208333333336</v>
      </c>
      <c r="L43">
        <v>1348981200</v>
      </c>
      <c r="M43" s="10">
        <f t="shared" si="1"/>
        <v>41182.208333333336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4">
        <f t="shared" si="2"/>
        <v>2.1292857142857144</v>
      </c>
      <c r="T43" s="6">
        <f t="shared" si="3"/>
        <v>107.42342342342343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0"/>
        <v>40728.208333333336</v>
      </c>
      <c r="L44">
        <v>1310533200</v>
      </c>
      <c r="M44" s="10">
        <f t="shared" si="1"/>
        <v>40737.208333333336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4">
        <f t="shared" si="2"/>
        <v>4.4394444444444447</v>
      </c>
      <c r="T44" s="6">
        <f t="shared" si="3"/>
        <v>35.995495495495497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0"/>
        <v>41844.208333333336</v>
      </c>
      <c r="L45">
        <v>1407560400</v>
      </c>
      <c r="M45" s="10">
        <f t="shared" si="1"/>
        <v>41860.208333333336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4">
        <f t="shared" si="2"/>
        <v>1.859390243902439</v>
      </c>
      <c r="T45" s="6">
        <f t="shared" si="3"/>
        <v>26.998873148744366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0"/>
        <v>43541.208333333328</v>
      </c>
      <c r="L46">
        <v>1552885200</v>
      </c>
      <c r="M46" s="10">
        <f t="shared" si="1"/>
        <v>43542.208333333328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4">
        <f t="shared" si="2"/>
        <v>6.5881249999999998</v>
      </c>
      <c r="T46" s="6">
        <f t="shared" si="3"/>
        <v>107.56122448979592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0"/>
        <v>42676.208333333328</v>
      </c>
      <c r="L47">
        <v>1479362400</v>
      </c>
      <c r="M47" s="10">
        <f t="shared" si="1"/>
        <v>42691.25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4">
        <f t="shared" si="2"/>
        <v>0.4768421052631579</v>
      </c>
      <c r="T47" s="6">
        <f t="shared" si="3"/>
        <v>94.375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0"/>
        <v>40367.208333333336</v>
      </c>
      <c r="L48">
        <v>1280552400</v>
      </c>
      <c r="M48" s="10">
        <f t="shared" si="1"/>
        <v>40390.208333333336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4">
        <f t="shared" si="2"/>
        <v>1.1478378378378378</v>
      </c>
      <c r="T48" s="6">
        <f t="shared" si="3"/>
        <v>46.163043478260867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0"/>
        <v>41727.208333333336</v>
      </c>
      <c r="L49">
        <v>1398661200</v>
      </c>
      <c r="M49" s="10">
        <f t="shared" si="1"/>
        <v>41757.208333333336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4">
        <f t="shared" si="2"/>
        <v>4.7526666666666664</v>
      </c>
      <c r="T49" s="6">
        <f t="shared" si="3"/>
        <v>47.845637583892618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0"/>
        <v>42180.208333333328</v>
      </c>
      <c r="L50">
        <v>1436245200</v>
      </c>
      <c r="M50" s="10">
        <f t="shared" si="1"/>
        <v>42192.208333333328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4">
        <f t="shared" si="2"/>
        <v>3.86972972972973</v>
      </c>
      <c r="T50" s="6">
        <f t="shared" si="3"/>
        <v>53.007815713698065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0"/>
        <v>43758.208333333328</v>
      </c>
      <c r="L51">
        <v>1575439200</v>
      </c>
      <c r="M51" s="10">
        <f t="shared" si="1"/>
        <v>43803.25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4">
        <f t="shared" si="2"/>
        <v>1.89625</v>
      </c>
      <c r="T51" s="6">
        <f t="shared" si="3"/>
        <v>45.059405940594061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0"/>
        <v>41487.208333333336</v>
      </c>
      <c r="L52">
        <v>1377752400</v>
      </c>
      <c r="M52" s="10">
        <f t="shared" si="1"/>
        <v>41515.208333333336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4">
        <f t="shared" si="2"/>
        <v>0.02</v>
      </c>
      <c r="T52" s="6">
        <f t="shared" si="3"/>
        <v>2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0"/>
        <v>40995.208333333336</v>
      </c>
      <c r="L53">
        <v>1334206800</v>
      </c>
      <c r="M53" s="10">
        <f t="shared" si="1"/>
        <v>41011.208333333336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4">
        <f t="shared" si="2"/>
        <v>0.91867805186590767</v>
      </c>
      <c r="T53" s="6">
        <f t="shared" si="3"/>
        <v>99.006816632583508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0"/>
        <v>40436.208333333336</v>
      </c>
      <c r="L54">
        <v>1284872400</v>
      </c>
      <c r="M54" s="10">
        <f t="shared" si="1"/>
        <v>40440.208333333336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4">
        <f t="shared" si="2"/>
        <v>0.34152777777777776</v>
      </c>
      <c r="T54" s="6">
        <f t="shared" si="3"/>
        <v>32.786666666666669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0"/>
        <v>41779.208333333336</v>
      </c>
      <c r="L55">
        <v>1403931600</v>
      </c>
      <c r="M55" s="10">
        <f t="shared" si="1"/>
        <v>41818.208333333336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4">
        <f t="shared" si="2"/>
        <v>1.4040909090909091</v>
      </c>
      <c r="T55" s="6">
        <f t="shared" si="3"/>
        <v>59.119617224880386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0"/>
        <v>43170.25</v>
      </c>
      <c r="L56">
        <v>1521262800</v>
      </c>
      <c r="M56" s="10">
        <f t="shared" si="1"/>
        <v>43176.208333333328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4">
        <f t="shared" si="2"/>
        <v>0.89866666666666661</v>
      </c>
      <c r="T56" s="6">
        <f t="shared" si="3"/>
        <v>44.93333333333333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0"/>
        <v>43311.208333333328</v>
      </c>
      <c r="L57">
        <v>1533358800</v>
      </c>
      <c r="M57" s="10">
        <f t="shared" si="1"/>
        <v>43316.208333333328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4">
        <f t="shared" si="2"/>
        <v>1.7796969696969698</v>
      </c>
      <c r="T57" s="6">
        <f t="shared" si="3"/>
        <v>89.664122137404576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0"/>
        <v>42014.25</v>
      </c>
      <c r="L58">
        <v>1421474400</v>
      </c>
      <c r="M58" s="10">
        <f t="shared" si="1"/>
        <v>42021.25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4">
        <f t="shared" si="2"/>
        <v>1.436625</v>
      </c>
      <c r="T58" s="6">
        <f t="shared" si="3"/>
        <v>70.079268292682926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0"/>
        <v>42979.208333333328</v>
      </c>
      <c r="L59">
        <v>1505278800</v>
      </c>
      <c r="M59" s="10">
        <f t="shared" si="1"/>
        <v>42991.208333333328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4">
        <f t="shared" si="2"/>
        <v>2.1527586206896552</v>
      </c>
      <c r="T59" s="6">
        <f t="shared" si="3"/>
        <v>31.059701492537314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0"/>
        <v>42268.208333333328</v>
      </c>
      <c r="L60">
        <v>1443934800</v>
      </c>
      <c r="M60" s="10">
        <f t="shared" si="1"/>
        <v>42281.208333333328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4">
        <f t="shared" si="2"/>
        <v>2.2711111111111113</v>
      </c>
      <c r="T60" s="6">
        <f t="shared" si="3"/>
        <v>29.061611374407583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0"/>
        <v>42898.208333333328</v>
      </c>
      <c r="L61">
        <v>1498539600</v>
      </c>
      <c r="M61" s="10">
        <f t="shared" si="1"/>
        <v>42913.208333333328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4">
        <f t="shared" si="2"/>
        <v>2.7507142857142859</v>
      </c>
      <c r="T61" s="6">
        <f t="shared" si="3"/>
        <v>30.0859375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0"/>
        <v>41107.208333333336</v>
      </c>
      <c r="L62">
        <v>1342760400</v>
      </c>
      <c r="M62" s="10">
        <f t="shared" si="1"/>
        <v>41110.208333333336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4">
        <f t="shared" si="2"/>
        <v>1.4437048832271762</v>
      </c>
      <c r="T62" s="6">
        <f t="shared" si="3"/>
        <v>84.998125000000002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0"/>
        <v>40595.25</v>
      </c>
      <c r="L63">
        <v>1301720400</v>
      </c>
      <c r="M63" s="10">
        <f t="shared" si="1"/>
        <v>40635.208333333336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4">
        <f t="shared" si="2"/>
        <v>0.92745983935742971</v>
      </c>
      <c r="T63" s="6">
        <f t="shared" si="3"/>
        <v>82.001775410563695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0"/>
        <v>42160.208333333328</v>
      </c>
      <c r="L64">
        <v>1433566800</v>
      </c>
      <c r="M64" s="10">
        <f t="shared" si="1"/>
        <v>42161.208333333328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4">
        <f t="shared" si="2"/>
        <v>7.226</v>
      </c>
      <c r="T64" s="6">
        <f t="shared" si="3"/>
        <v>58.040160642570278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0"/>
        <v>42853.208333333328</v>
      </c>
      <c r="L65">
        <v>1493874000</v>
      </c>
      <c r="M65" s="10">
        <f t="shared" si="1"/>
        <v>42859.208333333328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4">
        <f t="shared" si="2"/>
        <v>0.11851063829787234</v>
      </c>
      <c r="T65" s="6">
        <f t="shared" si="3"/>
        <v>111.4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0"/>
        <v>43283.208333333328</v>
      </c>
      <c r="L66">
        <v>1531803600</v>
      </c>
      <c r="M66" s="10">
        <f t="shared" si="1"/>
        <v>43298.208333333328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4">
        <f t="shared" si="2"/>
        <v>0.97642857142857142</v>
      </c>
      <c r="T66" s="6">
        <f t="shared" si="3"/>
        <v>71.94736842105263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4">(((J67/60)/60)/24)+DATE(1970,1,1)</f>
        <v>40570.25</v>
      </c>
      <c r="L67">
        <v>1296712800</v>
      </c>
      <c r="M67" s="10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4">
        <f t="shared" si="2"/>
        <v>2.3614754098360655</v>
      </c>
      <c r="T67" s="6">
        <f t="shared" si="3"/>
        <v>61.038135593220339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4">
        <f t="shared" ref="S68:S131" si="6">E68/D68</f>
        <v>0.45068965517241377</v>
      </c>
      <c r="T68" s="6">
        <f t="shared" ref="T68:T131" si="7">IFERROR(E68/G68,0)</f>
        <v>108.91666666666667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4">
        <f t="shared" si="6"/>
        <v>1.6238567493112948</v>
      </c>
      <c r="T69" s="6">
        <f t="shared" si="7"/>
        <v>29.001722017220171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4">
        <f t="shared" si="6"/>
        <v>2.5452631578947367</v>
      </c>
      <c r="T70" s="6">
        <f t="shared" si="7"/>
        <v>58.975609756097562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4">
        <f t="shared" si="6"/>
        <v>0.24063291139240506</v>
      </c>
      <c r="T71" s="6">
        <f t="shared" si="7"/>
        <v>111.82352941176471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4">
        <f t="shared" si="6"/>
        <v>1.2374140625000001</v>
      </c>
      <c r="T72" s="6">
        <f t="shared" si="7"/>
        <v>63.995555555555555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4">
        <f t="shared" si="6"/>
        <v>1.0806666666666667</v>
      </c>
      <c r="T73" s="6">
        <f t="shared" si="7"/>
        <v>85.315789473684205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4">
        <f t="shared" si="6"/>
        <v>6.7033333333333331</v>
      </c>
      <c r="T74" s="6">
        <f t="shared" si="7"/>
        <v>74.481481481481481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4">
        <f t="shared" si="6"/>
        <v>6.609285714285714</v>
      </c>
      <c r="T75" s="6">
        <f t="shared" si="7"/>
        <v>105.14772727272727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4">
        <f t="shared" si="6"/>
        <v>1.2246153846153847</v>
      </c>
      <c r="T76" s="6">
        <f t="shared" si="7"/>
        <v>56.188235294117646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4">
        <f t="shared" si="6"/>
        <v>1.5057731958762886</v>
      </c>
      <c r="T77" s="6">
        <f t="shared" si="7"/>
        <v>85.917647058823533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4">
        <f t="shared" si="6"/>
        <v>0.78106590724165992</v>
      </c>
      <c r="T78" s="6">
        <f t="shared" si="7"/>
        <v>57.00296912114014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4">
        <f t="shared" si="6"/>
        <v>0.46947368421052632</v>
      </c>
      <c r="T79" s="6">
        <f t="shared" si="7"/>
        <v>79.642857142857139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4">
        <f t="shared" si="6"/>
        <v>3.008</v>
      </c>
      <c r="T80" s="6">
        <f t="shared" si="7"/>
        <v>41.018181818181816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4">
        <f t="shared" si="6"/>
        <v>0.6959861591695502</v>
      </c>
      <c r="T81" s="6">
        <f t="shared" si="7"/>
        <v>48.004773269689736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4">
        <f t="shared" si="6"/>
        <v>6.374545454545455</v>
      </c>
      <c r="T82" s="6">
        <f t="shared" si="7"/>
        <v>55.212598425196852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4">
        <f t="shared" si="6"/>
        <v>2.253392857142857</v>
      </c>
      <c r="T83" s="6">
        <f t="shared" si="7"/>
        <v>92.109489051094897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4">
        <f t="shared" si="6"/>
        <v>14.973000000000001</v>
      </c>
      <c r="T84" s="6">
        <f t="shared" si="7"/>
        <v>83.183333333333337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4">
        <f t="shared" si="6"/>
        <v>0.37590225563909774</v>
      </c>
      <c r="T85" s="6">
        <f t="shared" si="7"/>
        <v>39.996000000000002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4">
        <f t="shared" si="6"/>
        <v>1.3236942675159236</v>
      </c>
      <c r="T86" s="6">
        <f t="shared" si="7"/>
        <v>111.1336898395722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4">
        <f t="shared" si="6"/>
        <v>1.3122448979591836</v>
      </c>
      <c r="T87" s="6">
        <f t="shared" si="7"/>
        <v>90.563380281690144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4">
        <f t="shared" si="6"/>
        <v>1.6763513513513513</v>
      </c>
      <c r="T88" s="6">
        <f t="shared" si="7"/>
        <v>61.108374384236456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4">
        <f t="shared" si="6"/>
        <v>0.6198488664987406</v>
      </c>
      <c r="T89" s="6">
        <f t="shared" si="7"/>
        <v>83.022941970310384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4">
        <f t="shared" si="6"/>
        <v>2.6074999999999999</v>
      </c>
      <c r="T90" s="6">
        <f t="shared" si="7"/>
        <v>110.76106194690266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4">
        <f t="shared" si="6"/>
        <v>2.5258823529411765</v>
      </c>
      <c r="T91" s="6">
        <f t="shared" si="7"/>
        <v>89.458333333333329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4">
        <f t="shared" si="6"/>
        <v>0.7861538461538462</v>
      </c>
      <c r="T92" s="6">
        <f t="shared" si="7"/>
        <v>57.849056603773583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4">
        <f t="shared" si="6"/>
        <v>0.48404406999351912</v>
      </c>
      <c r="T93" s="6">
        <f t="shared" si="7"/>
        <v>109.99705449189985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4">
        <f t="shared" si="6"/>
        <v>2.5887500000000001</v>
      </c>
      <c r="T94" s="6">
        <f t="shared" si="7"/>
        <v>103.96586345381526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4">
        <f t="shared" si="6"/>
        <v>0.60548713235294116</v>
      </c>
      <c r="T95" s="6">
        <f t="shared" si="7"/>
        <v>107.99508196721311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4">
        <f t="shared" si="6"/>
        <v>3.036896551724138</v>
      </c>
      <c r="T96" s="6">
        <f t="shared" si="7"/>
        <v>48.927777777777777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4">
        <f t="shared" si="6"/>
        <v>1.1299999999999999</v>
      </c>
      <c r="T97" s="6">
        <f t="shared" si="7"/>
        <v>37.666666666666664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4">
        <f t="shared" si="6"/>
        <v>2.1737876614060259</v>
      </c>
      <c r="T98" s="6">
        <f t="shared" si="7"/>
        <v>64.999141999141997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4">
        <f t="shared" si="6"/>
        <v>9.2669230769230762</v>
      </c>
      <c r="T99" s="6">
        <f t="shared" si="7"/>
        <v>106.61061946902655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4">
        <f t="shared" si="6"/>
        <v>0.33692229038854804</v>
      </c>
      <c r="T100" s="6">
        <f t="shared" si="7"/>
        <v>27.009016393442622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4">
        <f t="shared" si="6"/>
        <v>1.9672368421052631</v>
      </c>
      <c r="T101" s="6">
        <f t="shared" si="7"/>
        <v>91.16463414634147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4">
        <f t="shared" si="6"/>
        <v>0.01</v>
      </c>
      <c r="T102" s="6">
        <f t="shared" si="7"/>
        <v>1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4">
        <f t="shared" si="6"/>
        <v>10.214444444444444</v>
      </c>
      <c r="T103" s="6">
        <f t="shared" si="7"/>
        <v>56.054878048780488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4">
        <f t="shared" si="6"/>
        <v>2.8167567567567566</v>
      </c>
      <c r="T104" s="6">
        <f t="shared" si="7"/>
        <v>31.017857142857142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4">
        <f t="shared" si="6"/>
        <v>0.24610000000000001</v>
      </c>
      <c r="T105" s="6">
        <f t="shared" si="7"/>
        <v>66.513513513513516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4">
        <f t="shared" si="6"/>
        <v>1.4314010067114094</v>
      </c>
      <c r="T106" s="6">
        <f t="shared" si="7"/>
        <v>89.005216484089729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4">
        <f t="shared" si="6"/>
        <v>1.4454411764705883</v>
      </c>
      <c r="T107" s="6">
        <f t="shared" si="7"/>
        <v>103.46315789473684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4">
        <f t="shared" si="6"/>
        <v>3.5912820512820511</v>
      </c>
      <c r="T108" s="6">
        <f t="shared" si="7"/>
        <v>95.278911564625844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4">
        <f t="shared" si="6"/>
        <v>1.8648571428571428</v>
      </c>
      <c r="T109" s="6">
        <f t="shared" si="7"/>
        <v>75.895348837209298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4">
        <f t="shared" si="6"/>
        <v>5.9526666666666666</v>
      </c>
      <c r="T110" s="6">
        <f t="shared" si="7"/>
        <v>107.57831325301204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4">
        <f t="shared" si="6"/>
        <v>0.5921153846153846</v>
      </c>
      <c r="T111" s="6">
        <f t="shared" si="7"/>
        <v>51.31666666666667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4">
        <f t="shared" si="6"/>
        <v>0.14962780898876404</v>
      </c>
      <c r="T112" s="6">
        <f t="shared" si="7"/>
        <v>71.983108108108112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4">
        <f t="shared" si="6"/>
        <v>1.1995602605863191</v>
      </c>
      <c r="T113" s="6">
        <f t="shared" si="7"/>
        <v>108.95414201183432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4">
        <f t="shared" si="6"/>
        <v>2.6882978723404256</v>
      </c>
      <c r="T114" s="6">
        <f t="shared" si="7"/>
        <v>35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4">
        <f t="shared" si="6"/>
        <v>3.7687878787878786</v>
      </c>
      <c r="T115" s="6">
        <f t="shared" si="7"/>
        <v>94.938931297709928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4">
        <f t="shared" si="6"/>
        <v>7.2715789473684209</v>
      </c>
      <c r="T116" s="6">
        <f t="shared" si="7"/>
        <v>109.65079365079364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4">
        <f t="shared" si="6"/>
        <v>0.87211757648470301</v>
      </c>
      <c r="T117" s="6">
        <f t="shared" si="7"/>
        <v>44.001815980629537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4">
        <f t="shared" si="6"/>
        <v>0.88</v>
      </c>
      <c r="T118" s="6">
        <f t="shared" si="7"/>
        <v>86.794520547945211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4">
        <f t="shared" si="6"/>
        <v>1.7393877551020409</v>
      </c>
      <c r="T119" s="6">
        <f t="shared" si="7"/>
        <v>30.992727272727272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4">
        <f t="shared" si="6"/>
        <v>1.1761111111111111</v>
      </c>
      <c r="T120" s="6">
        <f t="shared" si="7"/>
        <v>94.791044776119406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4">
        <f t="shared" si="6"/>
        <v>2.1496</v>
      </c>
      <c r="T121" s="6">
        <f t="shared" si="7"/>
        <v>69.79220779220779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4">
        <f t="shared" si="6"/>
        <v>1.4949667110519307</v>
      </c>
      <c r="T122" s="6">
        <f t="shared" si="7"/>
        <v>63.003367003367003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4">
        <f t="shared" si="6"/>
        <v>2.1933995584988963</v>
      </c>
      <c r="T123" s="6">
        <f t="shared" si="7"/>
        <v>110.0343300110742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4">
        <f t="shared" si="6"/>
        <v>0.64367690058479532</v>
      </c>
      <c r="T124" s="6">
        <f t="shared" si="7"/>
        <v>25.997933274284026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4">
        <f t="shared" si="6"/>
        <v>0.18622397298818233</v>
      </c>
      <c r="T125" s="6">
        <f t="shared" si="7"/>
        <v>49.987915407854985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4">
        <f t="shared" si="6"/>
        <v>3.6776923076923076</v>
      </c>
      <c r="T126" s="6">
        <f t="shared" si="7"/>
        <v>101.72340425531915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4">
        <f t="shared" si="6"/>
        <v>1.5990566037735849</v>
      </c>
      <c r="T127" s="6">
        <f t="shared" si="7"/>
        <v>47.083333333333336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4">
        <f t="shared" si="6"/>
        <v>0.38633185349611543</v>
      </c>
      <c r="T128" s="6">
        <f t="shared" si="7"/>
        <v>89.944444444444443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4">
        <f t="shared" si="6"/>
        <v>0.51421511627906979</v>
      </c>
      <c r="T129" s="6">
        <f t="shared" si="7"/>
        <v>78.96875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4"/>
        <v>40417.208333333336</v>
      </c>
      <c r="L130">
        <v>1284008400</v>
      </c>
      <c r="M130" s="10">
        <f t="shared" si="5"/>
        <v>40430.208333333336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4">
        <f t="shared" si="6"/>
        <v>0.60334277620396604</v>
      </c>
      <c r="T130" s="6">
        <f t="shared" si="7"/>
        <v>80.067669172932327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8">(((J131/60)/60)/24)+DATE(1970,1,1)</f>
        <v>42038.25</v>
      </c>
      <c r="L131">
        <v>1425103200</v>
      </c>
      <c r="M131" s="10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4">
        <f t="shared" si="6"/>
        <v>3.2026936026936029E-2</v>
      </c>
      <c r="T131" s="6">
        <f t="shared" si="7"/>
        <v>86.472727272727269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4">
        <f t="shared" ref="S132:S195" si="10">E132/D132</f>
        <v>1.5546875</v>
      </c>
      <c r="T132" s="6">
        <f t="shared" ref="T132:T195" si="11">IFERROR(E132/G132,0)</f>
        <v>28.001876172607879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4">
        <f t="shared" si="10"/>
        <v>1.0085974499089254</v>
      </c>
      <c r="T133" s="6">
        <f t="shared" si="11"/>
        <v>67.996725337699544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4">
        <f t="shared" si="10"/>
        <v>1.1618181818181819</v>
      </c>
      <c r="T134" s="6">
        <f t="shared" si="11"/>
        <v>43.078651685393261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4">
        <f t="shared" si="10"/>
        <v>3.1077777777777778</v>
      </c>
      <c r="T135" s="6">
        <f t="shared" si="11"/>
        <v>87.95597484276729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4">
        <f t="shared" si="10"/>
        <v>0.89736683417085428</v>
      </c>
      <c r="T136" s="6">
        <f t="shared" si="11"/>
        <v>94.987234042553197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4">
        <f t="shared" si="10"/>
        <v>0.71272727272727276</v>
      </c>
      <c r="T137" s="6">
        <f t="shared" si="11"/>
        <v>46.905982905982903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4">
        <f t="shared" si="10"/>
        <v>3.2862318840579711E-2</v>
      </c>
      <c r="T138" s="6">
        <f t="shared" si="11"/>
        <v>46.913793103448278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4">
        <f t="shared" si="10"/>
        <v>2.617777777777778</v>
      </c>
      <c r="T139" s="6">
        <f t="shared" si="11"/>
        <v>94.24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4">
        <f t="shared" si="10"/>
        <v>0.96</v>
      </c>
      <c r="T140" s="6">
        <f t="shared" si="11"/>
        <v>80.139130434782615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4">
        <f t="shared" si="10"/>
        <v>0.20896851248642778</v>
      </c>
      <c r="T141" s="6">
        <f t="shared" si="11"/>
        <v>59.036809815950917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4">
        <f t="shared" si="10"/>
        <v>2.2316363636363636</v>
      </c>
      <c r="T142" s="6">
        <f t="shared" si="11"/>
        <v>65.989247311827953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4">
        <f t="shared" si="10"/>
        <v>1.0159097978227061</v>
      </c>
      <c r="T143" s="6">
        <f t="shared" si="11"/>
        <v>60.992530345471522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4">
        <f t="shared" si="10"/>
        <v>2.3003999999999998</v>
      </c>
      <c r="T144" s="6">
        <f t="shared" si="11"/>
        <v>98.307692307692307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4">
        <f t="shared" si="10"/>
        <v>1.355925925925926</v>
      </c>
      <c r="T145" s="6">
        <f t="shared" si="11"/>
        <v>104.6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4">
        <f t="shared" si="10"/>
        <v>1.2909999999999999</v>
      </c>
      <c r="T146" s="6">
        <f t="shared" si="11"/>
        <v>86.066666666666663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4">
        <f t="shared" si="10"/>
        <v>2.3651200000000001</v>
      </c>
      <c r="T147" s="6">
        <f t="shared" si="11"/>
        <v>76.989583333333329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4">
        <f t="shared" si="10"/>
        <v>0.17249999999999999</v>
      </c>
      <c r="T148" s="6">
        <f t="shared" si="11"/>
        <v>29.764705882352942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4">
        <f t="shared" si="10"/>
        <v>1.1249397590361445</v>
      </c>
      <c r="T149" s="6">
        <f t="shared" si="11"/>
        <v>46.91959798994975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4">
        <f t="shared" si="10"/>
        <v>1.2102150537634409</v>
      </c>
      <c r="T150" s="6">
        <f t="shared" si="11"/>
        <v>105.18691588785046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4">
        <f t="shared" si="10"/>
        <v>2.1987096774193549</v>
      </c>
      <c r="T151" s="6">
        <f t="shared" si="11"/>
        <v>69.907692307692301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4">
        <f t="shared" si="10"/>
        <v>0.01</v>
      </c>
      <c r="T152" s="6">
        <f t="shared" si="11"/>
        <v>1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4">
        <f t="shared" si="10"/>
        <v>0.64166909620991253</v>
      </c>
      <c r="T153" s="6">
        <f t="shared" si="11"/>
        <v>60.011588275391958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4">
        <f t="shared" si="10"/>
        <v>4.2306746987951804</v>
      </c>
      <c r="T154" s="6">
        <f t="shared" si="11"/>
        <v>52.006220379146917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4">
        <f t="shared" si="10"/>
        <v>0.92984160506863778</v>
      </c>
      <c r="T155" s="6">
        <f t="shared" si="11"/>
        <v>31.000176025347649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4">
        <f t="shared" si="10"/>
        <v>0.58756567425569173</v>
      </c>
      <c r="T156" s="6">
        <f t="shared" si="11"/>
        <v>95.042492917847028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4">
        <f t="shared" si="10"/>
        <v>0.65022222222222226</v>
      </c>
      <c r="T157" s="6">
        <f t="shared" si="11"/>
        <v>75.968174204355108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4">
        <f t="shared" si="10"/>
        <v>0.73939560439560437</v>
      </c>
      <c r="T158" s="6">
        <f t="shared" si="11"/>
        <v>71.013192612137203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4">
        <f t="shared" si="10"/>
        <v>0.52666666666666662</v>
      </c>
      <c r="T159" s="6">
        <f t="shared" si="11"/>
        <v>73.733333333333334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4">
        <f t="shared" si="10"/>
        <v>2.2095238095238097</v>
      </c>
      <c r="T160" s="6">
        <f t="shared" si="11"/>
        <v>113.17073170731707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4">
        <f t="shared" si="10"/>
        <v>1.0001150627615063</v>
      </c>
      <c r="T161" s="6">
        <f t="shared" si="11"/>
        <v>105.00933552992861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4">
        <f t="shared" si="10"/>
        <v>1.6231249999999999</v>
      </c>
      <c r="T162" s="6">
        <f t="shared" si="11"/>
        <v>79.176829268292678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4">
        <f t="shared" si="10"/>
        <v>0.78181818181818186</v>
      </c>
      <c r="T163" s="6">
        <f t="shared" si="11"/>
        <v>57.333333333333336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4">
        <f t="shared" si="10"/>
        <v>1.4973770491803278</v>
      </c>
      <c r="T164" s="6">
        <f t="shared" si="11"/>
        <v>58.178343949044589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4">
        <f t="shared" si="10"/>
        <v>2.5325714285714285</v>
      </c>
      <c r="T165" s="6">
        <f t="shared" si="11"/>
        <v>36.032520325203251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4">
        <f t="shared" si="10"/>
        <v>1.0016943521594683</v>
      </c>
      <c r="T166" s="6">
        <f t="shared" si="11"/>
        <v>107.99068767908309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4">
        <f t="shared" si="10"/>
        <v>1.2199004424778761</v>
      </c>
      <c r="T167" s="6">
        <f t="shared" si="11"/>
        <v>44.005985634477256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4">
        <f t="shared" si="10"/>
        <v>1.3713265306122449</v>
      </c>
      <c r="T168" s="6">
        <f t="shared" si="11"/>
        <v>55.077868852459019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4">
        <f t="shared" si="10"/>
        <v>4.155384615384615</v>
      </c>
      <c r="T169" s="6">
        <f t="shared" si="11"/>
        <v>74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4">
        <f t="shared" si="10"/>
        <v>0.3130913348946136</v>
      </c>
      <c r="T170" s="6">
        <f t="shared" si="11"/>
        <v>41.996858638743454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4">
        <f t="shared" si="10"/>
        <v>4.240815450643777</v>
      </c>
      <c r="T171" s="6">
        <f t="shared" si="11"/>
        <v>77.988161010260455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4">
        <f t="shared" si="10"/>
        <v>2.9388623072833599E-2</v>
      </c>
      <c r="T172" s="6">
        <f t="shared" si="11"/>
        <v>82.507462686567166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4">
        <f t="shared" si="10"/>
        <v>0.1063265306122449</v>
      </c>
      <c r="T173" s="6">
        <f t="shared" si="11"/>
        <v>104.2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4">
        <f t="shared" si="10"/>
        <v>0.82874999999999999</v>
      </c>
      <c r="T174" s="6">
        <f t="shared" si="11"/>
        <v>25.5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4">
        <f t="shared" si="10"/>
        <v>1.6301447776628748</v>
      </c>
      <c r="T175" s="6">
        <f t="shared" si="11"/>
        <v>100.98334401024984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4">
        <f t="shared" si="10"/>
        <v>8.9466666666666672</v>
      </c>
      <c r="T176" s="6">
        <f t="shared" si="11"/>
        <v>111.83333333333333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4">
        <f t="shared" si="10"/>
        <v>0.26191501103752757</v>
      </c>
      <c r="T177" s="6">
        <f t="shared" si="11"/>
        <v>41.999115044247787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4">
        <f t="shared" si="10"/>
        <v>0.74834782608695649</v>
      </c>
      <c r="T178" s="6">
        <f t="shared" si="11"/>
        <v>110.05115089514067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4">
        <f t="shared" si="10"/>
        <v>4.1647680412371137</v>
      </c>
      <c r="T179" s="6">
        <f t="shared" si="11"/>
        <v>58.997079225994888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4">
        <f t="shared" si="10"/>
        <v>0.96208333333333329</v>
      </c>
      <c r="T180" s="6">
        <f t="shared" si="11"/>
        <v>32.985714285714288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4">
        <f t="shared" si="10"/>
        <v>3.5771910112359548</v>
      </c>
      <c r="T181" s="6">
        <f t="shared" si="11"/>
        <v>45.005654509471306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4">
        <f t="shared" si="10"/>
        <v>3.0845714285714285</v>
      </c>
      <c r="T182" s="6">
        <f t="shared" si="11"/>
        <v>81.98196487897485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4">
        <f t="shared" si="10"/>
        <v>0.61802325581395345</v>
      </c>
      <c r="T183" s="6">
        <f t="shared" si="11"/>
        <v>39.080882352941174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4">
        <f t="shared" si="10"/>
        <v>7.2232472324723247</v>
      </c>
      <c r="T184" s="6">
        <f t="shared" si="11"/>
        <v>58.996383363471971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4">
        <f t="shared" si="10"/>
        <v>0.69117647058823528</v>
      </c>
      <c r="T185" s="6">
        <f t="shared" si="11"/>
        <v>40.988372093023258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4">
        <f t="shared" si="10"/>
        <v>2.9305555555555554</v>
      </c>
      <c r="T186" s="6">
        <f t="shared" si="11"/>
        <v>31.029411764705884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4">
        <f t="shared" si="10"/>
        <v>0.71799999999999997</v>
      </c>
      <c r="T187" s="6">
        <f t="shared" si="11"/>
        <v>37.789473684210527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4">
        <f t="shared" si="10"/>
        <v>0.31934684684684683</v>
      </c>
      <c r="T188" s="6">
        <f t="shared" si="11"/>
        <v>32.006772009029348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4">
        <f t="shared" si="10"/>
        <v>2.2987375415282392</v>
      </c>
      <c r="T189" s="6">
        <f t="shared" si="11"/>
        <v>95.966712898751737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4">
        <f t="shared" si="10"/>
        <v>0.3201219512195122</v>
      </c>
      <c r="T190" s="6">
        <f t="shared" si="11"/>
        <v>75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4">
        <f t="shared" si="10"/>
        <v>0.23525352848928385</v>
      </c>
      <c r="T191" s="6">
        <f t="shared" si="11"/>
        <v>102.0498866213152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4">
        <f t="shared" si="10"/>
        <v>0.68594594594594593</v>
      </c>
      <c r="T192" s="6">
        <f t="shared" si="11"/>
        <v>105.75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4">
        <f t="shared" si="10"/>
        <v>0.37952380952380954</v>
      </c>
      <c r="T193" s="6">
        <f t="shared" si="11"/>
        <v>37.069767441860463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8"/>
        <v>41817.208333333336</v>
      </c>
      <c r="L194">
        <v>1404190800</v>
      </c>
      <c r="M194" s="10">
        <f t="shared" si="9"/>
        <v>41821.208333333336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4">
        <f t="shared" si="10"/>
        <v>0.19992957746478873</v>
      </c>
      <c r="T194" s="6">
        <f t="shared" si="11"/>
        <v>35.049382716049379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2">(((J195/60)/60)/24)+DATE(1970,1,1)</f>
        <v>43198.208333333328</v>
      </c>
      <c r="L195">
        <v>1523509200</v>
      </c>
      <c r="M195" s="10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4">
        <f t="shared" si="10"/>
        <v>0.45636363636363636</v>
      </c>
      <c r="T195" s="6">
        <f t="shared" si="11"/>
        <v>46.338461538461537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4">
        <f t="shared" ref="S196:S259" si="14">E196/D196</f>
        <v>1.227605633802817</v>
      </c>
      <c r="T196" s="6">
        <f t="shared" ref="T196:T259" si="15">IFERROR(E196/G196,0)</f>
        <v>69.174603174603178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4">
        <f t="shared" si="14"/>
        <v>3.61753164556962</v>
      </c>
      <c r="T197" s="6">
        <f t="shared" si="15"/>
        <v>109.07824427480917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4">
        <f t="shared" si="14"/>
        <v>0.63146341463414635</v>
      </c>
      <c r="T198" s="6">
        <f t="shared" si="15"/>
        <v>51.78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4">
        <f t="shared" si="14"/>
        <v>2.9820475319926874</v>
      </c>
      <c r="T199" s="6">
        <f t="shared" si="15"/>
        <v>82.010055304172951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4">
        <f t="shared" si="14"/>
        <v>9.5585443037974685E-2</v>
      </c>
      <c r="T200" s="6">
        <f t="shared" si="15"/>
        <v>35.958333333333336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4">
        <f t="shared" si="14"/>
        <v>0.5377777777777778</v>
      </c>
      <c r="T201" s="6">
        <f t="shared" si="15"/>
        <v>74.461538461538467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4">
        <f t="shared" si="14"/>
        <v>0.02</v>
      </c>
      <c r="T202" s="6">
        <f t="shared" si="15"/>
        <v>2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4">
        <f t="shared" si="14"/>
        <v>6.8119047619047617</v>
      </c>
      <c r="T203" s="6">
        <f t="shared" si="15"/>
        <v>91.114649681528661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4">
        <f t="shared" si="14"/>
        <v>0.78831325301204824</v>
      </c>
      <c r="T204" s="6">
        <f t="shared" si="15"/>
        <v>79.792682926829272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4">
        <f t="shared" si="14"/>
        <v>1.3440792216817234</v>
      </c>
      <c r="T205" s="6">
        <f t="shared" si="15"/>
        <v>42.999777678968428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4">
        <f t="shared" si="14"/>
        <v>3.372E-2</v>
      </c>
      <c r="T206" s="6">
        <f t="shared" si="15"/>
        <v>63.225000000000001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4">
        <f t="shared" si="14"/>
        <v>4.3184615384615386</v>
      </c>
      <c r="T207" s="6">
        <f t="shared" si="15"/>
        <v>70.174999999999997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4">
        <f t="shared" si="14"/>
        <v>0.38844444444444443</v>
      </c>
      <c r="T208" s="6">
        <f t="shared" si="15"/>
        <v>61.333333333333336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4">
        <f t="shared" si="14"/>
        <v>4.2569999999999997</v>
      </c>
      <c r="T209" s="6">
        <f t="shared" si="15"/>
        <v>99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4">
        <f t="shared" si="14"/>
        <v>1.0112239715591671</v>
      </c>
      <c r="T210" s="6">
        <f t="shared" si="15"/>
        <v>96.984900146127615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4">
        <f t="shared" si="14"/>
        <v>0.21188688946015424</v>
      </c>
      <c r="T211" s="6">
        <f t="shared" si="15"/>
        <v>51.004950495049506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4">
        <f t="shared" si="14"/>
        <v>0.67425531914893622</v>
      </c>
      <c r="T212" s="6">
        <f t="shared" si="15"/>
        <v>28.044247787610619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4">
        <f t="shared" si="14"/>
        <v>0.9492337164750958</v>
      </c>
      <c r="T213" s="6">
        <f t="shared" si="15"/>
        <v>60.984615384615381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4">
        <f t="shared" si="14"/>
        <v>1.5185185185185186</v>
      </c>
      <c r="T214" s="6">
        <f t="shared" si="15"/>
        <v>73.214285714285708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4">
        <f t="shared" si="14"/>
        <v>1.9516382252559727</v>
      </c>
      <c r="T215" s="6">
        <f t="shared" si="15"/>
        <v>39.997435299603637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4">
        <f t="shared" si="14"/>
        <v>10.231428571428571</v>
      </c>
      <c r="T216" s="6">
        <f t="shared" si="15"/>
        <v>86.812121212121212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4">
        <f t="shared" si="14"/>
        <v>3.8418367346938778E-2</v>
      </c>
      <c r="T217" s="6">
        <f t="shared" si="15"/>
        <v>42.125874125874127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4">
        <f t="shared" si="14"/>
        <v>1.5507066557107643</v>
      </c>
      <c r="T218" s="6">
        <f t="shared" si="15"/>
        <v>103.97851239669421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4">
        <f t="shared" si="14"/>
        <v>0.44753477588871715</v>
      </c>
      <c r="T219" s="6">
        <f t="shared" si="15"/>
        <v>62.003211991434689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4">
        <f t="shared" si="14"/>
        <v>2.1594736842105262</v>
      </c>
      <c r="T220" s="6">
        <f t="shared" si="15"/>
        <v>31.005037783375315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4">
        <f t="shared" si="14"/>
        <v>3.3212709832134291</v>
      </c>
      <c r="T221" s="6">
        <f t="shared" si="15"/>
        <v>89.991552956465242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4">
        <f t="shared" si="14"/>
        <v>8.4430379746835441E-2</v>
      </c>
      <c r="T222" s="6">
        <f t="shared" si="15"/>
        <v>39.235294117647058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4">
        <f t="shared" si="14"/>
        <v>0.9862551440329218</v>
      </c>
      <c r="T223" s="6">
        <f t="shared" si="15"/>
        <v>54.993116108306566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4">
        <f t="shared" si="14"/>
        <v>1.3797916666666667</v>
      </c>
      <c r="T224" s="6">
        <f t="shared" si="15"/>
        <v>47.992753623188406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4">
        <f t="shared" si="14"/>
        <v>0.93810996563573879</v>
      </c>
      <c r="T225" s="6">
        <f t="shared" si="15"/>
        <v>87.966702470461868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4">
        <f t="shared" si="14"/>
        <v>4.0363930885529156</v>
      </c>
      <c r="T226" s="6">
        <f t="shared" si="15"/>
        <v>51.999165275459099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4">
        <f t="shared" si="14"/>
        <v>2.6017404129793511</v>
      </c>
      <c r="T227" s="6">
        <f t="shared" si="15"/>
        <v>29.999659863945578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4">
        <f t="shared" si="14"/>
        <v>3.6663333333333332</v>
      </c>
      <c r="T228" s="6">
        <f t="shared" si="15"/>
        <v>98.205357142857139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4">
        <f t="shared" si="14"/>
        <v>1.687208538587849</v>
      </c>
      <c r="T229" s="6">
        <f t="shared" si="15"/>
        <v>108.96182396606575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4">
        <f t="shared" si="14"/>
        <v>1.1990717911530093</v>
      </c>
      <c r="T230" s="6">
        <f t="shared" si="15"/>
        <v>66.998379254457049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4">
        <f t="shared" si="14"/>
        <v>1.936892523364486</v>
      </c>
      <c r="T231" s="6">
        <f t="shared" si="15"/>
        <v>64.99333594668758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4">
        <f t="shared" si="14"/>
        <v>4.2016666666666671</v>
      </c>
      <c r="T232" s="6">
        <f t="shared" si="15"/>
        <v>99.841584158415841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4">
        <f t="shared" si="14"/>
        <v>0.76708333333333334</v>
      </c>
      <c r="T233" s="6">
        <f t="shared" si="15"/>
        <v>82.432835820895519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4">
        <f t="shared" si="14"/>
        <v>1.7126470588235294</v>
      </c>
      <c r="T234" s="6">
        <f t="shared" si="15"/>
        <v>63.293478260869563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4">
        <f t="shared" si="14"/>
        <v>1.5789473684210527</v>
      </c>
      <c r="T235" s="6">
        <f t="shared" si="15"/>
        <v>96.774193548387103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4">
        <f t="shared" si="14"/>
        <v>1.0908</v>
      </c>
      <c r="T236" s="6">
        <f t="shared" si="15"/>
        <v>54.906040268456373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4">
        <f t="shared" si="14"/>
        <v>0.41732558139534881</v>
      </c>
      <c r="T237" s="6">
        <f t="shared" si="15"/>
        <v>39.010869565217391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4">
        <f t="shared" si="14"/>
        <v>0.10944303797468355</v>
      </c>
      <c r="T238" s="6">
        <f t="shared" si="15"/>
        <v>75.84210526315789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4">
        <f t="shared" si="14"/>
        <v>1.593763440860215</v>
      </c>
      <c r="T239" s="6">
        <f t="shared" si="15"/>
        <v>45.051671732522799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4">
        <f t="shared" si="14"/>
        <v>4.2241666666666671</v>
      </c>
      <c r="T240" s="6">
        <f t="shared" si="15"/>
        <v>104.51546391752578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4">
        <f t="shared" si="14"/>
        <v>0.97718749999999999</v>
      </c>
      <c r="T241" s="6">
        <f t="shared" si="15"/>
        <v>76.268292682926827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4">
        <f t="shared" si="14"/>
        <v>4.1878911564625847</v>
      </c>
      <c r="T242" s="6">
        <f t="shared" si="15"/>
        <v>69.015695067264573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4">
        <f t="shared" si="14"/>
        <v>1.0191632047477746</v>
      </c>
      <c r="T243" s="6">
        <f t="shared" si="15"/>
        <v>101.97684085510689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4">
        <f t="shared" si="14"/>
        <v>1.2772619047619047</v>
      </c>
      <c r="T244" s="6">
        <f t="shared" si="15"/>
        <v>42.915999999999997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4">
        <f t="shared" si="14"/>
        <v>4.4521739130434783</v>
      </c>
      <c r="T245" s="6">
        <f t="shared" si="15"/>
        <v>43.025210084033617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4">
        <f t="shared" si="14"/>
        <v>5.6971428571428575</v>
      </c>
      <c r="T246" s="6">
        <f t="shared" si="15"/>
        <v>75.245283018867923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4">
        <f t="shared" si="14"/>
        <v>5.0934482758620687</v>
      </c>
      <c r="T247" s="6">
        <f t="shared" si="15"/>
        <v>69.023364485981304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4">
        <f t="shared" si="14"/>
        <v>3.2553333333333332</v>
      </c>
      <c r="T248" s="6">
        <f t="shared" si="15"/>
        <v>65.986486486486484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4">
        <f t="shared" si="14"/>
        <v>9.3261616161616168</v>
      </c>
      <c r="T249" s="6">
        <f t="shared" si="15"/>
        <v>98.013800424628457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4">
        <f t="shared" si="14"/>
        <v>2.1133870967741935</v>
      </c>
      <c r="T250" s="6">
        <f t="shared" si="15"/>
        <v>60.105504587155963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4">
        <f t="shared" si="14"/>
        <v>2.7332520325203253</v>
      </c>
      <c r="T251" s="6">
        <f t="shared" si="15"/>
        <v>26.000773395204948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4">
        <f t="shared" si="14"/>
        <v>0.03</v>
      </c>
      <c r="T252" s="6">
        <f t="shared" si="15"/>
        <v>3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4">
        <f t="shared" si="14"/>
        <v>0.54084507042253516</v>
      </c>
      <c r="T253" s="6">
        <f t="shared" si="15"/>
        <v>38.019801980198018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4">
        <f t="shared" si="14"/>
        <v>6.2629999999999999</v>
      </c>
      <c r="T254" s="6">
        <f t="shared" si="15"/>
        <v>106.15254237288136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4">
        <f t="shared" si="14"/>
        <v>0.8902139917695473</v>
      </c>
      <c r="T255" s="6">
        <f t="shared" si="15"/>
        <v>81.019475655430711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4">
        <f t="shared" si="14"/>
        <v>1.8489130434782608</v>
      </c>
      <c r="T256" s="6">
        <f t="shared" si="15"/>
        <v>96.647727272727266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4">
        <f t="shared" si="14"/>
        <v>1.2016770186335404</v>
      </c>
      <c r="T257" s="6">
        <f t="shared" si="15"/>
        <v>57.003535651149086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2"/>
        <v>42393.25</v>
      </c>
      <c r="L258">
        <v>1456812000</v>
      </c>
      <c r="M258" s="10">
        <f t="shared" si="13"/>
        <v>42430.25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4">
        <f t="shared" si="14"/>
        <v>0.23390243902439026</v>
      </c>
      <c r="T258" s="6">
        <f t="shared" si="15"/>
        <v>63.93333333333333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16">(((J259/60)/60)/24)+DATE(1970,1,1)</f>
        <v>41338.25</v>
      </c>
      <c r="L259">
        <v>1363669200</v>
      </c>
      <c r="M259" s="10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4">
        <f t="shared" si="14"/>
        <v>1.46</v>
      </c>
      <c r="T259" s="6">
        <f t="shared" si="15"/>
        <v>90.456521739130437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4">
        <f t="shared" ref="S260:S323" si="18">E260/D260</f>
        <v>2.6848000000000001</v>
      </c>
      <c r="T260" s="6">
        <f t="shared" ref="T260:T323" si="19">IFERROR(E260/G260,0)</f>
        <v>72.172043010752688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4">
        <f t="shared" si="18"/>
        <v>5.9749999999999996</v>
      </c>
      <c r="T261" s="6">
        <f t="shared" si="19"/>
        <v>77.934782608695656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4">
        <f t="shared" si="18"/>
        <v>1.5769841269841269</v>
      </c>
      <c r="T262" s="6">
        <f t="shared" si="19"/>
        <v>38.065134099616856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4">
        <f t="shared" si="18"/>
        <v>0.31201660735468567</v>
      </c>
      <c r="T263" s="6">
        <f t="shared" si="19"/>
        <v>57.936123348017624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4">
        <f t="shared" si="18"/>
        <v>3.1341176470588237</v>
      </c>
      <c r="T264" s="6">
        <f t="shared" si="19"/>
        <v>49.794392523364486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4">
        <f t="shared" si="18"/>
        <v>3.7089655172413791</v>
      </c>
      <c r="T265" s="6">
        <f t="shared" si="19"/>
        <v>54.050251256281406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4">
        <f t="shared" si="18"/>
        <v>3.6266447368421053</v>
      </c>
      <c r="T266" s="6">
        <f t="shared" si="19"/>
        <v>30.002721335268504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4">
        <f t="shared" si="18"/>
        <v>1.2308163265306122</v>
      </c>
      <c r="T267" s="6">
        <f t="shared" si="19"/>
        <v>70.127906976744185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4">
        <f t="shared" si="18"/>
        <v>0.76766756032171579</v>
      </c>
      <c r="T268" s="6">
        <f t="shared" si="19"/>
        <v>26.996228786926462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4">
        <f t="shared" si="18"/>
        <v>2.3362012987012988</v>
      </c>
      <c r="T269" s="6">
        <f t="shared" si="19"/>
        <v>51.990606936416185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4">
        <f t="shared" si="18"/>
        <v>1.8053333333333332</v>
      </c>
      <c r="T270" s="6">
        <f t="shared" si="19"/>
        <v>56.416666666666664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4">
        <f t="shared" si="18"/>
        <v>2.5262857142857142</v>
      </c>
      <c r="T271" s="6">
        <f t="shared" si="19"/>
        <v>101.63218390804597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4">
        <f t="shared" si="18"/>
        <v>0.27176538240368026</v>
      </c>
      <c r="T272" s="6">
        <f t="shared" si="19"/>
        <v>25.005291005291006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4">
        <f t="shared" si="18"/>
        <v>1.2706571242680547E-2</v>
      </c>
      <c r="T273" s="6">
        <f t="shared" si="19"/>
        <v>32.016393442622949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4">
        <f t="shared" si="18"/>
        <v>3.0400978473581213</v>
      </c>
      <c r="T274" s="6">
        <f t="shared" si="19"/>
        <v>82.021647307286173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4">
        <f t="shared" si="18"/>
        <v>1.3723076923076922</v>
      </c>
      <c r="T275" s="6">
        <f t="shared" si="19"/>
        <v>37.957446808510639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4">
        <f t="shared" si="18"/>
        <v>0.32208333333333333</v>
      </c>
      <c r="T276" s="6">
        <f t="shared" si="19"/>
        <v>51.533333333333331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4">
        <f t="shared" si="18"/>
        <v>2.4151282051282053</v>
      </c>
      <c r="T277" s="6">
        <f t="shared" si="19"/>
        <v>81.198275862068968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4">
        <f t="shared" si="18"/>
        <v>0.96799999999999997</v>
      </c>
      <c r="T278" s="6">
        <f t="shared" si="19"/>
        <v>40.030075187969928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4">
        <f t="shared" si="18"/>
        <v>10.664285714285715</v>
      </c>
      <c r="T279" s="6">
        <f t="shared" si="19"/>
        <v>89.939759036144579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4">
        <f t="shared" si="18"/>
        <v>3.2588888888888889</v>
      </c>
      <c r="T280" s="6">
        <f t="shared" si="19"/>
        <v>96.692307692307693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4">
        <f t="shared" si="18"/>
        <v>1.7070000000000001</v>
      </c>
      <c r="T281" s="6">
        <f t="shared" si="19"/>
        <v>25.010989010989011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4">
        <f t="shared" si="18"/>
        <v>5.8144</v>
      </c>
      <c r="T282" s="6">
        <f t="shared" si="19"/>
        <v>36.987277353689571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4">
        <f t="shared" si="18"/>
        <v>0.91520972644376897</v>
      </c>
      <c r="T283" s="6">
        <f t="shared" si="19"/>
        <v>73.012609117361791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4">
        <f t="shared" si="18"/>
        <v>1.0804761904761904</v>
      </c>
      <c r="T284" s="6">
        <f t="shared" si="19"/>
        <v>68.240601503759393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4">
        <f t="shared" si="18"/>
        <v>0.18728395061728395</v>
      </c>
      <c r="T285" s="6">
        <f t="shared" si="19"/>
        <v>52.310344827586206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4">
        <f t="shared" si="18"/>
        <v>0.83193877551020412</v>
      </c>
      <c r="T286" s="6">
        <f t="shared" si="19"/>
        <v>61.765151515151516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4">
        <f t="shared" si="18"/>
        <v>7.0633333333333335</v>
      </c>
      <c r="T287" s="6">
        <f t="shared" si="19"/>
        <v>25.027559055118111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4">
        <f t="shared" si="18"/>
        <v>0.17446030330062445</v>
      </c>
      <c r="T288" s="6">
        <f t="shared" si="19"/>
        <v>106.28804347826087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4">
        <f t="shared" si="18"/>
        <v>2.0973015873015872</v>
      </c>
      <c r="T289" s="6">
        <f t="shared" si="19"/>
        <v>75.07386363636364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4">
        <f t="shared" si="18"/>
        <v>0.97785714285714287</v>
      </c>
      <c r="T290" s="6">
        <f t="shared" si="19"/>
        <v>39.970802919708028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4">
        <f t="shared" si="18"/>
        <v>16.842500000000001</v>
      </c>
      <c r="T291" s="6">
        <f t="shared" si="19"/>
        <v>39.982195845697326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4">
        <f t="shared" si="18"/>
        <v>0.54402135231316728</v>
      </c>
      <c r="T292" s="6">
        <f t="shared" si="19"/>
        <v>101.01541850220265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4">
        <f t="shared" si="18"/>
        <v>4.5661111111111108</v>
      </c>
      <c r="T293" s="6">
        <f t="shared" si="19"/>
        <v>76.813084112149539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4">
        <f t="shared" si="18"/>
        <v>9.8219178082191785E-2</v>
      </c>
      <c r="T294" s="6">
        <f t="shared" si="19"/>
        <v>71.7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4">
        <f t="shared" si="18"/>
        <v>0.16384615384615384</v>
      </c>
      <c r="T295" s="6">
        <f t="shared" si="19"/>
        <v>33.28125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4">
        <f t="shared" si="18"/>
        <v>13.396666666666667</v>
      </c>
      <c r="T296" s="6">
        <f t="shared" si="19"/>
        <v>43.923497267759565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4">
        <f t="shared" si="18"/>
        <v>0.35650077760497667</v>
      </c>
      <c r="T297" s="6">
        <f t="shared" si="19"/>
        <v>36.004712041884815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4">
        <f t="shared" si="18"/>
        <v>0.54950819672131146</v>
      </c>
      <c r="T298" s="6">
        <f t="shared" si="19"/>
        <v>88.21052631578948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4">
        <f t="shared" si="18"/>
        <v>0.94236111111111109</v>
      </c>
      <c r="T299" s="6">
        <f t="shared" si="19"/>
        <v>65.240384615384613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4">
        <f t="shared" si="18"/>
        <v>1.4391428571428571</v>
      </c>
      <c r="T300" s="6">
        <f t="shared" si="19"/>
        <v>69.958333333333329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4">
        <f t="shared" si="18"/>
        <v>0.51421052631578945</v>
      </c>
      <c r="T301" s="6">
        <f t="shared" si="19"/>
        <v>39.877551020408163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4">
        <f t="shared" si="18"/>
        <v>0.05</v>
      </c>
      <c r="T302" s="6">
        <f t="shared" si="19"/>
        <v>5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4">
        <f t="shared" si="18"/>
        <v>13.446666666666667</v>
      </c>
      <c r="T303" s="6">
        <f t="shared" si="19"/>
        <v>41.023728813559323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4">
        <f t="shared" si="18"/>
        <v>0.31844940867279897</v>
      </c>
      <c r="T304" s="6">
        <f t="shared" si="19"/>
        <v>98.914285714285711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4">
        <f t="shared" si="18"/>
        <v>0.82617647058823529</v>
      </c>
      <c r="T305" s="6">
        <f t="shared" si="19"/>
        <v>87.78125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4">
        <f t="shared" si="18"/>
        <v>5.4614285714285717</v>
      </c>
      <c r="T306" s="6">
        <f t="shared" si="19"/>
        <v>80.767605633802816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4">
        <f t="shared" si="18"/>
        <v>2.8621428571428571</v>
      </c>
      <c r="T307" s="6">
        <f t="shared" si="19"/>
        <v>94.28235294117647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4">
        <f t="shared" si="18"/>
        <v>7.9076923076923072E-2</v>
      </c>
      <c r="T308" s="6">
        <f t="shared" si="19"/>
        <v>73.428571428571431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4">
        <f t="shared" si="18"/>
        <v>1.3213677811550153</v>
      </c>
      <c r="T309" s="6">
        <f t="shared" si="19"/>
        <v>65.968133535660087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4">
        <f t="shared" si="18"/>
        <v>0.74077834179357027</v>
      </c>
      <c r="T310" s="6">
        <f t="shared" si="19"/>
        <v>109.04109589041096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4">
        <f t="shared" si="18"/>
        <v>0.75292682926829269</v>
      </c>
      <c r="T311" s="6">
        <f t="shared" si="19"/>
        <v>41.16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4">
        <f t="shared" si="18"/>
        <v>0.20333333333333334</v>
      </c>
      <c r="T312" s="6">
        <f t="shared" si="19"/>
        <v>99.125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4">
        <f t="shared" si="18"/>
        <v>2.0336507936507937</v>
      </c>
      <c r="T313" s="6">
        <f t="shared" si="19"/>
        <v>105.88429752066116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4">
        <f t="shared" si="18"/>
        <v>3.1022842639593908</v>
      </c>
      <c r="T314" s="6">
        <f t="shared" si="19"/>
        <v>48.996525921966864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4">
        <f t="shared" si="18"/>
        <v>3.9531818181818181</v>
      </c>
      <c r="T315" s="6">
        <f t="shared" si="19"/>
        <v>39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4">
        <f t="shared" si="18"/>
        <v>2.9471428571428571</v>
      </c>
      <c r="T316" s="6">
        <f t="shared" si="19"/>
        <v>31.022556390977442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4">
        <f t="shared" si="18"/>
        <v>0.33894736842105261</v>
      </c>
      <c r="T317" s="6">
        <f t="shared" si="19"/>
        <v>103.87096774193549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4">
        <f t="shared" si="18"/>
        <v>0.66677083333333331</v>
      </c>
      <c r="T318" s="6">
        <f t="shared" si="19"/>
        <v>59.268518518518519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4">
        <f t="shared" si="18"/>
        <v>0.19227272727272726</v>
      </c>
      <c r="T319" s="6">
        <f t="shared" si="19"/>
        <v>42.3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4">
        <f t="shared" si="18"/>
        <v>0.15842105263157893</v>
      </c>
      <c r="T320" s="6">
        <f t="shared" si="19"/>
        <v>53.117647058823529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4">
        <f t="shared" si="18"/>
        <v>0.38702380952380955</v>
      </c>
      <c r="T321" s="6">
        <f t="shared" si="19"/>
        <v>50.796875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16"/>
        <v>40673.208333333336</v>
      </c>
      <c r="L322">
        <v>1305781200</v>
      </c>
      <c r="M322" s="10">
        <f t="shared" si="17"/>
        <v>40682.208333333336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4">
        <f t="shared" si="18"/>
        <v>9.5876777251184833E-2</v>
      </c>
      <c r="T322" s="6">
        <f t="shared" si="19"/>
        <v>101.15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20">(((J323/60)/60)/24)+DATE(1970,1,1)</f>
        <v>40634.208333333336</v>
      </c>
      <c r="L323">
        <v>1302325200</v>
      </c>
      <c r="M323" s="10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4">
        <f t="shared" si="18"/>
        <v>0.94144366197183094</v>
      </c>
      <c r="T323" s="6">
        <f t="shared" si="19"/>
        <v>65.000810372771468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4">
        <f t="shared" ref="S324:S387" si="22">E324/D324</f>
        <v>1.6656234096692113</v>
      </c>
      <c r="T324" s="6">
        <f t="shared" ref="T324:T387" si="23">IFERROR(E324/G324,0)</f>
        <v>37.998645510835914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4">
        <f t="shared" si="22"/>
        <v>0.24134831460674158</v>
      </c>
      <c r="T325" s="6">
        <f t="shared" si="23"/>
        <v>82.615384615384613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4">
        <f t="shared" si="22"/>
        <v>1.6405633802816901</v>
      </c>
      <c r="T326" s="6">
        <f t="shared" si="23"/>
        <v>37.941368078175898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4">
        <f t="shared" si="22"/>
        <v>0.90723076923076929</v>
      </c>
      <c r="T327" s="6">
        <f t="shared" si="23"/>
        <v>80.780821917808225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4">
        <f t="shared" si="22"/>
        <v>0.46194444444444444</v>
      </c>
      <c r="T328" s="6">
        <f t="shared" si="23"/>
        <v>25.984375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4">
        <f t="shared" si="22"/>
        <v>0.38538461538461538</v>
      </c>
      <c r="T329" s="6">
        <f t="shared" si="23"/>
        <v>30.363636363636363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4">
        <f t="shared" si="22"/>
        <v>1.3356231003039514</v>
      </c>
      <c r="T330" s="6">
        <f t="shared" si="23"/>
        <v>54.004916018025398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4">
        <f t="shared" si="22"/>
        <v>0.22896588486140726</v>
      </c>
      <c r="T331" s="6">
        <f t="shared" si="23"/>
        <v>101.78672985781991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4">
        <f t="shared" si="22"/>
        <v>1.8495548961424333</v>
      </c>
      <c r="T332" s="6">
        <f t="shared" si="23"/>
        <v>45.003610108303249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4">
        <f t="shared" si="22"/>
        <v>4.4372727272727275</v>
      </c>
      <c r="T333" s="6">
        <f t="shared" si="23"/>
        <v>77.068421052631578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4">
        <f t="shared" si="22"/>
        <v>1.999806763285024</v>
      </c>
      <c r="T334" s="6">
        <f t="shared" si="23"/>
        <v>88.076595744680844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4">
        <f t="shared" si="22"/>
        <v>1.2395833333333333</v>
      </c>
      <c r="T335" s="6">
        <f t="shared" si="23"/>
        <v>47.035573122529641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4">
        <f t="shared" si="22"/>
        <v>1.8661329305135952</v>
      </c>
      <c r="T336" s="6">
        <f t="shared" si="23"/>
        <v>110.99550763701707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4">
        <f t="shared" si="22"/>
        <v>1.1428538550057536</v>
      </c>
      <c r="T337" s="6">
        <f t="shared" si="23"/>
        <v>87.003066141042481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4">
        <f t="shared" si="22"/>
        <v>0.97032531824611035</v>
      </c>
      <c r="T338" s="6">
        <f t="shared" si="23"/>
        <v>63.994402985074629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4">
        <f t="shared" si="22"/>
        <v>1.2281904761904763</v>
      </c>
      <c r="T339" s="6">
        <f t="shared" si="23"/>
        <v>105.9945205479452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4">
        <f t="shared" si="22"/>
        <v>1.7914326647564469</v>
      </c>
      <c r="T340" s="6">
        <f t="shared" si="23"/>
        <v>73.989349112426041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4">
        <f t="shared" si="22"/>
        <v>0.79951577402787966</v>
      </c>
      <c r="T341" s="6">
        <f t="shared" si="23"/>
        <v>84.02004626060139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4">
        <f t="shared" si="22"/>
        <v>0.94242587601078165</v>
      </c>
      <c r="T342" s="6">
        <f t="shared" si="23"/>
        <v>88.966921119592882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4">
        <f t="shared" si="22"/>
        <v>0.84669291338582675</v>
      </c>
      <c r="T343" s="6">
        <f t="shared" si="23"/>
        <v>76.990453460620529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4">
        <f t="shared" si="22"/>
        <v>0.66521920668058454</v>
      </c>
      <c r="T344" s="6">
        <f t="shared" si="23"/>
        <v>97.146341463414629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4">
        <f t="shared" si="22"/>
        <v>0.53922222222222227</v>
      </c>
      <c r="T345" s="6">
        <f t="shared" si="23"/>
        <v>33.013605442176868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4">
        <f t="shared" si="22"/>
        <v>0.41983299595141699</v>
      </c>
      <c r="T346" s="6">
        <f t="shared" si="23"/>
        <v>99.950602409638549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4">
        <f t="shared" si="22"/>
        <v>0.14694796954314721</v>
      </c>
      <c r="T347" s="6">
        <f t="shared" si="23"/>
        <v>69.966767371601208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4">
        <f t="shared" si="22"/>
        <v>0.34475</v>
      </c>
      <c r="T348" s="6">
        <f t="shared" si="23"/>
        <v>110.32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4">
        <f t="shared" si="22"/>
        <v>14.007777777777777</v>
      </c>
      <c r="T349" s="6">
        <f t="shared" si="23"/>
        <v>66.005235602094245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4">
        <f t="shared" si="22"/>
        <v>0.71770351758793971</v>
      </c>
      <c r="T350" s="6">
        <f t="shared" si="23"/>
        <v>41.005742176284812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4">
        <f t="shared" si="22"/>
        <v>0.53074115044247783</v>
      </c>
      <c r="T351" s="6">
        <f t="shared" si="23"/>
        <v>103.96316359696641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4">
        <f t="shared" si="22"/>
        <v>0.05</v>
      </c>
      <c r="T352" s="6">
        <f t="shared" si="23"/>
        <v>5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4">
        <f t="shared" si="22"/>
        <v>1.2770715249662619</v>
      </c>
      <c r="T353" s="6">
        <f t="shared" si="23"/>
        <v>47.009935419771487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4">
        <f t="shared" si="22"/>
        <v>0.34892857142857142</v>
      </c>
      <c r="T354" s="6">
        <f t="shared" si="23"/>
        <v>29.606060606060606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4">
        <f t="shared" si="22"/>
        <v>4.105982142857143</v>
      </c>
      <c r="T355" s="6">
        <f t="shared" si="23"/>
        <v>81.010569583088667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4">
        <f t="shared" si="22"/>
        <v>1.2373770491803278</v>
      </c>
      <c r="T356" s="6">
        <f t="shared" si="23"/>
        <v>94.35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4">
        <f t="shared" si="22"/>
        <v>0.58973684210526311</v>
      </c>
      <c r="T357" s="6">
        <f t="shared" si="23"/>
        <v>26.058139534883722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4">
        <f t="shared" si="22"/>
        <v>0.36892473118279567</v>
      </c>
      <c r="T358" s="6">
        <f t="shared" si="23"/>
        <v>85.775000000000006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4">
        <f t="shared" si="22"/>
        <v>1.8491304347826087</v>
      </c>
      <c r="T359" s="6">
        <f t="shared" si="23"/>
        <v>103.73170731707317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4">
        <f t="shared" si="22"/>
        <v>0.11814432989690722</v>
      </c>
      <c r="T360" s="6">
        <f t="shared" si="23"/>
        <v>49.826086956521742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4">
        <f t="shared" si="22"/>
        <v>2.9870000000000001</v>
      </c>
      <c r="T361" s="6">
        <f t="shared" si="23"/>
        <v>63.893048128342244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4">
        <f t="shared" si="22"/>
        <v>2.2635175879396985</v>
      </c>
      <c r="T362" s="6">
        <f t="shared" si="23"/>
        <v>47.002434782608695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4">
        <f t="shared" si="22"/>
        <v>1.7356363636363636</v>
      </c>
      <c r="T363" s="6">
        <f t="shared" si="23"/>
        <v>108.47727272727273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4">
        <f t="shared" si="22"/>
        <v>3.7175675675675675</v>
      </c>
      <c r="T364" s="6">
        <f t="shared" si="23"/>
        <v>72.015706806282722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4">
        <f t="shared" si="22"/>
        <v>1.601923076923077</v>
      </c>
      <c r="T365" s="6">
        <f t="shared" si="23"/>
        <v>59.928057553956833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4">
        <f t="shared" si="22"/>
        <v>16.163333333333334</v>
      </c>
      <c r="T366" s="6">
        <f t="shared" si="23"/>
        <v>78.209677419354833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4">
        <f t="shared" si="22"/>
        <v>7.3343749999999996</v>
      </c>
      <c r="T367" s="6">
        <f t="shared" si="23"/>
        <v>104.77678571428571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4">
        <f t="shared" si="22"/>
        <v>5.9211111111111112</v>
      </c>
      <c r="T368" s="6">
        <f t="shared" si="23"/>
        <v>105.52475247524752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4">
        <f t="shared" si="22"/>
        <v>0.18888888888888888</v>
      </c>
      <c r="T369" s="6">
        <f t="shared" si="23"/>
        <v>24.933333333333334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4">
        <f t="shared" si="22"/>
        <v>2.7680769230769231</v>
      </c>
      <c r="T370" s="6">
        <f t="shared" si="23"/>
        <v>69.873786407766985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4">
        <f t="shared" si="22"/>
        <v>2.730185185185185</v>
      </c>
      <c r="T371" s="6">
        <f t="shared" si="23"/>
        <v>95.733766233766232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4">
        <f t="shared" si="22"/>
        <v>1.593633125556545</v>
      </c>
      <c r="T372" s="6">
        <f t="shared" si="23"/>
        <v>29.997485752598056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4">
        <f t="shared" si="22"/>
        <v>0.67869978858350954</v>
      </c>
      <c r="T373" s="6">
        <f t="shared" si="23"/>
        <v>59.011948529411768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4">
        <f t="shared" si="22"/>
        <v>15.915555555555555</v>
      </c>
      <c r="T374" s="6">
        <f t="shared" si="23"/>
        <v>84.757396449704146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4">
        <f t="shared" si="22"/>
        <v>7.3018222222222224</v>
      </c>
      <c r="T375" s="6">
        <f t="shared" si="23"/>
        <v>78.010921177587846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4">
        <f t="shared" si="22"/>
        <v>0.13185782556750297</v>
      </c>
      <c r="T376" s="6">
        <f t="shared" si="23"/>
        <v>50.05215419501134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4">
        <f t="shared" si="22"/>
        <v>0.54777777777777781</v>
      </c>
      <c r="T377" s="6">
        <f t="shared" si="23"/>
        <v>59.16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4">
        <f t="shared" si="22"/>
        <v>3.6102941176470589</v>
      </c>
      <c r="T378" s="6">
        <f t="shared" si="23"/>
        <v>93.702290076335885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4">
        <f t="shared" si="22"/>
        <v>0.10257545271629778</v>
      </c>
      <c r="T379" s="6">
        <f t="shared" si="23"/>
        <v>40.14173228346457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4">
        <f t="shared" si="22"/>
        <v>0.13962962962962963</v>
      </c>
      <c r="T380" s="6">
        <f t="shared" si="23"/>
        <v>70.090140845070422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4">
        <f t="shared" si="22"/>
        <v>0.40444444444444444</v>
      </c>
      <c r="T381" s="6">
        <f t="shared" si="23"/>
        <v>66.181818181818187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4">
        <f t="shared" si="22"/>
        <v>1.6032</v>
      </c>
      <c r="T382" s="6">
        <f t="shared" si="23"/>
        <v>47.714285714285715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4">
        <f t="shared" si="22"/>
        <v>1.8394339622641509</v>
      </c>
      <c r="T383" s="6">
        <f t="shared" si="23"/>
        <v>62.896774193548389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4">
        <f t="shared" si="22"/>
        <v>0.63769230769230767</v>
      </c>
      <c r="T384" s="6">
        <f t="shared" si="23"/>
        <v>86.611940298507463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4">
        <f t="shared" si="22"/>
        <v>2.2538095238095237</v>
      </c>
      <c r="T385" s="6">
        <f t="shared" si="23"/>
        <v>75.126984126984127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20"/>
        <v>42776.25</v>
      </c>
      <c r="L386">
        <v>1489039200</v>
      </c>
      <c r="M386" s="10">
        <f t="shared" si="21"/>
        <v>42803.25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4">
        <f t="shared" si="22"/>
        <v>1.7200961538461539</v>
      </c>
      <c r="T386" s="6">
        <f t="shared" si="23"/>
        <v>41.004167534903104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24">(((J387/60)/60)/24)+DATE(1970,1,1)</f>
        <v>43553.208333333328</v>
      </c>
      <c r="L387">
        <v>1556600400</v>
      </c>
      <c r="M387" s="10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4">
        <f t="shared" si="22"/>
        <v>1.4616709511568124</v>
      </c>
      <c r="T387" s="6">
        <f t="shared" si="23"/>
        <v>50.007915567282325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4">
        <f t="shared" ref="S388:S451" si="26">E388/D388</f>
        <v>0.76423616236162362</v>
      </c>
      <c r="T388" s="6">
        <f t="shared" ref="T388:T451" si="27">IFERROR(E388/G388,0)</f>
        <v>96.960674157303373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4">
        <f t="shared" si="26"/>
        <v>0.39261467889908258</v>
      </c>
      <c r="T389" s="6">
        <f t="shared" si="27"/>
        <v>100.93160377358491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4">
        <f t="shared" si="26"/>
        <v>0.11270034843205574</v>
      </c>
      <c r="T390" s="6">
        <f t="shared" si="27"/>
        <v>89.227586206896547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4">
        <f t="shared" si="26"/>
        <v>1.2211084337349398</v>
      </c>
      <c r="T391" s="6">
        <f t="shared" si="27"/>
        <v>87.979166666666671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4">
        <f t="shared" si="26"/>
        <v>1.8654166666666667</v>
      </c>
      <c r="T392" s="6">
        <f t="shared" si="27"/>
        <v>89.54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4">
        <f t="shared" si="26"/>
        <v>7.27317880794702E-2</v>
      </c>
      <c r="T393" s="6">
        <f t="shared" si="27"/>
        <v>29.09271523178808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4">
        <f t="shared" si="26"/>
        <v>0.65642371234207963</v>
      </c>
      <c r="T394" s="6">
        <f t="shared" si="27"/>
        <v>42.006218905472636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4">
        <f t="shared" si="26"/>
        <v>2.2896178343949045</v>
      </c>
      <c r="T395" s="6">
        <f t="shared" si="27"/>
        <v>47.004903563255965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4">
        <f t="shared" si="26"/>
        <v>4.6937499999999996</v>
      </c>
      <c r="T396" s="6">
        <f t="shared" si="27"/>
        <v>110.44117647058823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4">
        <f t="shared" si="26"/>
        <v>1.3011267605633803</v>
      </c>
      <c r="T397" s="6">
        <f t="shared" si="27"/>
        <v>41.990909090909092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4">
        <f t="shared" si="26"/>
        <v>1.6705422993492407</v>
      </c>
      <c r="T398" s="6">
        <f t="shared" si="27"/>
        <v>48.012468827930178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4">
        <f t="shared" si="26"/>
        <v>1.738641975308642</v>
      </c>
      <c r="T399" s="6">
        <f t="shared" si="27"/>
        <v>31.019823788546255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4">
        <f t="shared" si="26"/>
        <v>7.1776470588235295</v>
      </c>
      <c r="T400" s="6">
        <f t="shared" si="27"/>
        <v>99.203252032520325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4">
        <f t="shared" si="26"/>
        <v>0.63850976361767731</v>
      </c>
      <c r="T401" s="6">
        <f t="shared" si="27"/>
        <v>66.022316684378325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4">
        <f t="shared" si="26"/>
        <v>0.02</v>
      </c>
      <c r="T402" s="6">
        <f t="shared" si="27"/>
        <v>2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4">
        <f t="shared" si="26"/>
        <v>15.302222222222222</v>
      </c>
      <c r="T403" s="6">
        <f t="shared" si="27"/>
        <v>46.060200668896321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4">
        <f t="shared" si="26"/>
        <v>0.40356164383561643</v>
      </c>
      <c r="T404" s="6">
        <f t="shared" si="27"/>
        <v>73.650000000000006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4">
        <f t="shared" si="26"/>
        <v>0.86220633299284988</v>
      </c>
      <c r="T405" s="6">
        <f t="shared" si="27"/>
        <v>55.99336650082919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4">
        <f t="shared" si="26"/>
        <v>3.1558486707566464</v>
      </c>
      <c r="T406" s="6">
        <f t="shared" si="27"/>
        <v>68.985695127402778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4">
        <f t="shared" si="26"/>
        <v>0.89618243243243245</v>
      </c>
      <c r="T407" s="6">
        <f t="shared" si="27"/>
        <v>60.981609195402299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4">
        <f t="shared" si="26"/>
        <v>1.8214503816793892</v>
      </c>
      <c r="T408" s="6">
        <f t="shared" si="27"/>
        <v>110.98139534883721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4">
        <f t="shared" si="26"/>
        <v>3.5588235294117645</v>
      </c>
      <c r="T409" s="6">
        <f t="shared" si="27"/>
        <v>25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4">
        <f t="shared" si="26"/>
        <v>1.3183695652173912</v>
      </c>
      <c r="T410" s="6">
        <f t="shared" si="27"/>
        <v>78.759740259740255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4">
        <f t="shared" si="26"/>
        <v>0.46315634218289087</v>
      </c>
      <c r="T411" s="6">
        <f t="shared" si="27"/>
        <v>87.960784313725483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4">
        <f t="shared" si="26"/>
        <v>0.36132726089785294</v>
      </c>
      <c r="T412" s="6">
        <f t="shared" si="27"/>
        <v>49.987398739873989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4">
        <f t="shared" si="26"/>
        <v>1.0462820512820512</v>
      </c>
      <c r="T413" s="6">
        <f t="shared" si="27"/>
        <v>99.524390243902445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4">
        <f t="shared" si="26"/>
        <v>6.6885714285714286</v>
      </c>
      <c r="T414" s="6">
        <f t="shared" si="27"/>
        <v>104.82089552238806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4">
        <f t="shared" si="26"/>
        <v>0.62072823218997364</v>
      </c>
      <c r="T415" s="6">
        <f t="shared" si="27"/>
        <v>108.01469237832875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4">
        <f t="shared" si="26"/>
        <v>0.84699787460148779</v>
      </c>
      <c r="T416" s="6">
        <f t="shared" si="27"/>
        <v>28.998544660724033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4">
        <f t="shared" si="26"/>
        <v>0.11059030837004405</v>
      </c>
      <c r="T417" s="6">
        <f t="shared" si="27"/>
        <v>30.028708133971293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4">
        <f t="shared" si="26"/>
        <v>0.43838781575037145</v>
      </c>
      <c r="T418" s="6">
        <f t="shared" si="27"/>
        <v>41.005559416261292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4">
        <f t="shared" si="26"/>
        <v>0.55470588235294116</v>
      </c>
      <c r="T419" s="6">
        <f t="shared" si="27"/>
        <v>62.866666666666667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4">
        <f t="shared" si="26"/>
        <v>0.57399511301160655</v>
      </c>
      <c r="T420" s="6">
        <f t="shared" si="27"/>
        <v>47.005002501250623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4">
        <f t="shared" si="26"/>
        <v>1.2343497363796134</v>
      </c>
      <c r="T421" s="6">
        <f t="shared" si="27"/>
        <v>26.997693638285604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4">
        <f t="shared" si="26"/>
        <v>1.2846</v>
      </c>
      <c r="T422" s="6">
        <f t="shared" si="27"/>
        <v>68.329787234042556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4">
        <f t="shared" si="26"/>
        <v>0.63989361702127656</v>
      </c>
      <c r="T423" s="6">
        <f t="shared" si="27"/>
        <v>50.974576271186443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4">
        <f t="shared" si="26"/>
        <v>1.2729885057471264</v>
      </c>
      <c r="T424" s="6">
        <f t="shared" si="27"/>
        <v>54.024390243902438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4">
        <f t="shared" si="26"/>
        <v>0.10638024357239513</v>
      </c>
      <c r="T425" s="6">
        <f t="shared" si="27"/>
        <v>97.055555555555557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4">
        <f t="shared" si="26"/>
        <v>0.40470588235294119</v>
      </c>
      <c r="T426" s="6">
        <f t="shared" si="27"/>
        <v>24.867469879518072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4">
        <f t="shared" si="26"/>
        <v>2.8766666666666665</v>
      </c>
      <c r="T427" s="6">
        <f t="shared" si="27"/>
        <v>84.423913043478265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4">
        <f t="shared" si="26"/>
        <v>5.7294444444444448</v>
      </c>
      <c r="T428" s="6">
        <f t="shared" si="27"/>
        <v>47.091324200913242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4">
        <f t="shared" si="26"/>
        <v>1.1290429799426933</v>
      </c>
      <c r="T429" s="6">
        <f t="shared" si="27"/>
        <v>77.996041171813147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4">
        <f t="shared" si="26"/>
        <v>0.46387573964497042</v>
      </c>
      <c r="T430" s="6">
        <f t="shared" si="27"/>
        <v>62.967871485943775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4">
        <f t="shared" si="26"/>
        <v>0.90675916230366493</v>
      </c>
      <c r="T431" s="6">
        <f t="shared" si="27"/>
        <v>81.006080449017773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4">
        <f t="shared" si="26"/>
        <v>0.67740740740740746</v>
      </c>
      <c r="T432" s="6">
        <f t="shared" si="27"/>
        <v>65.321428571428569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4">
        <f t="shared" si="26"/>
        <v>1.9249019607843136</v>
      </c>
      <c r="T433" s="6">
        <f t="shared" si="27"/>
        <v>104.43617021276596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4">
        <f t="shared" si="26"/>
        <v>0.82714285714285718</v>
      </c>
      <c r="T434" s="6">
        <f t="shared" si="27"/>
        <v>69.989010989010993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4">
        <f t="shared" si="26"/>
        <v>0.54163920922570019</v>
      </c>
      <c r="T435" s="6">
        <f t="shared" si="27"/>
        <v>83.023989898989896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4">
        <f t="shared" si="26"/>
        <v>0.16722222222222222</v>
      </c>
      <c r="T436" s="6">
        <f t="shared" si="27"/>
        <v>90.3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4">
        <f t="shared" si="26"/>
        <v>1.168766404199475</v>
      </c>
      <c r="T437" s="6">
        <f t="shared" si="27"/>
        <v>103.98131932282546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4">
        <f t="shared" si="26"/>
        <v>10.521538461538462</v>
      </c>
      <c r="T438" s="6">
        <f t="shared" si="27"/>
        <v>54.931726907630519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4">
        <f t="shared" si="26"/>
        <v>1.2307407407407407</v>
      </c>
      <c r="T439" s="6">
        <f t="shared" si="27"/>
        <v>51.921875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4">
        <f t="shared" si="26"/>
        <v>1.7863855421686747</v>
      </c>
      <c r="T440" s="6">
        <f t="shared" si="27"/>
        <v>60.02834008097166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4">
        <f t="shared" si="26"/>
        <v>3.5528169014084505</v>
      </c>
      <c r="T441" s="6">
        <f t="shared" si="27"/>
        <v>44.003488879197555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4">
        <f t="shared" si="26"/>
        <v>1.6190634146341463</v>
      </c>
      <c r="T442" s="6">
        <f t="shared" si="27"/>
        <v>53.003513254551258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4">
        <f t="shared" si="26"/>
        <v>0.24914285714285714</v>
      </c>
      <c r="T443" s="6">
        <f t="shared" si="27"/>
        <v>54.5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4">
        <f t="shared" si="26"/>
        <v>1.9872222222222222</v>
      </c>
      <c r="T444" s="6">
        <f t="shared" si="27"/>
        <v>75.04195804195804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4">
        <f t="shared" si="26"/>
        <v>0.34752688172043011</v>
      </c>
      <c r="T445" s="6">
        <f t="shared" si="27"/>
        <v>35.911111111111111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4">
        <f t="shared" si="26"/>
        <v>1.7641935483870967</v>
      </c>
      <c r="T446" s="6">
        <f t="shared" si="27"/>
        <v>36.952702702702702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4">
        <f t="shared" si="26"/>
        <v>5.1138095238095236</v>
      </c>
      <c r="T447" s="6">
        <f t="shared" si="27"/>
        <v>63.170588235294119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4">
        <f t="shared" si="26"/>
        <v>0.82044117647058823</v>
      </c>
      <c r="T448" s="6">
        <f t="shared" si="27"/>
        <v>29.99462365591398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4">
        <f t="shared" si="26"/>
        <v>0.24326030927835052</v>
      </c>
      <c r="T449" s="6">
        <f t="shared" si="27"/>
        <v>86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24"/>
        <v>41378.208333333336</v>
      </c>
      <c r="L450">
        <v>1366088400</v>
      </c>
      <c r="M450" s="10">
        <f t="shared" si="25"/>
        <v>41380.208333333336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4">
        <f t="shared" si="26"/>
        <v>0.50482758620689661</v>
      </c>
      <c r="T450" s="6">
        <f t="shared" si="27"/>
        <v>75.014876033057845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28">(((J451/60)/60)/24)+DATE(1970,1,1)</f>
        <v>43530.25</v>
      </c>
      <c r="L451">
        <v>1553317200</v>
      </c>
      <c r="M451" s="10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4">
        <f t="shared" si="26"/>
        <v>9.67</v>
      </c>
      <c r="T451" s="6">
        <f t="shared" si="27"/>
        <v>101.19767441860465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4">
        <f t="shared" ref="S452:S515" si="30">E452/D452</f>
        <v>0.04</v>
      </c>
      <c r="T452" s="6">
        <f t="shared" ref="T452:T515" si="31">IFERROR(E452/G452,0)</f>
        <v>4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4">
        <f t="shared" si="30"/>
        <v>1.2284501347708894</v>
      </c>
      <c r="T453" s="6">
        <f t="shared" si="31"/>
        <v>29.001272669424118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4">
        <f t="shared" si="30"/>
        <v>0.63437500000000002</v>
      </c>
      <c r="T454" s="6">
        <f t="shared" si="31"/>
        <v>98.225806451612897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4">
        <f t="shared" si="30"/>
        <v>0.56331688596491225</v>
      </c>
      <c r="T455" s="6">
        <f t="shared" si="31"/>
        <v>87.001693480101608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4">
        <f t="shared" si="30"/>
        <v>0.44074999999999998</v>
      </c>
      <c r="T456" s="6">
        <f t="shared" si="31"/>
        <v>45.205128205128204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4">
        <f t="shared" si="30"/>
        <v>1.1837253218884121</v>
      </c>
      <c r="T457" s="6">
        <f t="shared" si="31"/>
        <v>37.001341561577675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4">
        <f t="shared" si="30"/>
        <v>1.041243169398907</v>
      </c>
      <c r="T458" s="6">
        <f t="shared" si="31"/>
        <v>94.976947040498445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4">
        <f t="shared" si="30"/>
        <v>0.26640000000000003</v>
      </c>
      <c r="T459" s="6">
        <f t="shared" si="31"/>
        <v>28.956521739130434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4">
        <f t="shared" si="30"/>
        <v>3.5120118343195266</v>
      </c>
      <c r="T460" s="6">
        <f t="shared" si="31"/>
        <v>55.993396226415094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4">
        <f t="shared" si="30"/>
        <v>0.90063492063492068</v>
      </c>
      <c r="T461" s="6">
        <f t="shared" si="31"/>
        <v>54.038095238095238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4">
        <f t="shared" si="30"/>
        <v>1.7162500000000001</v>
      </c>
      <c r="T462" s="6">
        <f t="shared" si="31"/>
        <v>82.38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4">
        <f t="shared" si="30"/>
        <v>1.4104655870445344</v>
      </c>
      <c r="T463" s="6">
        <f t="shared" si="31"/>
        <v>66.997115384615384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4">
        <f t="shared" si="30"/>
        <v>0.30579449152542371</v>
      </c>
      <c r="T464" s="6">
        <f t="shared" si="31"/>
        <v>107.91401869158878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4">
        <f t="shared" si="30"/>
        <v>1.0816455696202532</v>
      </c>
      <c r="T465" s="6">
        <f t="shared" si="31"/>
        <v>69.009501187648453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4">
        <f t="shared" si="30"/>
        <v>1.3345505617977529</v>
      </c>
      <c r="T466" s="6">
        <f t="shared" si="31"/>
        <v>39.006568144499177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4">
        <f t="shared" si="30"/>
        <v>1.8785106382978722</v>
      </c>
      <c r="T467" s="6">
        <f t="shared" si="31"/>
        <v>110.3625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4">
        <f t="shared" si="30"/>
        <v>3.32</v>
      </c>
      <c r="T468" s="6">
        <f t="shared" si="31"/>
        <v>94.857142857142861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4">
        <f t="shared" si="30"/>
        <v>5.7521428571428572</v>
      </c>
      <c r="T469" s="6">
        <f t="shared" si="31"/>
        <v>57.935251798561154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4">
        <f t="shared" si="30"/>
        <v>0.40500000000000003</v>
      </c>
      <c r="T470" s="6">
        <f t="shared" si="31"/>
        <v>101.25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4">
        <f t="shared" si="30"/>
        <v>1.8442857142857143</v>
      </c>
      <c r="T471" s="6">
        <f t="shared" si="31"/>
        <v>64.95597484276729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4">
        <f t="shared" si="30"/>
        <v>2.8580555555555556</v>
      </c>
      <c r="T472" s="6">
        <f t="shared" si="31"/>
        <v>27.00524934383202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4">
        <f t="shared" si="30"/>
        <v>3.19</v>
      </c>
      <c r="T473" s="6">
        <f t="shared" si="31"/>
        <v>50.97422680412371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4">
        <f t="shared" si="30"/>
        <v>0.39234070221066319</v>
      </c>
      <c r="T474" s="6">
        <f t="shared" si="31"/>
        <v>104.94260869565217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4">
        <f t="shared" si="30"/>
        <v>1.7814000000000001</v>
      </c>
      <c r="T475" s="6">
        <f t="shared" si="31"/>
        <v>84.028301886792448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4">
        <f t="shared" si="30"/>
        <v>3.6515</v>
      </c>
      <c r="T476" s="6">
        <f t="shared" si="31"/>
        <v>102.85915492957747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4">
        <f t="shared" si="30"/>
        <v>1.1394594594594594</v>
      </c>
      <c r="T477" s="6">
        <f t="shared" si="31"/>
        <v>39.962085308056871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4">
        <f t="shared" si="30"/>
        <v>0.29828720626631855</v>
      </c>
      <c r="T478" s="6">
        <f t="shared" si="31"/>
        <v>51.001785714285717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4">
        <f t="shared" si="30"/>
        <v>0.54270588235294115</v>
      </c>
      <c r="T479" s="6">
        <f t="shared" si="31"/>
        <v>40.823008849557525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4">
        <f t="shared" si="30"/>
        <v>2.3634156976744185</v>
      </c>
      <c r="T480" s="6">
        <f t="shared" si="31"/>
        <v>58.999637155297535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4">
        <f t="shared" si="30"/>
        <v>5.1291666666666664</v>
      </c>
      <c r="T481" s="6">
        <f t="shared" si="31"/>
        <v>71.156069364161851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4">
        <f t="shared" si="30"/>
        <v>1.0065116279069768</v>
      </c>
      <c r="T482" s="6">
        <f t="shared" si="31"/>
        <v>99.494252873563212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4">
        <f t="shared" si="30"/>
        <v>0.81348423194303154</v>
      </c>
      <c r="T483" s="6">
        <f t="shared" si="31"/>
        <v>103.98634590377114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4">
        <f t="shared" si="30"/>
        <v>0.16404761904761905</v>
      </c>
      <c r="T484" s="6">
        <f t="shared" si="31"/>
        <v>76.555555555555557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4">
        <f t="shared" si="30"/>
        <v>0.52774617067833696</v>
      </c>
      <c r="T485" s="6">
        <f t="shared" si="31"/>
        <v>87.068592057761734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4">
        <f t="shared" si="30"/>
        <v>2.6020608108108108</v>
      </c>
      <c r="T486" s="6">
        <f t="shared" si="31"/>
        <v>48.99554707379135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4">
        <f t="shared" si="30"/>
        <v>0.30732891832229581</v>
      </c>
      <c r="T487" s="6">
        <f t="shared" si="31"/>
        <v>42.969135802469133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4">
        <f t="shared" si="30"/>
        <v>0.13500000000000001</v>
      </c>
      <c r="T488" s="6">
        <f t="shared" si="31"/>
        <v>33.428571428571431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4">
        <f t="shared" si="30"/>
        <v>1.7862556663644606</v>
      </c>
      <c r="T489" s="6">
        <f t="shared" si="31"/>
        <v>83.982949701619773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4">
        <f t="shared" si="30"/>
        <v>2.2005660377358489</v>
      </c>
      <c r="T490" s="6">
        <f t="shared" si="31"/>
        <v>101.41739130434783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4">
        <f t="shared" si="30"/>
        <v>1.015108695652174</v>
      </c>
      <c r="T491" s="6">
        <f t="shared" si="31"/>
        <v>109.87058823529412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4">
        <f t="shared" si="30"/>
        <v>1.915</v>
      </c>
      <c r="T492" s="6">
        <f t="shared" si="31"/>
        <v>31.916666666666668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4">
        <f t="shared" si="30"/>
        <v>3.0534683098591549</v>
      </c>
      <c r="T493" s="6">
        <f t="shared" si="31"/>
        <v>70.993450675399103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4">
        <f t="shared" si="30"/>
        <v>0.23995287958115183</v>
      </c>
      <c r="T494" s="6">
        <f t="shared" si="31"/>
        <v>77.026890756302521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4">
        <f t="shared" si="30"/>
        <v>7.2377777777777776</v>
      </c>
      <c r="T495" s="6">
        <f t="shared" si="31"/>
        <v>101.78125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4">
        <f t="shared" si="30"/>
        <v>5.4736000000000002</v>
      </c>
      <c r="T496" s="6">
        <f t="shared" si="31"/>
        <v>51.059701492537314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4">
        <f t="shared" si="30"/>
        <v>4.1449999999999996</v>
      </c>
      <c r="T497" s="6">
        <f t="shared" si="31"/>
        <v>68.02051282051282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4">
        <f t="shared" si="30"/>
        <v>9.0696409140369975E-3</v>
      </c>
      <c r="T498" s="6">
        <f t="shared" si="31"/>
        <v>30.87037037037037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4">
        <f t="shared" si="30"/>
        <v>0.34173469387755101</v>
      </c>
      <c r="T499" s="6">
        <f t="shared" si="31"/>
        <v>27.908333333333335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4">
        <f t="shared" si="30"/>
        <v>0.239488107549121</v>
      </c>
      <c r="T500" s="6">
        <f t="shared" si="31"/>
        <v>79.994818652849744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4">
        <f t="shared" si="30"/>
        <v>0.48072649572649573</v>
      </c>
      <c r="T501" s="6">
        <f t="shared" si="31"/>
        <v>38.003378378378379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4">
        <f t="shared" si="30"/>
        <v>0</v>
      </c>
      <c r="T502" s="6">
        <f t="shared" si="31"/>
        <v>0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4">
        <f t="shared" si="30"/>
        <v>0.70145182291666663</v>
      </c>
      <c r="T503" s="6">
        <f t="shared" si="31"/>
        <v>59.990534521158132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4">
        <f t="shared" si="30"/>
        <v>5.2992307692307694</v>
      </c>
      <c r="T504" s="6">
        <f t="shared" si="31"/>
        <v>37.037634408602152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4">
        <f t="shared" si="30"/>
        <v>1.8032549019607844</v>
      </c>
      <c r="T505" s="6">
        <f t="shared" si="31"/>
        <v>99.963043478260872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4">
        <f t="shared" si="30"/>
        <v>0.92320000000000002</v>
      </c>
      <c r="T506" s="6">
        <f t="shared" si="31"/>
        <v>111.6774193548387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4">
        <f t="shared" si="30"/>
        <v>0.13901001112347053</v>
      </c>
      <c r="T507" s="6">
        <f t="shared" si="31"/>
        <v>36.014409221902014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4">
        <f t="shared" si="30"/>
        <v>9.2707777777777771</v>
      </c>
      <c r="T508" s="6">
        <f t="shared" si="31"/>
        <v>66.010284810126578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4">
        <f t="shared" si="30"/>
        <v>0.39857142857142858</v>
      </c>
      <c r="T509" s="6">
        <f t="shared" si="31"/>
        <v>44.05263157894737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4">
        <f t="shared" si="30"/>
        <v>1.1222929936305732</v>
      </c>
      <c r="T510" s="6">
        <f t="shared" si="31"/>
        <v>52.999726551818434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4">
        <f t="shared" si="30"/>
        <v>0.70925816023738875</v>
      </c>
      <c r="T511" s="6">
        <f t="shared" si="31"/>
        <v>95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4">
        <f t="shared" si="30"/>
        <v>1.1908974358974358</v>
      </c>
      <c r="T512" s="6">
        <f t="shared" si="31"/>
        <v>70.908396946564892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4">
        <f t="shared" si="30"/>
        <v>0.24017591339648173</v>
      </c>
      <c r="T513" s="6">
        <f t="shared" si="31"/>
        <v>98.060773480662988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28"/>
        <v>41825.208333333336</v>
      </c>
      <c r="L514">
        <v>1404622800</v>
      </c>
      <c r="M514" s="10">
        <f t="shared" si="29"/>
        <v>41826.208333333336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4">
        <f t="shared" si="30"/>
        <v>1.3931868131868133</v>
      </c>
      <c r="T514" s="6">
        <f t="shared" si="31"/>
        <v>53.046025104602514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32">(((J515/60)/60)/24)+DATE(1970,1,1)</f>
        <v>40430.208333333336</v>
      </c>
      <c r="L515">
        <v>1284181200</v>
      </c>
      <c r="M515" s="10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4">
        <f t="shared" si="30"/>
        <v>0.39277108433734942</v>
      </c>
      <c r="T515" s="6">
        <f t="shared" si="31"/>
        <v>93.142857142857139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2"/>
        <v>41614.25</v>
      </c>
      <c r="L516">
        <v>1386741600</v>
      </c>
      <c r="M516" s="10">
        <f t="shared" si="33"/>
        <v>41619.25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4">
        <f t="shared" ref="S516:S579" si="34">E516/D516</f>
        <v>0.22439077144917088</v>
      </c>
      <c r="T516" s="6">
        <f t="shared" ref="T516:T579" si="35">IFERROR(E516/G516,0)</f>
        <v>58.945075757575758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2"/>
        <v>40900.25</v>
      </c>
      <c r="L517">
        <v>1324792800</v>
      </c>
      <c r="M517" s="10">
        <f t="shared" si="33"/>
        <v>40902.25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4">
        <f t="shared" si="34"/>
        <v>0.55779069767441858</v>
      </c>
      <c r="T517" s="6">
        <f t="shared" si="35"/>
        <v>36.067669172932334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2"/>
        <v>40396.208333333336</v>
      </c>
      <c r="L518">
        <v>1284354000</v>
      </c>
      <c r="M518" s="10">
        <f t="shared" si="33"/>
        <v>40434.208333333336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4">
        <f t="shared" si="34"/>
        <v>0.42523125996810207</v>
      </c>
      <c r="T518" s="6">
        <f t="shared" si="35"/>
        <v>63.030732860520096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2"/>
        <v>42860.208333333328</v>
      </c>
      <c r="L519">
        <v>1494392400</v>
      </c>
      <c r="M519" s="10">
        <f t="shared" si="33"/>
        <v>42865.208333333328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4">
        <f t="shared" si="34"/>
        <v>1.1200000000000001</v>
      </c>
      <c r="T519" s="6">
        <f t="shared" si="35"/>
        <v>84.717948717948715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2"/>
        <v>43154.25</v>
      </c>
      <c r="L520">
        <v>1519538400</v>
      </c>
      <c r="M520" s="10">
        <f t="shared" si="33"/>
        <v>43156.25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4">
        <f t="shared" si="34"/>
        <v>7.0681818181818179E-2</v>
      </c>
      <c r="T520" s="6">
        <f t="shared" si="35"/>
        <v>62.2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2"/>
        <v>42012.25</v>
      </c>
      <c r="L521">
        <v>1421906400</v>
      </c>
      <c r="M521" s="10">
        <f t="shared" si="33"/>
        <v>42026.25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4">
        <f t="shared" si="34"/>
        <v>1.0174563871693867</v>
      </c>
      <c r="T521" s="6">
        <f t="shared" si="35"/>
        <v>101.97518330513255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2"/>
        <v>43574.208333333328</v>
      </c>
      <c r="L522">
        <v>1555909200</v>
      </c>
      <c r="M522" s="10">
        <f t="shared" si="33"/>
        <v>43577.208333333328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4">
        <f t="shared" si="34"/>
        <v>4.2575000000000003</v>
      </c>
      <c r="T522" s="6">
        <f t="shared" si="35"/>
        <v>106.4375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2"/>
        <v>42605.208333333328</v>
      </c>
      <c r="L523">
        <v>1472446800</v>
      </c>
      <c r="M523" s="10">
        <f t="shared" si="33"/>
        <v>42611.208333333328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4">
        <f t="shared" si="34"/>
        <v>1.4553947368421052</v>
      </c>
      <c r="T523" s="6">
        <f t="shared" si="35"/>
        <v>29.975609756097562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2"/>
        <v>41093.208333333336</v>
      </c>
      <c r="L524">
        <v>1342328400</v>
      </c>
      <c r="M524" s="10">
        <f t="shared" si="33"/>
        <v>41105.208333333336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4">
        <f t="shared" si="34"/>
        <v>0.32453465346534655</v>
      </c>
      <c r="T524" s="6">
        <f t="shared" si="35"/>
        <v>85.806282722513089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2"/>
        <v>40241.25</v>
      </c>
      <c r="L525">
        <v>1268114400</v>
      </c>
      <c r="M525" s="10">
        <f t="shared" si="33"/>
        <v>40246.25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4">
        <f t="shared" si="34"/>
        <v>7.003333333333333</v>
      </c>
      <c r="T525" s="6">
        <f t="shared" si="35"/>
        <v>70.82022471910112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2"/>
        <v>40294.208333333336</v>
      </c>
      <c r="L526">
        <v>1273381200</v>
      </c>
      <c r="M526" s="10">
        <f t="shared" si="33"/>
        <v>40307.208333333336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4">
        <f t="shared" si="34"/>
        <v>0.83904860392967939</v>
      </c>
      <c r="T526" s="6">
        <f t="shared" si="35"/>
        <v>40.998484082870135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2"/>
        <v>40505.25</v>
      </c>
      <c r="L527">
        <v>1290837600</v>
      </c>
      <c r="M527" s="10">
        <f t="shared" si="33"/>
        <v>40509.25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4">
        <f t="shared" si="34"/>
        <v>0.84190476190476193</v>
      </c>
      <c r="T527" s="6">
        <f t="shared" si="35"/>
        <v>28.063492063492063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2"/>
        <v>42364.25</v>
      </c>
      <c r="L528">
        <v>1454306400</v>
      </c>
      <c r="M528" s="10">
        <f t="shared" si="33"/>
        <v>42401.25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4">
        <f t="shared" si="34"/>
        <v>1.5595180722891566</v>
      </c>
      <c r="T528" s="6">
        <f t="shared" si="35"/>
        <v>88.054421768707485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2"/>
        <v>42405.25</v>
      </c>
      <c r="L529">
        <v>1457762400</v>
      </c>
      <c r="M529" s="10">
        <f t="shared" si="33"/>
        <v>42441.25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4">
        <f t="shared" si="34"/>
        <v>0.99619450317124736</v>
      </c>
      <c r="T529" s="6">
        <f t="shared" si="35"/>
        <v>31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2"/>
        <v>41601.25</v>
      </c>
      <c r="L530">
        <v>1389074400</v>
      </c>
      <c r="M530" s="10">
        <f t="shared" si="33"/>
        <v>41646.25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4">
        <f t="shared" si="34"/>
        <v>0.80300000000000005</v>
      </c>
      <c r="T530" s="6">
        <f t="shared" si="35"/>
        <v>90.337500000000006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2"/>
        <v>41769.208333333336</v>
      </c>
      <c r="L531">
        <v>1402117200</v>
      </c>
      <c r="M531" s="10">
        <f t="shared" si="33"/>
        <v>41797.208333333336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4">
        <f t="shared" si="34"/>
        <v>0.11254901960784314</v>
      </c>
      <c r="T531" s="6">
        <f t="shared" si="35"/>
        <v>63.777777777777779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2"/>
        <v>40421.208333333336</v>
      </c>
      <c r="L532">
        <v>1284440400</v>
      </c>
      <c r="M532" s="10">
        <f t="shared" si="33"/>
        <v>40435.208333333336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4">
        <f t="shared" si="34"/>
        <v>0.91740952380952379</v>
      </c>
      <c r="T532" s="6">
        <f t="shared" si="35"/>
        <v>53.995515695067262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2"/>
        <v>41589.25</v>
      </c>
      <c r="L533">
        <v>1388988000</v>
      </c>
      <c r="M533" s="10">
        <f t="shared" si="33"/>
        <v>41645.25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4">
        <f t="shared" si="34"/>
        <v>0.95521156936261387</v>
      </c>
      <c r="T533" s="6">
        <f t="shared" si="35"/>
        <v>48.993956043956047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2"/>
        <v>43125.25</v>
      </c>
      <c r="L534">
        <v>1516946400</v>
      </c>
      <c r="M534" s="10">
        <f t="shared" si="33"/>
        <v>43126.25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4">
        <f t="shared" si="34"/>
        <v>5.0287499999999996</v>
      </c>
      <c r="T534" s="6">
        <f t="shared" si="35"/>
        <v>63.857142857142854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2"/>
        <v>41479.208333333336</v>
      </c>
      <c r="L535">
        <v>1377752400</v>
      </c>
      <c r="M535" s="10">
        <f t="shared" si="33"/>
        <v>41515.208333333336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4">
        <f t="shared" si="34"/>
        <v>1.5924394463667819</v>
      </c>
      <c r="T535" s="6">
        <f t="shared" si="35"/>
        <v>82.996393146979258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2"/>
        <v>43329.208333333328</v>
      </c>
      <c r="L536">
        <v>1534568400</v>
      </c>
      <c r="M536" s="10">
        <f t="shared" si="33"/>
        <v>43330.208333333328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4">
        <f t="shared" si="34"/>
        <v>0.15022446689113356</v>
      </c>
      <c r="T536" s="6">
        <f t="shared" si="35"/>
        <v>55.08230452674897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2"/>
        <v>43259.208333333328</v>
      </c>
      <c r="L537">
        <v>1528606800</v>
      </c>
      <c r="M537" s="10">
        <f t="shared" si="33"/>
        <v>43261.208333333328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4">
        <f t="shared" si="34"/>
        <v>4.820384615384615</v>
      </c>
      <c r="T537" s="6">
        <f t="shared" si="35"/>
        <v>62.044554455445542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2"/>
        <v>40414.208333333336</v>
      </c>
      <c r="L538">
        <v>1284872400</v>
      </c>
      <c r="M538" s="10">
        <f t="shared" si="33"/>
        <v>40440.208333333336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4">
        <f t="shared" si="34"/>
        <v>1.4996938775510205</v>
      </c>
      <c r="T538" s="6">
        <f t="shared" si="35"/>
        <v>104.97857142857143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2"/>
        <v>43342.208333333328</v>
      </c>
      <c r="L539">
        <v>1537592400</v>
      </c>
      <c r="M539" s="10">
        <f t="shared" si="33"/>
        <v>43365.208333333328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4">
        <f t="shared" si="34"/>
        <v>1.1722156398104266</v>
      </c>
      <c r="T539" s="6">
        <f t="shared" si="35"/>
        <v>94.044676806083643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2"/>
        <v>41539.208333333336</v>
      </c>
      <c r="L540">
        <v>1381208400</v>
      </c>
      <c r="M540" s="10">
        <f t="shared" si="33"/>
        <v>41555.208333333336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4">
        <f t="shared" si="34"/>
        <v>0.37695968274950431</v>
      </c>
      <c r="T540" s="6">
        <f t="shared" si="35"/>
        <v>44.007716049382715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2"/>
        <v>43647.208333333328</v>
      </c>
      <c r="L541">
        <v>1562475600</v>
      </c>
      <c r="M541" s="10">
        <f t="shared" si="33"/>
        <v>43653.208333333328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4">
        <f t="shared" si="34"/>
        <v>0.72653061224489801</v>
      </c>
      <c r="T541" s="6">
        <f t="shared" si="35"/>
        <v>92.467532467532465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2"/>
        <v>43225.208333333328</v>
      </c>
      <c r="L542">
        <v>1527397200</v>
      </c>
      <c r="M542" s="10">
        <f t="shared" si="33"/>
        <v>43247.208333333328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4">
        <f t="shared" si="34"/>
        <v>2.6598113207547169</v>
      </c>
      <c r="T542" s="6">
        <f t="shared" si="35"/>
        <v>57.072874493927124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2"/>
        <v>42165.208333333328</v>
      </c>
      <c r="L543">
        <v>1436158800</v>
      </c>
      <c r="M543" s="10">
        <f t="shared" si="33"/>
        <v>42191.208333333328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4">
        <f t="shared" si="34"/>
        <v>0.24205617977528091</v>
      </c>
      <c r="T543" s="6">
        <f t="shared" si="35"/>
        <v>109.07848101265823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2"/>
        <v>42391.25</v>
      </c>
      <c r="L544">
        <v>1456034400</v>
      </c>
      <c r="M544" s="10">
        <f t="shared" si="33"/>
        <v>42421.25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4">
        <f t="shared" si="34"/>
        <v>2.5064935064935064E-2</v>
      </c>
      <c r="T544" s="6">
        <f t="shared" si="35"/>
        <v>39.387755102040813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2"/>
        <v>41528.208333333336</v>
      </c>
      <c r="L545">
        <v>1380171600</v>
      </c>
      <c r="M545" s="10">
        <f t="shared" si="33"/>
        <v>41543.208333333336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4">
        <f t="shared" si="34"/>
        <v>0.1632979976442874</v>
      </c>
      <c r="T545" s="6">
        <f t="shared" si="35"/>
        <v>77.022222222222226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2"/>
        <v>42377.25</v>
      </c>
      <c r="L546">
        <v>1453356000</v>
      </c>
      <c r="M546" s="10">
        <f t="shared" si="33"/>
        <v>42390.25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4">
        <f t="shared" si="34"/>
        <v>2.7650000000000001</v>
      </c>
      <c r="T546" s="6">
        <f t="shared" si="35"/>
        <v>92.166666666666671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2"/>
        <v>43824.25</v>
      </c>
      <c r="L547">
        <v>1578981600</v>
      </c>
      <c r="M547" s="10">
        <f t="shared" si="33"/>
        <v>43844.25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4">
        <f t="shared" si="34"/>
        <v>0.88803571428571426</v>
      </c>
      <c r="T547" s="6">
        <f t="shared" si="35"/>
        <v>61.007063197026021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2"/>
        <v>43360.208333333328</v>
      </c>
      <c r="L548">
        <v>1537419600</v>
      </c>
      <c r="M548" s="10">
        <f t="shared" si="33"/>
        <v>43363.208333333328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4">
        <f t="shared" si="34"/>
        <v>1.6357142857142857</v>
      </c>
      <c r="T548" s="6">
        <f t="shared" si="35"/>
        <v>78.068181818181813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2"/>
        <v>42029.25</v>
      </c>
      <c r="L549">
        <v>1423202400</v>
      </c>
      <c r="M549" s="10">
        <f t="shared" si="33"/>
        <v>42041.25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4">
        <f t="shared" si="34"/>
        <v>9.69</v>
      </c>
      <c r="T549" s="6">
        <f t="shared" si="35"/>
        <v>80.75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2"/>
        <v>42461.208333333328</v>
      </c>
      <c r="L550">
        <v>1460610000</v>
      </c>
      <c r="M550" s="10">
        <f t="shared" si="33"/>
        <v>42474.208333333328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4">
        <f t="shared" si="34"/>
        <v>2.7091376701966716</v>
      </c>
      <c r="T550" s="6">
        <f t="shared" si="35"/>
        <v>59.991289782244557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2"/>
        <v>41422.208333333336</v>
      </c>
      <c r="L551">
        <v>1370494800</v>
      </c>
      <c r="M551" s="10">
        <f t="shared" si="33"/>
        <v>41431.208333333336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4">
        <f t="shared" si="34"/>
        <v>2.8421355932203389</v>
      </c>
      <c r="T551" s="6">
        <f t="shared" si="35"/>
        <v>110.03018372703411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2"/>
        <v>40968.25</v>
      </c>
      <c r="L552">
        <v>1332306000</v>
      </c>
      <c r="M552" s="10">
        <f t="shared" si="33"/>
        <v>40989.208333333336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4">
        <f t="shared" si="34"/>
        <v>0.04</v>
      </c>
      <c r="T552" s="6">
        <f t="shared" si="35"/>
        <v>4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2"/>
        <v>41993.25</v>
      </c>
      <c r="L553">
        <v>1422511200</v>
      </c>
      <c r="M553" s="10">
        <f t="shared" si="33"/>
        <v>42033.25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4">
        <f t="shared" si="34"/>
        <v>0.58632981676846196</v>
      </c>
      <c r="T553" s="6">
        <f t="shared" si="35"/>
        <v>37.99856063332134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2"/>
        <v>42700.25</v>
      </c>
      <c r="L554">
        <v>1480312800</v>
      </c>
      <c r="M554" s="10">
        <f t="shared" si="33"/>
        <v>42702.25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4">
        <f t="shared" si="34"/>
        <v>0.98511111111111116</v>
      </c>
      <c r="T554" s="6">
        <f t="shared" si="35"/>
        <v>96.369565217391298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2"/>
        <v>40545.25</v>
      </c>
      <c r="L555">
        <v>1294034400</v>
      </c>
      <c r="M555" s="10">
        <f t="shared" si="33"/>
        <v>40546.25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4">
        <f t="shared" si="34"/>
        <v>0.43975381008206332</v>
      </c>
      <c r="T555" s="6">
        <f t="shared" si="35"/>
        <v>72.978599221789878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2"/>
        <v>42723.25</v>
      </c>
      <c r="L556">
        <v>1482645600</v>
      </c>
      <c r="M556" s="10">
        <f t="shared" si="33"/>
        <v>42729.25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4">
        <f t="shared" si="34"/>
        <v>1.5166315789473683</v>
      </c>
      <c r="T556" s="6">
        <f t="shared" si="35"/>
        <v>26.007220216606498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2"/>
        <v>41731.208333333336</v>
      </c>
      <c r="L557">
        <v>1399093200</v>
      </c>
      <c r="M557" s="10">
        <f t="shared" si="33"/>
        <v>41762.208333333336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4">
        <f t="shared" si="34"/>
        <v>2.2363492063492063</v>
      </c>
      <c r="T557" s="6">
        <f t="shared" si="35"/>
        <v>104.36296296296297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2"/>
        <v>40792.208333333336</v>
      </c>
      <c r="L558">
        <v>1315890000</v>
      </c>
      <c r="M558" s="10">
        <f t="shared" si="33"/>
        <v>40799.208333333336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4">
        <f t="shared" si="34"/>
        <v>2.3975</v>
      </c>
      <c r="T558" s="6">
        <f t="shared" si="35"/>
        <v>102.18852459016394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2"/>
        <v>42279.208333333328</v>
      </c>
      <c r="L559">
        <v>1444021200</v>
      </c>
      <c r="M559" s="10">
        <f t="shared" si="33"/>
        <v>42282.208333333328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4">
        <f t="shared" si="34"/>
        <v>1.9933333333333334</v>
      </c>
      <c r="T559" s="6">
        <f t="shared" si="35"/>
        <v>54.117647058823529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2"/>
        <v>42424.25</v>
      </c>
      <c r="L560">
        <v>1460005200</v>
      </c>
      <c r="M560" s="10">
        <f t="shared" si="33"/>
        <v>42467.208333333328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4">
        <f t="shared" si="34"/>
        <v>1.373448275862069</v>
      </c>
      <c r="T560" s="6">
        <f t="shared" si="35"/>
        <v>63.222222222222221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2"/>
        <v>42584.208333333328</v>
      </c>
      <c r="L561">
        <v>1470718800</v>
      </c>
      <c r="M561" s="10">
        <f t="shared" si="33"/>
        <v>42591.208333333328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4">
        <f t="shared" si="34"/>
        <v>1.009696106362773</v>
      </c>
      <c r="T561" s="6">
        <f t="shared" si="35"/>
        <v>104.03228962818004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2"/>
        <v>40865.25</v>
      </c>
      <c r="L562">
        <v>1325052000</v>
      </c>
      <c r="M562" s="10">
        <f t="shared" si="33"/>
        <v>40905.25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4">
        <f t="shared" si="34"/>
        <v>7.9416000000000002</v>
      </c>
      <c r="T562" s="6">
        <f t="shared" si="35"/>
        <v>49.994334277620396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2"/>
        <v>40833.208333333336</v>
      </c>
      <c r="L563">
        <v>1319000400</v>
      </c>
      <c r="M563" s="10">
        <f t="shared" si="33"/>
        <v>40835.208333333336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4">
        <f t="shared" si="34"/>
        <v>3.6970000000000001</v>
      </c>
      <c r="T563" s="6">
        <f t="shared" si="35"/>
        <v>56.015151515151516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2"/>
        <v>43536.208333333328</v>
      </c>
      <c r="L564">
        <v>1552539600</v>
      </c>
      <c r="M564" s="10">
        <f t="shared" si="33"/>
        <v>43538.208333333328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4">
        <f t="shared" si="34"/>
        <v>0.12818181818181817</v>
      </c>
      <c r="T564" s="6">
        <f t="shared" si="35"/>
        <v>48.807692307692307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2"/>
        <v>43417.25</v>
      </c>
      <c r="L565">
        <v>1543816800</v>
      </c>
      <c r="M565" s="10">
        <f t="shared" si="33"/>
        <v>43437.25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4">
        <f t="shared" si="34"/>
        <v>1.3802702702702703</v>
      </c>
      <c r="T565" s="6">
        <f t="shared" si="35"/>
        <v>60.082352941176474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2"/>
        <v>42078.208333333328</v>
      </c>
      <c r="L566">
        <v>1427086800</v>
      </c>
      <c r="M566" s="10">
        <f t="shared" si="33"/>
        <v>42086.208333333328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4">
        <f t="shared" si="34"/>
        <v>0.83813278008298753</v>
      </c>
      <c r="T566" s="6">
        <f t="shared" si="35"/>
        <v>78.990502793296088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2"/>
        <v>40862.25</v>
      </c>
      <c r="L567">
        <v>1323064800</v>
      </c>
      <c r="M567" s="10">
        <f t="shared" si="33"/>
        <v>40882.25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4">
        <f t="shared" si="34"/>
        <v>2.0460063224446787</v>
      </c>
      <c r="T567" s="6">
        <f t="shared" si="35"/>
        <v>53.99499443826474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2"/>
        <v>42424.25</v>
      </c>
      <c r="L568">
        <v>1458277200</v>
      </c>
      <c r="M568" s="10">
        <f t="shared" si="33"/>
        <v>42447.208333333328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4">
        <f t="shared" si="34"/>
        <v>0.44344086021505374</v>
      </c>
      <c r="T568" s="6">
        <f t="shared" si="35"/>
        <v>111.45945945945945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2"/>
        <v>41830.208333333336</v>
      </c>
      <c r="L569">
        <v>1405141200</v>
      </c>
      <c r="M569" s="10">
        <f t="shared" si="33"/>
        <v>41832.208333333336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4">
        <f t="shared" si="34"/>
        <v>2.1860294117647059</v>
      </c>
      <c r="T569" s="6">
        <f t="shared" si="35"/>
        <v>60.922131147540981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2"/>
        <v>40374.208333333336</v>
      </c>
      <c r="L570">
        <v>1283058000</v>
      </c>
      <c r="M570" s="10">
        <f t="shared" si="33"/>
        <v>40419.208333333336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4">
        <f t="shared" si="34"/>
        <v>1.8603314917127072</v>
      </c>
      <c r="T570" s="6">
        <f t="shared" si="35"/>
        <v>26.0015444015444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2"/>
        <v>40554.25</v>
      </c>
      <c r="L571">
        <v>1295762400</v>
      </c>
      <c r="M571" s="10">
        <f t="shared" si="33"/>
        <v>40566.25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4">
        <f t="shared" si="34"/>
        <v>2.3733830845771142</v>
      </c>
      <c r="T571" s="6">
        <f t="shared" si="35"/>
        <v>80.993208828522924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2"/>
        <v>41993.25</v>
      </c>
      <c r="L572">
        <v>1419573600</v>
      </c>
      <c r="M572" s="10">
        <f t="shared" si="33"/>
        <v>41999.25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4">
        <f t="shared" si="34"/>
        <v>3.0565384615384614</v>
      </c>
      <c r="T572" s="6">
        <f t="shared" si="35"/>
        <v>34.995963302752294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2"/>
        <v>42174.208333333328</v>
      </c>
      <c r="L573">
        <v>1438750800</v>
      </c>
      <c r="M573" s="10">
        <f t="shared" si="33"/>
        <v>42221.208333333328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4">
        <f t="shared" si="34"/>
        <v>0.94142857142857139</v>
      </c>
      <c r="T573" s="6">
        <f t="shared" si="35"/>
        <v>94.142857142857139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2"/>
        <v>42275.208333333328</v>
      </c>
      <c r="L574">
        <v>1444798800</v>
      </c>
      <c r="M574" s="10">
        <f t="shared" si="33"/>
        <v>42291.208333333328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4">
        <f t="shared" si="34"/>
        <v>0.54400000000000004</v>
      </c>
      <c r="T574" s="6">
        <f t="shared" si="35"/>
        <v>52.085106382978722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2"/>
        <v>41761.208333333336</v>
      </c>
      <c r="L575">
        <v>1399179600</v>
      </c>
      <c r="M575" s="10">
        <f t="shared" si="33"/>
        <v>41763.208333333336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4">
        <f t="shared" si="34"/>
        <v>1.1188059701492536</v>
      </c>
      <c r="T575" s="6">
        <f t="shared" si="35"/>
        <v>24.986666666666668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2"/>
        <v>43806.25</v>
      </c>
      <c r="L576">
        <v>1576562400</v>
      </c>
      <c r="M576" s="10">
        <f t="shared" si="33"/>
        <v>43816.25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4">
        <f t="shared" si="34"/>
        <v>3.6914814814814814</v>
      </c>
      <c r="T576" s="6">
        <f t="shared" si="35"/>
        <v>69.215277777777771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2"/>
        <v>41779.208333333336</v>
      </c>
      <c r="L577">
        <v>1400821200</v>
      </c>
      <c r="M577" s="10">
        <f t="shared" si="33"/>
        <v>41782.208333333336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4">
        <f t="shared" si="34"/>
        <v>0.62930372148859548</v>
      </c>
      <c r="T577" s="6">
        <f t="shared" si="35"/>
        <v>93.944444444444443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32"/>
        <v>43040.208333333328</v>
      </c>
      <c r="L578">
        <v>1510984800</v>
      </c>
      <c r="M578" s="10">
        <f t="shared" si="33"/>
        <v>43057.25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4">
        <f t="shared" si="34"/>
        <v>0.6492783505154639</v>
      </c>
      <c r="T578" s="6">
        <f t="shared" si="35"/>
        <v>98.40625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36">(((J579/60)/60)/24)+DATE(1970,1,1)</f>
        <v>40613.25</v>
      </c>
      <c r="L579">
        <v>1302066000</v>
      </c>
      <c r="M579" s="10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4">
        <f t="shared" si="34"/>
        <v>0.18853658536585366</v>
      </c>
      <c r="T579" s="6">
        <f t="shared" si="35"/>
        <v>41.783783783783782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6"/>
        <v>40878.25</v>
      </c>
      <c r="L580">
        <v>1322978400</v>
      </c>
      <c r="M580" s="10">
        <f t="shared" si="37"/>
        <v>40881.25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4">
        <f t="shared" ref="S580:S643" si="38">E580/D580</f>
        <v>0.1675440414507772</v>
      </c>
      <c r="T580" s="6">
        <f t="shared" ref="T580:T643" si="39">IFERROR(E580/G580,0)</f>
        <v>65.991836734693877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6"/>
        <v>40762.208333333336</v>
      </c>
      <c r="L581">
        <v>1313730000</v>
      </c>
      <c r="M581" s="10">
        <f t="shared" si="37"/>
        <v>40774.208333333336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4">
        <f t="shared" si="38"/>
        <v>1.0111290322580646</v>
      </c>
      <c r="T581" s="6">
        <f t="shared" si="39"/>
        <v>72.05747126436782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6"/>
        <v>41696.25</v>
      </c>
      <c r="L582">
        <v>1394085600</v>
      </c>
      <c r="M582" s="10">
        <f t="shared" si="37"/>
        <v>41704.25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4">
        <f t="shared" si="38"/>
        <v>3.4150228310502282</v>
      </c>
      <c r="T582" s="6">
        <f t="shared" si="39"/>
        <v>48.003209242618745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6"/>
        <v>40662.208333333336</v>
      </c>
      <c r="L583">
        <v>1305349200</v>
      </c>
      <c r="M583" s="10">
        <f t="shared" si="37"/>
        <v>40677.208333333336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4">
        <f t="shared" si="38"/>
        <v>0.64016666666666666</v>
      </c>
      <c r="T583" s="6">
        <f t="shared" si="39"/>
        <v>54.098591549295776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6"/>
        <v>42165.208333333328</v>
      </c>
      <c r="L584">
        <v>1434344400</v>
      </c>
      <c r="M584" s="10">
        <f t="shared" si="37"/>
        <v>42170.208333333328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4">
        <f t="shared" si="38"/>
        <v>0.5208045977011494</v>
      </c>
      <c r="T584" s="6">
        <f t="shared" si="39"/>
        <v>107.88095238095238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6"/>
        <v>40959.25</v>
      </c>
      <c r="L585">
        <v>1331186400</v>
      </c>
      <c r="M585" s="10">
        <f t="shared" si="37"/>
        <v>40976.25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4">
        <f t="shared" si="38"/>
        <v>3.2240211640211642</v>
      </c>
      <c r="T585" s="6">
        <f t="shared" si="39"/>
        <v>67.034103410341032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6"/>
        <v>41024.208333333336</v>
      </c>
      <c r="L586">
        <v>1336539600</v>
      </c>
      <c r="M586" s="10">
        <f t="shared" si="37"/>
        <v>41038.208333333336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4">
        <f t="shared" si="38"/>
        <v>1.1950810185185186</v>
      </c>
      <c r="T586" s="6">
        <f t="shared" si="39"/>
        <v>64.01425914445133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6"/>
        <v>40255.208333333336</v>
      </c>
      <c r="L587">
        <v>1269752400</v>
      </c>
      <c r="M587" s="10">
        <f t="shared" si="37"/>
        <v>40265.208333333336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4">
        <f t="shared" si="38"/>
        <v>1.4679775280898877</v>
      </c>
      <c r="T587" s="6">
        <f t="shared" si="39"/>
        <v>96.066176470588232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6"/>
        <v>40499.25</v>
      </c>
      <c r="L588">
        <v>1291615200</v>
      </c>
      <c r="M588" s="10">
        <f t="shared" si="37"/>
        <v>40518.25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4">
        <f t="shared" si="38"/>
        <v>9.5057142857142853</v>
      </c>
      <c r="T588" s="6">
        <f t="shared" si="39"/>
        <v>51.184615384615384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6"/>
        <v>43484.25</v>
      </c>
      <c r="L589">
        <v>1552366800</v>
      </c>
      <c r="M589" s="10">
        <f t="shared" si="37"/>
        <v>43536.208333333328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4">
        <f t="shared" si="38"/>
        <v>0.72893617021276591</v>
      </c>
      <c r="T589" s="6">
        <f t="shared" si="39"/>
        <v>43.92307692307692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6"/>
        <v>40262.208333333336</v>
      </c>
      <c r="L590">
        <v>1272171600</v>
      </c>
      <c r="M590" s="10">
        <f t="shared" si="37"/>
        <v>40293.208333333336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4">
        <f t="shared" si="38"/>
        <v>0.7900824873096447</v>
      </c>
      <c r="T590" s="6">
        <f t="shared" si="39"/>
        <v>91.021198830409361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6"/>
        <v>42190.208333333328</v>
      </c>
      <c r="L591">
        <v>1436677200</v>
      </c>
      <c r="M591" s="10">
        <f t="shared" si="37"/>
        <v>42197.208333333328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4">
        <f t="shared" si="38"/>
        <v>0.64721518987341775</v>
      </c>
      <c r="T591" s="6">
        <f t="shared" si="39"/>
        <v>50.127450980392155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6"/>
        <v>41994.25</v>
      </c>
      <c r="L592">
        <v>1420092000</v>
      </c>
      <c r="M592" s="10">
        <f t="shared" si="37"/>
        <v>42005.25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4">
        <f t="shared" si="38"/>
        <v>0.82028169014084507</v>
      </c>
      <c r="T592" s="6">
        <f t="shared" si="39"/>
        <v>67.720930232558146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6"/>
        <v>40373.208333333336</v>
      </c>
      <c r="L593">
        <v>1279947600</v>
      </c>
      <c r="M593" s="10">
        <f t="shared" si="37"/>
        <v>40383.208333333336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4">
        <f t="shared" si="38"/>
        <v>10.376666666666667</v>
      </c>
      <c r="T593" s="6">
        <f t="shared" si="39"/>
        <v>61.03921568627451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6"/>
        <v>41789.208333333336</v>
      </c>
      <c r="L594">
        <v>1402203600</v>
      </c>
      <c r="M594" s="10">
        <f t="shared" si="37"/>
        <v>41798.208333333336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4">
        <f t="shared" si="38"/>
        <v>0.12910076530612244</v>
      </c>
      <c r="T594" s="6">
        <f t="shared" si="39"/>
        <v>80.011857707509876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6"/>
        <v>41724.208333333336</v>
      </c>
      <c r="L595">
        <v>1396933200</v>
      </c>
      <c r="M595" s="10">
        <f t="shared" si="37"/>
        <v>41737.208333333336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4">
        <f t="shared" si="38"/>
        <v>1.5484210526315789</v>
      </c>
      <c r="T595" s="6">
        <f t="shared" si="39"/>
        <v>47.001497753369947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6"/>
        <v>42548.208333333328</v>
      </c>
      <c r="L596">
        <v>1467262800</v>
      </c>
      <c r="M596" s="10">
        <f t="shared" si="37"/>
        <v>42551.208333333328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4">
        <f t="shared" si="38"/>
        <v>7.0991735537190084E-2</v>
      </c>
      <c r="T596" s="6">
        <f t="shared" si="39"/>
        <v>71.127388535031841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6"/>
        <v>40253.208333333336</v>
      </c>
      <c r="L597">
        <v>1270530000</v>
      </c>
      <c r="M597" s="10">
        <f t="shared" si="37"/>
        <v>40274.208333333336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4">
        <f t="shared" si="38"/>
        <v>2.0852773826458035</v>
      </c>
      <c r="T597" s="6">
        <f t="shared" si="39"/>
        <v>89.99079189686924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6"/>
        <v>42434.25</v>
      </c>
      <c r="L598">
        <v>1457762400</v>
      </c>
      <c r="M598" s="10">
        <f t="shared" si="37"/>
        <v>42441.25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4">
        <f t="shared" si="38"/>
        <v>0.99683544303797467</v>
      </c>
      <c r="T598" s="6">
        <f t="shared" si="39"/>
        <v>43.032786885245905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6"/>
        <v>43786.25</v>
      </c>
      <c r="L599">
        <v>1575525600</v>
      </c>
      <c r="M599" s="10">
        <f t="shared" si="37"/>
        <v>43804.25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4">
        <f t="shared" si="38"/>
        <v>2.0159756097560977</v>
      </c>
      <c r="T599" s="6">
        <f t="shared" si="39"/>
        <v>67.997714808043881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6"/>
        <v>40344.208333333336</v>
      </c>
      <c r="L600">
        <v>1279083600</v>
      </c>
      <c r="M600" s="10">
        <f t="shared" si="37"/>
        <v>40373.208333333336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4">
        <f t="shared" si="38"/>
        <v>1.6209032258064515</v>
      </c>
      <c r="T600" s="6">
        <f t="shared" si="39"/>
        <v>73.004566210045667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6"/>
        <v>42047.25</v>
      </c>
      <c r="L601">
        <v>1424412000</v>
      </c>
      <c r="M601" s="10">
        <f t="shared" si="37"/>
        <v>42055.25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4">
        <f t="shared" si="38"/>
        <v>3.6436208125445471E-2</v>
      </c>
      <c r="T601" s="6">
        <f t="shared" si="39"/>
        <v>62.341463414634148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6"/>
        <v>41485.208333333336</v>
      </c>
      <c r="L602">
        <v>1376197200</v>
      </c>
      <c r="M602" s="10">
        <f t="shared" si="37"/>
        <v>41497.208333333336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4">
        <f t="shared" si="38"/>
        <v>0.05</v>
      </c>
      <c r="T602" s="6">
        <f t="shared" si="39"/>
        <v>5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6"/>
        <v>41789.208333333336</v>
      </c>
      <c r="L603">
        <v>1402894800</v>
      </c>
      <c r="M603" s="10">
        <f t="shared" si="37"/>
        <v>41806.208333333336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4">
        <f t="shared" si="38"/>
        <v>2.0663492063492064</v>
      </c>
      <c r="T603" s="6">
        <f t="shared" si="39"/>
        <v>67.103092783505161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6"/>
        <v>42160.208333333328</v>
      </c>
      <c r="L604">
        <v>1434430800</v>
      </c>
      <c r="M604" s="10">
        <f t="shared" si="37"/>
        <v>42171.208333333328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4">
        <f t="shared" si="38"/>
        <v>1.2823628691983122</v>
      </c>
      <c r="T604" s="6">
        <f t="shared" si="39"/>
        <v>79.978947368421046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6"/>
        <v>43573.208333333328</v>
      </c>
      <c r="L605">
        <v>1557896400</v>
      </c>
      <c r="M605" s="10">
        <f t="shared" si="37"/>
        <v>43600.208333333328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4">
        <f t="shared" si="38"/>
        <v>1.1966037735849056</v>
      </c>
      <c r="T605" s="6">
        <f t="shared" si="39"/>
        <v>62.176470588235297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6"/>
        <v>40565.25</v>
      </c>
      <c r="L606">
        <v>1297490400</v>
      </c>
      <c r="M606" s="10">
        <f t="shared" si="37"/>
        <v>40586.25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4">
        <f t="shared" si="38"/>
        <v>1.7073055242390078</v>
      </c>
      <c r="T606" s="6">
        <f t="shared" si="39"/>
        <v>53.005950297514879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6"/>
        <v>42280.208333333328</v>
      </c>
      <c r="L607">
        <v>1447394400</v>
      </c>
      <c r="M607" s="10">
        <f t="shared" si="37"/>
        <v>42321.25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4">
        <f t="shared" si="38"/>
        <v>1.8721212121212121</v>
      </c>
      <c r="T607" s="6">
        <f t="shared" si="39"/>
        <v>57.738317757009348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6"/>
        <v>42436.25</v>
      </c>
      <c r="L608">
        <v>1458277200</v>
      </c>
      <c r="M608" s="10">
        <f t="shared" si="37"/>
        <v>42447.208333333328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4">
        <f t="shared" si="38"/>
        <v>1.8838235294117647</v>
      </c>
      <c r="T608" s="6">
        <f t="shared" si="39"/>
        <v>40.03125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6"/>
        <v>41721.208333333336</v>
      </c>
      <c r="L609">
        <v>1395723600</v>
      </c>
      <c r="M609" s="10">
        <f t="shared" si="37"/>
        <v>41723.208333333336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4">
        <f t="shared" si="38"/>
        <v>1.3129869186046512</v>
      </c>
      <c r="T609" s="6">
        <f t="shared" si="39"/>
        <v>81.016591928251117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6"/>
        <v>43530.25</v>
      </c>
      <c r="L610">
        <v>1552197600</v>
      </c>
      <c r="M610" s="10">
        <f t="shared" si="37"/>
        <v>43534.25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4">
        <f t="shared" si="38"/>
        <v>2.8397435897435899</v>
      </c>
      <c r="T610" s="6">
        <f t="shared" si="39"/>
        <v>35.047468354430379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6"/>
        <v>43481.25</v>
      </c>
      <c r="L611">
        <v>1549087200</v>
      </c>
      <c r="M611" s="10">
        <f t="shared" si="37"/>
        <v>43498.25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4">
        <f t="shared" si="38"/>
        <v>1.2041999999999999</v>
      </c>
      <c r="T611" s="6">
        <f t="shared" si="39"/>
        <v>102.92307692307692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6"/>
        <v>41259.25</v>
      </c>
      <c r="L612">
        <v>1356847200</v>
      </c>
      <c r="M612" s="10">
        <f t="shared" si="37"/>
        <v>41273.25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4">
        <f t="shared" si="38"/>
        <v>4.1905607476635511</v>
      </c>
      <c r="T612" s="6">
        <f t="shared" si="39"/>
        <v>27.998126756166094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6"/>
        <v>41480.208333333336</v>
      </c>
      <c r="L613">
        <v>1375765200</v>
      </c>
      <c r="M613" s="10">
        <f t="shared" si="37"/>
        <v>41492.208333333336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4">
        <f t="shared" si="38"/>
        <v>0.13853658536585367</v>
      </c>
      <c r="T613" s="6">
        <f t="shared" si="39"/>
        <v>75.733333333333334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6"/>
        <v>40474.208333333336</v>
      </c>
      <c r="L614">
        <v>1289800800</v>
      </c>
      <c r="M614" s="10">
        <f t="shared" si="37"/>
        <v>40497.25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4">
        <f t="shared" si="38"/>
        <v>1.3943548387096774</v>
      </c>
      <c r="T614" s="6">
        <f t="shared" si="39"/>
        <v>45.026041666666664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6"/>
        <v>42973.208333333328</v>
      </c>
      <c r="L615">
        <v>1504501200</v>
      </c>
      <c r="M615" s="10">
        <f t="shared" si="37"/>
        <v>42982.208333333328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4">
        <f t="shared" si="38"/>
        <v>1.74</v>
      </c>
      <c r="T615" s="6">
        <f t="shared" si="39"/>
        <v>73.615384615384613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6"/>
        <v>42746.25</v>
      </c>
      <c r="L616">
        <v>1485669600</v>
      </c>
      <c r="M616" s="10">
        <f t="shared" si="37"/>
        <v>42764.25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4">
        <f t="shared" si="38"/>
        <v>1.5549056603773586</v>
      </c>
      <c r="T616" s="6">
        <f t="shared" si="39"/>
        <v>56.991701244813278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6"/>
        <v>42489.208333333328</v>
      </c>
      <c r="L617">
        <v>1462770000</v>
      </c>
      <c r="M617" s="10">
        <f t="shared" si="37"/>
        <v>42499.208333333328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4">
        <f t="shared" si="38"/>
        <v>1.7044705882352942</v>
      </c>
      <c r="T617" s="6">
        <f t="shared" si="39"/>
        <v>85.223529411764702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6"/>
        <v>41537.208333333336</v>
      </c>
      <c r="L618">
        <v>1379739600</v>
      </c>
      <c r="M618" s="10">
        <f t="shared" si="37"/>
        <v>41538.208333333336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4">
        <f t="shared" si="38"/>
        <v>1.8951562500000001</v>
      </c>
      <c r="T618" s="6">
        <f t="shared" si="39"/>
        <v>50.962184873949582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6"/>
        <v>41794.208333333336</v>
      </c>
      <c r="L619">
        <v>1402722000</v>
      </c>
      <c r="M619" s="10">
        <f t="shared" si="37"/>
        <v>41804.208333333336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4">
        <f t="shared" si="38"/>
        <v>2.4971428571428573</v>
      </c>
      <c r="T619" s="6">
        <f t="shared" si="39"/>
        <v>63.563636363636363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6"/>
        <v>41396.208333333336</v>
      </c>
      <c r="L620">
        <v>1369285200</v>
      </c>
      <c r="M620" s="10">
        <f t="shared" si="37"/>
        <v>41417.208333333336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4">
        <f t="shared" si="38"/>
        <v>0.48860523665659616</v>
      </c>
      <c r="T620" s="6">
        <f t="shared" si="39"/>
        <v>80.999165275459092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6"/>
        <v>40669.208333333336</v>
      </c>
      <c r="L621">
        <v>1304744400</v>
      </c>
      <c r="M621" s="10">
        <f t="shared" si="37"/>
        <v>40670.208333333336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4">
        <f t="shared" si="38"/>
        <v>0.28461970393057684</v>
      </c>
      <c r="T621" s="6">
        <f t="shared" si="39"/>
        <v>86.044753086419746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6"/>
        <v>42559.208333333328</v>
      </c>
      <c r="L622">
        <v>1468299600</v>
      </c>
      <c r="M622" s="10">
        <f t="shared" si="37"/>
        <v>42563.208333333328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4">
        <f t="shared" si="38"/>
        <v>2.6802325581395348</v>
      </c>
      <c r="T622" s="6">
        <f t="shared" si="39"/>
        <v>90.0390625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6"/>
        <v>42626.208333333328</v>
      </c>
      <c r="L623">
        <v>1474174800</v>
      </c>
      <c r="M623" s="10">
        <f t="shared" si="37"/>
        <v>42631.208333333328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4">
        <f t="shared" si="38"/>
        <v>6.1980078125000002</v>
      </c>
      <c r="T623" s="6">
        <f t="shared" si="39"/>
        <v>74.006063432835816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6"/>
        <v>43205.208333333328</v>
      </c>
      <c r="L624">
        <v>1526014800</v>
      </c>
      <c r="M624" s="10">
        <f t="shared" si="37"/>
        <v>43231.208333333328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4">
        <f t="shared" si="38"/>
        <v>3.1301587301587303E-2</v>
      </c>
      <c r="T624" s="6">
        <f t="shared" si="39"/>
        <v>92.4375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6"/>
        <v>42201.208333333328</v>
      </c>
      <c r="L625">
        <v>1437454800</v>
      </c>
      <c r="M625" s="10">
        <f t="shared" si="37"/>
        <v>42206.208333333328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4">
        <f t="shared" si="38"/>
        <v>1.5992152704135738</v>
      </c>
      <c r="T625" s="6">
        <f t="shared" si="39"/>
        <v>55.999257333828446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6"/>
        <v>42029.25</v>
      </c>
      <c r="L626">
        <v>1422684000</v>
      </c>
      <c r="M626" s="10">
        <f t="shared" si="37"/>
        <v>42035.25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4">
        <f t="shared" si="38"/>
        <v>2.793921568627451</v>
      </c>
      <c r="T626" s="6">
        <f t="shared" si="39"/>
        <v>32.983796296296298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6"/>
        <v>43857.25</v>
      </c>
      <c r="L627">
        <v>1581314400</v>
      </c>
      <c r="M627" s="10">
        <f t="shared" si="37"/>
        <v>43871.25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4">
        <f t="shared" si="38"/>
        <v>0.77373333333333338</v>
      </c>
      <c r="T627" s="6">
        <f t="shared" si="39"/>
        <v>93.596774193548384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6"/>
        <v>40449.208333333336</v>
      </c>
      <c r="L628">
        <v>1286427600</v>
      </c>
      <c r="M628" s="10">
        <f t="shared" si="37"/>
        <v>40458.208333333336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4">
        <f t="shared" si="38"/>
        <v>2.0632812500000002</v>
      </c>
      <c r="T628" s="6">
        <f t="shared" si="39"/>
        <v>69.867724867724874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6"/>
        <v>40345.208333333336</v>
      </c>
      <c r="L629">
        <v>1278738000</v>
      </c>
      <c r="M629" s="10">
        <f t="shared" si="37"/>
        <v>40369.208333333336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4">
        <f t="shared" si="38"/>
        <v>6.9424999999999999</v>
      </c>
      <c r="T629" s="6">
        <f t="shared" si="39"/>
        <v>72.129870129870127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6"/>
        <v>40455.208333333336</v>
      </c>
      <c r="L630">
        <v>1286427600</v>
      </c>
      <c r="M630" s="10">
        <f t="shared" si="37"/>
        <v>40458.208333333336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4">
        <f t="shared" si="38"/>
        <v>1.5178947368421052</v>
      </c>
      <c r="T630" s="6">
        <f t="shared" si="39"/>
        <v>30.041666666666668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6"/>
        <v>42557.208333333328</v>
      </c>
      <c r="L631">
        <v>1467954000</v>
      </c>
      <c r="M631" s="10">
        <f t="shared" si="37"/>
        <v>42559.208333333328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4">
        <f t="shared" si="38"/>
        <v>0.64582072176949945</v>
      </c>
      <c r="T631" s="6">
        <f t="shared" si="39"/>
        <v>73.968000000000004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6"/>
        <v>43586.208333333328</v>
      </c>
      <c r="L632">
        <v>1557637200</v>
      </c>
      <c r="M632" s="10">
        <f t="shared" si="37"/>
        <v>43597.208333333328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4">
        <f t="shared" si="38"/>
        <v>0.62873684210526315</v>
      </c>
      <c r="T632" s="6">
        <f t="shared" si="39"/>
        <v>68.65517241379311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6"/>
        <v>43550.208333333328</v>
      </c>
      <c r="L633">
        <v>1553922000</v>
      </c>
      <c r="M633" s="10">
        <f t="shared" si="37"/>
        <v>43554.208333333328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4">
        <f t="shared" si="38"/>
        <v>3.1039864864864866</v>
      </c>
      <c r="T633" s="6">
        <f t="shared" si="39"/>
        <v>59.992164544564154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6"/>
        <v>41945.208333333336</v>
      </c>
      <c r="L634">
        <v>1416463200</v>
      </c>
      <c r="M634" s="10">
        <f t="shared" si="37"/>
        <v>41963.25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4">
        <f t="shared" si="38"/>
        <v>0.42859916782246882</v>
      </c>
      <c r="T634" s="6">
        <f t="shared" si="39"/>
        <v>111.15827338129496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6"/>
        <v>42315.25</v>
      </c>
      <c r="L635">
        <v>1447221600</v>
      </c>
      <c r="M635" s="10">
        <f t="shared" si="37"/>
        <v>42319.25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4">
        <f t="shared" si="38"/>
        <v>0.83119402985074631</v>
      </c>
      <c r="T635" s="6">
        <f t="shared" si="39"/>
        <v>53.038095238095238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6"/>
        <v>42819.208333333328</v>
      </c>
      <c r="L636">
        <v>1491627600</v>
      </c>
      <c r="M636" s="10">
        <f t="shared" si="37"/>
        <v>42833.208333333328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4">
        <f t="shared" si="38"/>
        <v>0.78531302876480547</v>
      </c>
      <c r="T636" s="6">
        <f t="shared" si="39"/>
        <v>55.985524728588658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6"/>
        <v>41314.25</v>
      </c>
      <c r="L637">
        <v>1363150800</v>
      </c>
      <c r="M637" s="10">
        <f t="shared" si="37"/>
        <v>41346.208333333336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4">
        <f t="shared" si="38"/>
        <v>1.1409352517985611</v>
      </c>
      <c r="T637" s="6">
        <f t="shared" si="39"/>
        <v>69.986760812003524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6"/>
        <v>40926.25</v>
      </c>
      <c r="L638">
        <v>1330754400</v>
      </c>
      <c r="M638" s="10">
        <f t="shared" si="37"/>
        <v>40971.25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4">
        <f t="shared" si="38"/>
        <v>0.64537683358624176</v>
      </c>
      <c r="T638" s="6">
        <f t="shared" si="39"/>
        <v>48.998079877112133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6"/>
        <v>42688.25</v>
      </c>
      <c r="L639">
        <v>1479794400</v>
      </c>
      <c r="M639" s="10">
        <f t="shared" si="37"/>
        <v>42696.25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4">
        <f t="shared" si="38"/>
        <v>0.79411764705882348</v>
      </c>
      <c r="T639" s="6">
        <f t="shared" si="39"/>
        <v>103.84615384615384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6"/>
        <v>40386.208333333336</v>
      </c>
      <c r="L640">
        <v>1281243600</v>
      </c>
      <c r="M640" s="10">
        <f t="shared" si="37"/>
        <v>40398.208333333336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4">
        <f t="shared" si="38"/>
        <v>0.11419117647058824</v>
      </c>
      <c r="T640" s="6">
        <f t="shared" si="39"/>
        <v>99.127659574468083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6"/>
        <v>43309.208333333328</v>
      </c>
      <c r="L641">
        <v>1532754000</v>
      </c>
      <c r="M641" s="10">
        <f t="shared" si="37"/>
        <v>43309.208333333328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4">
        <f t="shared" si="38"/>
        <v>0.56186046511627907</v>
      </c>
      <c r="T641" s="6">
        <f t="shared" si="39"/>
        <v>107.37777777777778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36"/>
        <v>42387.25</v>
      </c>
      <c r="L642">
        <v>1453356000</v>
      </c>
      <c r="M642" s="10">
        <f t="shared" si="37"/>
        <v>42390.25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4">
        <f t="shared" si="38"/>
        <v>0.16501669449081802</v>
      </c>
      <c r="T642" s="6">
        <f t="shared" si="39"/>
        <v>76.922178988326849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40">(((J643/60)/60)/24)+DATE(1970,1,1)</f>
        <v>42786.25</v>
      </c>
      <c r="L643">
        <v>1489986000</v>
      </c>
      <c r="M643" s="10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4">
        <f t="shared" si="38"/>
        <v>1.1996808510638297</v>
      </c>
      <c r="T643" s="6">
        <f t="shared" si="39"/>
        <v>58.128865979381445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0"/>
        <v>43451.25</v>
      </c>
      <c r="L644">
        <v>1545804000</v>
      </c>
      <c r="M644" s="10">
        <f t="shared" si="41"/>
        <v>43460.25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4">
        <f t="shared" ref="S644:S707" si="42">E644/D644</f>
        <v>1.4545652173913044</v>
      </c>
      <c r="T644" s="6">
        <f t="shared" ref="T644:T707" si="43">IFERROR(E644/G644,0)</f>
        <v>103.73643410852713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0"/>
        <v>42795.25</v>
      </c>
      <c r="L645">
        <v>1489899600</v>
      </c>
      <c r="M645" s="10">
        <f t="shared" si="41"/>
        <v>42813.208333333328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4">
        <f t="shared" si="42"/>
        <v>2.2138255033557046</v>
      </c>
      <c r="T645" s="6">
        <f t="shared" si="43"/>
        <v>87.962666666666664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0"/>
        <v>43452.25</v>
      </c>
      <c r="L646">
        <v>1546495200</v>
      </c>
      <c r="M646" s="10">
        <f t="shared" si="41"/>
        <v>43468.25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4">
        <f t="shared" si="42"/>
        <v>0.48396694214876035</v>
      </c>
      <c r="T646" s="6">
        <f t="shared" si="43"/>
        <v>28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0"/>
        <v>43369.208333333328</v>
      </c>
      <c r="L647">
        <v>1539752400</v>
      </c>
      <c r="M647" s="10">
        <f t="shared" si="41"/>
        <v>43390.208333333328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4">
        <f t="shared" si="42"/>
        <v>0.92911504424778757</v>
      </c>
      <c r="T647" s="6">
        <f t="shared" si="43"/>
        <v>37.999361294443261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0"/>
        <v>41346.208333333336</v>
      </c>
      <c r="L648">
        <v>1364101200</v>
      </c>
      <c r="M648" s="10">
        <f t="shared" si="41"/>
        <v>41357.208333333336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4">
        <f t="shared" si="42"/>
        <v>0.88599797365754818</v>
      </c>
      <c r="T648" s="6">
        <f t="shared" si="43"/>
        <v>29.999313893653515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0"/>
        <v>43199.208333333328</v>
      </c>
      <c r="L649">
        <v>1525323600</v>
      </c>
      <c r="M649" s="10">
        <f t="shared" si="41"/>
        <v>43223.208333333328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4">
        <f t="shared" si="42"/>
        <v>0.41399999999999998</v>
      </c>
      <c r="T649" s="6">
        <f t="shared" si="43"/>
        <v>103.5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0"/>
        <v>42922.208333333328</v>
      </c>
      <c r="L650">
        <v>1500872400</v>
      </c>
      <c r="M650" s="10">
        <f t="shared" si="41"/>
        <v>42940.208333333328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4">
        <f t="shared" si="42"/>
        <v>0.63056795131845844</v>
      </c>
      <c r="T650" s="6">
        <f t="shared" si="43"/>
        <v>85.994467496542185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0"/>
        <v>40471.208333333336</v>
      </c>
      <c r="L651">
        <v>1288501200</v>
      </c>
      <c r="M651" s="10">
        <f t="shared" si="41"/>
        <v>40482.208333333336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4">
        <f t="shared" si="42"/>
        <v>0.48482333607230893</v>
      </c>
      <c r="T651" s="6">
        <f t="shared" si="43"/>
        <v>98.011627906976742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0"/>
        <v>41828.208333333336</v>
      </c>
      <c r="L652">
        <v>1407128400</v>
      </c>
      <c r="M652" s="10">
        <f t="shared" si="41"/>
        <v>41855.208333333336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4">
        <f t="shared" si="42"/>
        <v>0.02</v>
      </c>
      <c r="T652" s="6">
        <f t="shared" si="43"/>
        <v>2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0"/>
        <v>41692.25</v>
      </c>
      <c r="L653">
        <v>1394344800</v>
      </c>
      <c r="M653" s="10">
        <f t="shared" si="41"/>
        <v>41707.25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4">
        <f t="shared" si="42"/>
        <v>0.88479410269445857</v>
      </c>
      <c r="T653" s="6">
        <f t="shared" si="43"/>
        <v>44.994570837642193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0"/>
        <v>42587.208333333328</v>
      </c>
      <c r="L654">
        <v>1474088400</v>
      </c>
      <c r="M654" s="10">
        <f t="shared" si="41"/>
        <v>42630.208333333328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4">
        <f t="shared" si="42"/>
        <v>1.2684</v>
      </c>
      <c r="T654" s="6">
        <f t="shared" si="43"/>
        <v>31.012224938875306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0"/>
        <v>42468.208333333328</v>
      </c>
      <c r="L655">
        <v>1460264400</v>
      </c>
      <c r="M655" s="10">
        <f t="shared" si="41"/>
        <v>42470.208333333328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4">
        <f t="shared" si="42"/>
        <v>23.388333333333332</v>
      </c>
      <c r="T655" s="6">
        <f t="shared" si="43"/>
        <v>59.970085470085472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0"/>
        <v>42240.208333333328</v>
      </c>
      <c r="L656">
        <v>1440824400</v>
      </c>
      <c r="M656" s="10">
        <f t="shared" si="41"/>
        <v>42245.208333333328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4">
        <f t="shared" si="42"/>
        <v>5.0838857142857146</v>
      </c>
      <c r="T656" s="6">
        <f t="shared" si="43"/>
        <v>58.9973474801061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0"/>
        <v>42796.25</v>
      </c>
      <c r="L657">
        <v>1489554000</v>
      </c>
      <c r="M657" s="10">
        <f t="shared" si="41"/>
        <v>42809.208333333328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4">
        <f t="shared" si="42"/>
        <v>1.9147826086956521</v>
      </c>
      <c r="T657" s="6">
        <f t="shared" si="43"/>
        <v>50.045454545454547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0"/>
        <v>43097.25</v>
      </c>
      <c r="L658">
        <v>1514872800</v>
      </c>
      <c r="M658" s="10">
        <f t="shared" si="41"/>
        <v>43102.25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4">
        <f t="shared" si="42"/>
        <v>0.42127533783783783</v>
      </c>
      <c r="T658" s="6">
        <f t="shared" si="43"/>
        <v>98.966269841269835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0"/>
        <v>43096.25</v>
      </c>
      <c r="L659">
        <v>1515736800</v>
      </c>
      <c r="M659" s="10">
        <f t="shared" si="41"/>
        <v>43112.25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4">
        <f t="shared" si="42"/>
        <v>8.2400000000000001E-2</v>
      </c>
      <c r="T659" s="6">
        <f t="shared" si="43"/>
        <v>58.857142857142854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0"/>
        <v>42246.208333333328</v>
      </c>
      <c r="L660">
        <v>1442898000</v>
      </c>
      <c r="M660" s="10">
        <f t="shared" si="41"/>
        <v>42269.208333333328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4">
        <f t="shared" si="42"/>
        <v>0.60064638783269964</v>
      </c>
      <c r="T660" s="6">
        <f t="shared" si="43"/>
        <v>81.010256410256417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0"/>
        <v>40570.25</v>
      </c>
      <c r="L661">
        <v>1296194400</v>
      </c>
      <c r="M661" s="10">
        <f t="shared" si="41"/>
        <v>40571.25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4">
        <f t="shared" si="42"/>
        <v>0.47232808616404309</v>
      </c>
      <c r="T661" s="6">
        <f t="shared" si="43"/>
        <v>76.013333333333335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0"/>
        <v>42237.208333333328</v>
      </c>
      <c r="L662">
        <v>1440910800</v>
      </c>
      <c r="M662" s="10">
        <f t="shared" si="41"/>
        <v>42246.208333333328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4">
        <f t="shared" si="42"/>
        <v>0.81736263736263737</v>
      </c>
      <c r="T662" s="6">
        <f t="shared" si="43"/>
        <v>96.597402597402592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0"/>
        <v>40996.208333333336</v>
      </c>
      <c r="L663">
        <v>1335502800</v>
      </c>
      <c r="M663" s="10">
        <f t="shared" si="41"/>
        <v>41026.208333333336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4">
        <f t="shared" si="42"/>
        <v>0.54187265917603</v>
      </c>
      <c r="T663" s="6">
        <f t="shared" si="43"/>
        <v>76.957446808510639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0"/>
        <v>43443.25</v>
      </c>
      <c r="L664">
        <v>1544680800</v>
      </c>
      <c r="M664" s="10">
        <f t="shared" si="41"/>
        <v>43447.25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4">
        <f t="shared" si="42"/>
        <v>0.97868131868131869</v>
      </c>
      <c r="T664" s="6">
        <f t="shared" si="43"/>
        <v>67.984732824427482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0"/>
        <v>40458.208333333336</v>
      </c>
      <c r="L665">
        <v>1288414800</v>
      </c>
      <c r="M665" s="10">
        <f t="shared" si="41"/>
        <v>40481.208333333336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4">
        <f t="shared" si="42"/>
        <v>0.77239999999999998</v>
      </c>
      <c r="T665" s="6">
        <f t="shared" si="43"/>
        <v>88.781609195402297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0"/>
        <v>40959.25</v>
      </c>
      <c r="L666">
        <v>1330581600</v>
      </c>
      <c r="M666" s="10">
        <f t="shared" si="41"/>
        <v>40969.25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4">
        <f t="shared" si="42"/>
        <v>0.33464735516372796</v>
      </c>
      <c r="T666" s="6">
        <f t="shared" si="43"/>
        <v>24.99623706491063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0"/>
        <v>40733.208333333336</v>
      </c>
      <c r="L667">
        <v>1311397200</v>
      </c>
      <c r="M667" s="10">
        <f t="shared" si="41"/>
        <v>40747.208333333336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4">
        <f t="shared" si="42"/>
        <v>2.3958823529411766</v>
      </c>
      <c r="T667" s="6">
        <f t="shared" si="43"/>
        <v>44.922794117647058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0"/>
        <v>41516.208333333336</v>
      </c>
      <c r="L668">
        <v>1378357200</v>
      </c>
      <c r="M668" s="10">
        <f t="shared" si="41"/>
        <v>41522.208333333336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4">
        <f t="shared" si="42"/>
        <v>0.64032258064516134</v>
      </c>
      <c r="T668" s="6">
        <f t="shared" si="43"/>
        <v>79.400000000000006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0"/>
        <v>41892.208333333336</v>
      </c>
      <c r="L669">
        <v>1411102800</v>
      </c>
      <c r="M669" s="10">
        <f t="shared" si="41"/>
        <v>41901.208333333336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4">
        <f t="shared" si="42"/>
        <v>1.7615942028985507</v>
      </c>
      <c r="T669" s="6">
        <f t="shared" si="43"/>
        <v>29.009546539379475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0"/>
        <v>41122.208333333336</v>
      </c>
      <c r="L670">
        <v>1344834000</v>
      </c>
      <c r="M670" s="10">
        <f t="shared" si="41"/>
        <v>41134.208333333336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4">
        <f t="shared" si="42"/>
        <v>0.20338181818181819</v>
      </c>
      <c r="T670" s="6">
        <f t="shared" si="43"/>
        <v>73.59210526315789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0"/>
        <v>42912.208333333328</v>
      </c>
      <c r="L671">
        <v>1499230800</v>
      </c>
      <c r="M671" s="10">
        <f t="shared" si="41"/>
        <v>42921.208333333328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4">
        <f t="shared" si="42"/>
        <v>3.5864754098360656</v>
      </c>
      <c r="T671" s="6">
        <f t="shared" si="43"/>
        <v>107.97038864898211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0"/>
        <v>42425.25</v>
      </c>
      <c r="L672">
        <v>1457416800</v>
      </c>
      <c r="M672" s="10">
        <f t="shared" si="41"/>
        <v>42437.25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4">
        <f t="shared" si="42"/>
        <v>4.6885802469135802</v>
      </c>
      <c r="T672" s="6">
        <f t="shared" si="43"/>
        <v>68.987284287011803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0"/>
        <v>40390.208333333336</v>
      </c>
      <c r="L673">
        <v>1280898000</v>
      </c>
      <c r="M673" s="10">
        <f t="shared" si="41"/>
        <v>40394.208333333336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4">
        <f t="shared" si="42"/>
        <v>1.220563524590164</v>
      </c>
      <c r="T673" s="6">
        <f t="shared" si="43"/>
        <v>111.02236719478098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0"/>
        <v>43180.208333333328</v>
      </c>
      <c r="L674">
        <v>1522472400</v>
      </c>
      <c r="M674" s="10">
        <f t="shared" si="41"/>
        <v>43190.208333333328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4">
        <f t="shared" si="42"/>
        <v>0.55931783729156137</v>
      </c>
      <c r="T674" s="6">
        <f t="shared" si="43"/>
        <v>24.997515808491418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0"/>
        <v>42475.208333333328</v>
      </c>
      <c r="L675">
        <v>1462510800</v>
      </c>
      <c r="M675" s="10">
        <f t="shared" si="41"/>
        <v>42496.208333333328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4">
        <f t="shared" si="42"/>
        <v>0.43660714285714286</v>
      </c>
      <c r="T675" s="6">
        <f t="shared" si="43"/>
        <v>42.155172413793103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0"/>
        <v>40774.208333333336</v>
      </c>
      <c r="L676">
        <v>1317790800</v>
      </c>
      <c r="M676" s="10">
        <f t="shared" si="41"/>
        <v>40821.208333333336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4">
        <f t="shared" si="42"/>
        <v>0.33538371411833628</v>
      </c>
      <c r="T676" s="6">
        <f t="shared" si="43"/>
        <v>47.003284072249592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0"/>
        <v>43719.208333333328</v>
      </c>
      <c r="L677">
        <v>1568782800</v>
      </c>
      <c r="M677" s="10">
        <f t="shared" si="41"/>
        <v>43726.208333333328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4">
        <f t="shared" si="42"/>
        <v>1.2297938144329896</v>
      </c>
      <c r="T677" s="6">
        <f t="shared" si="43"/>
        <v>36.0392749244713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0"/>
        <v>41178.208333333336</v>
      </c>
      <c r="L678">
        <v>1349413200</v>
      </c>
      <c r="M678" s="10">
        <f t="shared" si="41"/>
        <v>41187.208333333336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4">
        <f t="shared" si="42"/>
        <v>1.8974959871589085</v>
      </c>
      <c r="T678" s="6">
        <f t="shared" si="43"/>
        <v>101.03760683760684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0"/>
        <v>42561.208333333328</v>
      </c>
      <c r="L679">
        <v>1472446800</v>
      </c>
      <c r="M679" s="10">
        <f t="shared" si="41"/>
        <v>42611.208333333328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4">
        <f t="shared" si="42"/>
        <v>0.83622641509433959</v>
      </c>
      <c r="T679" s="6">
        <f t="shared" si="43"/>
        <v>39.927927927927925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0"/>
        <v>43484.25</v>
      </c>
      <c r="L680">
        <v>1548050400</v>
      </c>
      <c r="M680" s="10">
        <f t="shared" si="41"/>
        <v>43486.25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4">
        <f t="shared" si="42"/>
        <v>0.17968844221105529</v>
      </c>
      <c r="T680" s="6">
        <f t="shared" si="43"/>
        <v>83.158139534883716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0"/>
        <v>43756.208333333328</v>
      </c>
      <c r="L681">
        <v>1571806800</v>
      </c>
      <c r="M681" s="10">
        <f t="shared" si="41"/>
        <v>43761.208333333328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4">
        <f t="shared" si="42"/>
        <v>10.365</v>
      </c>
      <c r="T681" s="6">
        <f t="shared" si="43"/>
        <v>39.97520661157025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0"/>
        <v>43813.25</v>
      </c>
      <c r="L682">
        <v>1576476000</v>
      </c>
      <c r="M682" s="10">
        <f t="shared" si="41"/>
        <v>43815.25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4">
        <f t="shared" si="42"/>
        <v>0.97405219780219776</v>
      </c>
      <c r="T682" s="6">
        <f t="shared" si="43"/>
        <v>47.993908629441627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0"/>
        <v>40898.25</v>
      </c>
      <c r="L683">
        <v>1324965600</v>
      </c>
      <c r="M683" s="10">
        <f t="shared" si="41"/>
        <v>40904.25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4">
        <f t="shared" si="42"/>
        <v>0.86386203150461705</v>
      </c>
      <c r="T683" s="6">
        <f t="shared" si="43"/>
        <v>95.978877489438744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0"/>
        <v>41619.25</v>
      </c>
      <c r="L684">
        <v>1387519200</v>
      </c>
      <c r="M684" s="10">
        <f t="shared" si="41"/>
        <v>41628.25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4">
        <f t="shared" si="42"/>
        <v>1.5016666666666667</v>
      </c>
      <c r="T684" s="6">
        <f t="shared" si="43"/>
        <v>78.728155339805824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0"/>
        <v>43359.208333333328</v>
      </c>
      <c r="L685">
        <v>1537246800</v>
      </c>
      <c r="M685" s="10">
        <f t="shared" si="41"/>
        <v>43361.208333333328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4">
        <f t="shared" si="42"/>
        <v>3.5843478260869563</v>
      </c>
      <c r="T685" s="6">
        <f t="shared" si="43"/>
        <v>56.081632653061227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0"/>
        <v>40358.208333333336</v>
      </c>
      <c r="L686">
        <v>1279515600</v>
      </c>
      <c r="M686" s="10">
        <f t="shared" si="41"/>
        <v>40378.208333333336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4">
        <f t="shared" si="42"/>
        <v>5.4285714285714288</v>
      </c>
      <c r="T686" s="6">
        <f t="shared" si="43"/>
        <v>69.090909090909093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0"/>
        <v>42239.208333333328</v>
      </c>
      <c r="L687">
        <v>1442379600</v>
      </c>
      <c r="M687" s="10">
        <f t="shared" si="41"/>
        <v>42263.208333333328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4">
        <f t="shared" si="42"/>
        <v>0.67500714285714281</v>
      </c>
      <c r="T687" s="6">
        <f t="shared" si="43"/>
        <v>102.05291576673866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0"/>
        <v>43186.208333333328</v>
      </c>
      <c r="L688">
        <v>1523077200</v>
      </c>
      <c r="M688" s="10">
        <f t="shared" si="41"/>
        <v>43197.208333333328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4">
        <f t="shared" si="42"/>
        <v>1.9174666666666667</v>
      </c>
      <c r="T688" s="6">
        <f t="shared" si="43"/>
        <v>107.32089552238806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0"/>
        <v>42806.25</v>
      </c>
      <c r="L689">
        <v>1489554000</v>
      </c>
      <c r="M689" s="10">
        <f t="shared" si="41"/>
        <v>42809.208333333328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4">
        <f t="shared" si="42"/>
        <v>9.32</v>
      </c>
      <c r="T689" s="6">
        <f t="shared" si="43"/>
        <v>51.970260223048328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0"/>
        <v>43475.25</v>
      </c>
      <c r="L690">
        <v>1548482400</v>
      </c>
      <c r="M690" s="10">
        <f t="shared" si="41"/>
        <v>43491.25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4">
        <f t="shared" si="42"/>
        <v>4.2927586206896553</v>
      </c>
      <c r="T690" s="6">
        <f t="shared" si="43"/>
        <v>71.137142857142862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0"/>
        <v>41576.208333333336</v>
      </c>
      <c r="L691">
        <v>1384063200</v>
      </c>
      <c r="M691" s="10">
        <f t="shared" si="41"/>
        <v>41588.25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4">
        <f t="shared" si="42"/>
        <v>1.0065753424657535</v>
      </c>
      <c r="T691" s="6">
        <f t="shared" si="43"/>
        <v>106.49275362318841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0"/>
        <v>40874.25</v>
      </c>
      <c r="L692">
        <v>1322892000</v>
      </c>
      <c r="M692" s="10">
        <f t="shared" si="41"/>
        <v>40880.25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4">
        <f t="shared" si="42"/>
        <v>2.266111111111111</v>
      </c>
      <c r="T692" s="6">
        <f t="shared" si="43"/>
        <v>42.93684210526316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0"/>
        <v>41185.208333333336</v>
      </c>
      <c r="L693">
        <v>1350709200</v>
      </c>
      <c r="M693" s="10">
        <f t="shared" si="41"/>
        <v>41202.208333333336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4">
        <f t="shared" si="42"/>
        <v>1.4238</v>
      </c>
      <c r="T693" s="6">
        <f t="shared" si="43"/>
        <v>30.037974683544302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0"/>
        <v>43655.208333333328</v>
      </c>
      <c r="L694">
        <v>1564203600</v>
      </c>
      <c r="M694" s="10">
        <f t="shared" si="41"/>
        <v>43673.208333333328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4">
        <f t="shared" si="42"/>
        <v>0.90633333333333332</v>
      </c>
      <c r="T694" s="6">
        <f t="shared" si="43"/>
        <v>70.623376623376629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0"/>
        <v>43025.208333333328</v>
      </c>
      <c r="L695">
        <v>1509685200</v>
      </c>
      <c r="M695" s="10">
        <f t="shared" si="41"/>
        <v>43042.208333333328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4">
        <f t="shared" si="42"/>
        <v>0.63966740576496672</v>
      </c>
      <c r="T695" s="6">
        <f t="shared" si="43"/>
        <v>66.016018306636155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0"/>
        <v>43066.25</v>
      </c>
      <c r="L696">
        <v>1514959200</v>
      </c>
      <c r="M696" s="10">
        <f t="shared" si="41"/>
        <v>43103.25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4">
        <f t="shared" si="42"/>
        <v>0.84131868131868137</v>
      </c>
      <c r="T696" s="6">
        <f t="shared" si="43"/>
        <v>96.911392405063296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0"/>
        <v>42322.25</v>
      </c>
      <c r="L697">
        <v>1448863200</v>
      </c>
      <c r="M697" s="10">
        <f t="shared" si="41"/>
        <v>42338.25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4">
        <f t="shared" si="42"/>
        <v>1.3393478260869565</v>
      </c>
      <c r="T697" s="6">
        <f t="shared" si="43"/>
        <v>62.867346938775512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0"/>
        <v>42114.208333333328</v>
      </c>
      <c r="L698">
        <v>1429592400</v>
      </c>
      <c r="M698" s="10">
        <f t="shared" si="41"/>
        <v>42115.208333333328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4">
        <f t="shared" si="42"/>
        <v>0.59042047531992692</v>
      </c>
      <c r="T698" s="6">
        <f t="shared" si="43"/>
        <v>108.98537682789652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0"/>
        <v>43190.208333333328</v>
      </c>
      <c r="L699">
        <v>1522645200</v>
      </c>
      <c r="M699" s="10">
        <f t="shared" si="41"/>
        <v>43192.208333333328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4">
        <f t="shared" si="42"/>
        <v>1.5280062063615205</v>
      </c>
      <c r="T699" s="6">
        <f t="shared" si="43"/>
        <v>26.999314599040439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0"/>
        <v>40871.25</v>
      </c>
      <c r="L700">
        <v>1323324000</v>
      </c>
      <c r="M700" s="10">
        <f t="shared" si="41"/>
        <v>40885.25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4">
        <f t="shared" si="42"/>
        <v>4.466912114014252</v>
      </c>
      <c r="T700" s="6">
        <f t="shared" si="43"/>
        <v>65.004147943311438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0"/>
        <v>43641.208333333328</v>
      </c>
      <c r="L701">
        <v>1561525200</v>
      </c>
      <c r="M701" s="10">
        <f t="shared" si="41"/>
        <v>43642.208333333328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4">
        <f t="shared" si="42"/>
        <v>0.8439189189189189</v>
      </c>
      <c r="T701" s="6">
        <f t="shared" si="43"/>
        <v>111.51785714285714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0"/>
        <v>40203.25</v>
      </c>
      <c r="L702">
        <v>1265695200</v>
      </c>
      <c r="M702" s="10">
        <f t="shared" si="41"/>
        <v>40218.25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4">
        <f t="shared" si="42"/>
        <v>0.03</v>
      </c>
      <c r="T702" s="6">
        <f t="shared" si="43"/>
        <v>3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0"/>
        <v>40629.208333333336</v>
      </c>
      <c r="L703">
        <v>1301806800</v>
      </c>
      <c r="M703" s="10">
        <f t="shared" si="41"/>
        <v>40636.208333333336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4">
        <f t="shared" si="42"/>
        <v>1.7502692307692307</v>
      </c>
      <c r="T703" s="6">
        <f t="shared" si="43"/>
        <v>110.99268292682927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0"/>
        <v>41477.208333333336</v>
      </c>
      <c r="L704">
        <v>1374901200</v>
      </c>
      <c r="M704" s="10">
        <f t="shared" si="41"/>
        <v>41482.208333333336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4">
        <f t="shared" si="42"/>
        <v>0.54137931034482756</v>
      </c>
      <c r="T704" s="6">
        <f t="shared" si="43"/>
        <v>56.746987951807228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0"/>
        <v>41020.208333333336</v>
      </c>
      <c r="L705">
        <v>1336453200</v>
      </c>
      <c r="M705" s="10">
        <f t="shared" si="41"/>
        <v>41037.208333333336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4">
        <f t="shared" si="42"/>
        <v>3.1187381703470032</v>
      </c>
      <c r="T705" s="6">
        <f t="shared" si="43"/>
        <v>97.020608439646708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40"/>
        <v>42555.208333333328</v>
      </c>
      <c r="L706">
        <v>1468904400</v>
      </c>
      <c r="M706" s="10">
        <f t="shared" si="41"/>
        <v>42570.208333333328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4">
        <f t="shared" si="42"/>
        <v>1.2278160919540231</v>
      </c>
      <c r="T706" s="6">
        <f t="shared" si="43"/>
        <v>92.08620689655173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44">(((J707/60)/60)/24)+DATE(1970,1,1)</f>
        <v>41619.25</v>
      </c>
      <c r="L707">
        <v>1387087200</v>
      </c>
      <c r="M707" s="10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4">
        <f t="shared" si="42"/>
        <v>0.99026517383618151</v>
      </c>
      <c r="T707" s="6">
        <f t="shared" si="43"/>
        <v>82.986666666666665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4"/>
        <v>43471.25</v>
      </c>
      <c r="L708">
        <v>1547445600</v>
      </c>
      <c r="M708" s="10">
        <f t="shared" si="45"/>
        <v>43479.25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4">
        <f t="shared" ref="S708:S771" si="46">E708/D708</f>
        <v>1.278468634686347</v>
      </c>
      <c r="T708" s="6">
        <f t="shared" ref="T708:T771" si="47">IFERROR(E708/G708,0)</f>
        <v>103.03791821561339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4"/>
        <v>43442.25</v>
      </c>
      <c r="L709">
        <v>1547359200</v>
      </c>
      <c r="M709" s="10">
        <f t="shared" si="45"/>
        <v>43478.25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4">
        <f t="shared" si="46"/>
        <v>1.5861643835616439</v>
      </c>
      <c r="T709" s="6">
        <f t="shared" si="47"/>
        <v>68.922619047619051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4"/>
        <v>42877.208333333328</v>
      </c>
      <c r="L710">
        <v>1496293200</v>
      </c>
      <c r="M710" s="10">
        <f t="shared" si="45"/>
        <v>42887.208333333328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4">
        <f t="shared" si="46"/>
        <v>7.0705882352941174</v>
      </c>
      <c r="T710" s="6">
        <f t="shared" si="47"/>
        <v>87.737226277372258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4"/>
        <v>41018.208333333336</v>
      </c>
      <c r="L711">
        <v>1335416400</v>
      </c>
      <c r="M711" s="10">
        <f t="shared" si="45"/>
        <v>41025.208333333336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4">
        <f t="shared" si="46"/>
        <v>1.4238775510204082</v>
      </c>
      <c r="T711" s="6">
        <f t="shared" si="47"/>
        <v>75.021505376344081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4"/>
        <v>43295.208333333328</v>
      </c>
      <c r="L712">
        <v>1532149200</v>
      </c>
      <c r="M712" s="10">
        <f t="shared" si="45"/>
        <v>43302.208333333328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4">
        <f t="shared" si="46"/>
        <v>1.4786046511627906</v>
      </c>
      <c r="T712" s="6">
        <f t="shared" si="47"/>
        <v>50.863999999999997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4"/>
        <v>42393.25</v>
      </c>
      <c r="L713">
        <v>1453788000</v>
      </c>
      <c r="M713" s="10">
        <f t="shared" si="45"/>
        <v>42395.25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4">
        <f t="shared" si="46"/>
        <v>0.20322580645161289</v>
      </c>
      <c r="T713" s="6">
        <f t="shared" si="47"/>
        <v>90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4"/>
        <v>42559.208333333328</v>
      </c>
      <c r="L714">
        <v>1471496400</v>
      </c>
      <c r="M714" s="10">
        <f t="shared" si="45"/>
        <v>42600.208333333328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4">
        <f t="shared" si="46"/>
        <v>18.40625</v>
      </c>
      <c r="T714" s="6">
        <f t="shared" si="47"/>
        <v>72.896039603960389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4"/>
        <v>42604.208333333328</v>
      </c>
      <c r="L715">
        <v>1472878800</v>
      </c>
      <c r="M715" s="10">
        <f t="shared" si="45"/>
        <v>42616.208333333328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4">
        <f t="shared" si="46"/>
        <v>1.6194202898550725</v>
      </c>
      <c r="T715" s="6">
        <f t="shared" si="47"/>
        <v>108.48543689320388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4"/>
        <v>41870.208333333336</v>
      </c>
      <c r="L716">
        <v>1408510800</v>
      </c>
      <c r="M716" s="10">
        <f t="shared" si="45"/>
        <v>41871.208333333336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4">
        <f t="shared" si="46"/>
        <v>4.7282077922077921</v>
      </c>
      <c r="T716" s="6">
        <f t="shared" si="47"/>
        <v>101.98095238095237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4"/>
        <v>40397.208333333336</v>
      </c>
      <c r="L717">
        <v>1281589200</v>
      </c>
      <c r="M717" s="10">
        <f t="shared" si="45"/>
        <v>40402.208333333336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4">
        <f t="shared" si="46"/>
        <v>0.24466101694915254</v>
      </c>
      <c r="T717" s="6">
        <f t="shared" si="47"/>
        <v>44.009146341463413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4"/>
        <v>41465.208333333336</v>
      </c>
      <c r="L718">
        <v>1375851600</v>
      </c>
      <c r="M718" s="10">
        <f t="shared" si="45"/>
        <v>41493.208333333336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4">
        <f t="shared" si="46"/>
        <v>5.1764999999999999</v>
      </c>
      <c r="T718" s="6">
        <f t="shared" si="47"/>
        <v>65.942675159235662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4"/>
        <v>40777.208333333336</v>
      </c>
      <c r="L719">
        <v>1315803600</v>
      </c>
      <c r="M719" s="10">
        <f t="shared" si="45"/>
        <v>40798.208333333336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4">
        <f t="shared" si="46"/>
        <v>2.4764285714285714</v>
      </c>
      <c r="T719" s="6">
        <f t="shared" si="47"/>
        <v>24.987387387387386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4"/>
        <v>41442.208333333336</v>
      </c>
      <c r="L720">
        <v>1373691600</v>
      </c>
      <c r="M720" s="10">
        <f t="shared" si="45"/>
        <v>41468.208333333336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4">
        <f t="shared" si="46"/>
        <v>1.0020481927710843</v>
      </c>
      <c r="T720" s="6">
        <f t="shared" si="47"/>
        <v>28.003367003367003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4"/>
        <v>41058.208333333336</v>
      </c>
      <c r="L721">
        <v>1339218000</v>
      </c>
      <c r="M721" s="10">
        <f t="shared" si="45"/>
        <v>41069.208333333336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4">
        <f t="shared" si="46"/>
        <v>1.53</v>
      </c>
      <c r="T721" s="6">
        <f t="shared" si="47"/>
        <v>85.829268292682926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4"/>
        <v>43152.25</v>
      </c>
      <c r="L722">
        <v>1520402400</v>
      </c>
      <c r="M722" s="10">
        <f t="shared" si="45"/>
        <v>43166.25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4">
        <f t="shared" si="46"/>
        <v>0.37091954022988505</v>
      </c>
      <c r="T722" s="6">
        <f t="shared" si="47"/>
        <v>84.921052631578945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4"/>
        <v>43194.208333333328</v>
      </c>
      <c r="L723">
        <v>1523336400</v>
      </c>
      <c r="M723" s="10">
        <f t="shared" si="45"/>
        <v>43200.208333333328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4">
        <f t="shared" si="46"/>
        <v>4.3923948220064728E-2</v>
      </c>
      <c r="T723" s="6">
        <f t="shared" si="47"/>
        <v>90.483333333333334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4"/>
        <v>43045.25</v>
      </c>
      <c r="L724">
        <v>1512280800</v>
      </c>
      <c r="M724" s="10">
        <f t="shared" si="45"/>
        <v>43072.25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4">
        <f t="shared" si="46"/>
        <v>1.5650721649484536</v>
      </c>
      <c r="T724" s="6">
        <f t="shared" si="47"/>
        <v>25.00197628458498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4"/>
        <v>42431.25</v>
      </c>
      <c r="L725">
        <v>1458709200</v>
      </c>
      <c r="M725" s="10">
        <f t="shared" si="45"/>
        <v>42452.208333333328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4">
        <f t="shared" si="46"/>
        <v>2.704081632653061</v>
      </c>
      <c r="T725" s="6">
        <f t="shared" si="47"/>
        <v>92.013888888888886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4"/>
        <v>41934.208333333336</v>
      </c>
      <c r="L726">
        <v>1414126800</v>
      </c>
      <c r="M726" s="10">
        <f t="shared" si="45"/>
        <v>41936.208333333336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4">
        <f t="shared" si="46"/>
        <v>1.3405952380952382</v>
      </c>
      <c r="T726" s="6">
        <f t="shared" si="47"/>
        <v>93.066115702479337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4"/>
        <v>41958.25</v>
      </c>
      <c r="L727">
        <v>1416204000</v>
      </c>
      <c r="M727" s="10">
        <f t="shared" si="45"/>
        <v>41960.25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4">
        <f t="shared" si="46"/>
        <v>0.50398033126293995</v>
      </c>
      <c r="T727" s="6">
        <f t="shared" si="47"/>
        <v>61.008145363408524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4"/>
        <v>40476.208333333336</v>
      </c>
      <c r="L728">
        <v>1288501200</v>
      </c>
      <c r="M728" s="10">
        <f t="shared" si="45"/>
        <v>40482.208333333336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4">
        <f t="shared" si="46"/>
        <v>0.88815837937384901</v>
      </c>
      <c r="T728" s="6">
        <f t="shared" si="47"/>
        <v>92.036259541984734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4"/>
        <v>43485.25</v>
      </c>
      <c r="L729">
        <v>1552971600</v>
      </c>
      <c r="M729" s="10">
        <f t="shared" si="45"/>
        <v>43543.208333333328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4">
        <f t="shared" si="46"/>
        <v>1.65</v>
      </c>
      <c r="T729" s="6">
        <f t="shared" si="47"/>
        <v>81.132596685082873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4"/>
        <v>42515.208333333328</v>
      </c>
      <c r="L730">
        <v>1465102800</v>
      </c>
      <c r="M730" s="10">
        <f t="shared" si="45"/>
        <v>42526.208333333328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4">
        <f t="shared" si="46"/>
        <v>0.17499999999999999</v>
      </c>
      <c r="T730" s="6">
        <f t="shared" si="47"/>
        <v>73.5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4"/>
        <v>41309.25</v>
      </c>
      <c r="L731">
        <v>1360130400</v>
      </c>
      <c r="M731" s="10">
        <f t="shared" si="45"/>
        <v>41311.25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4">
        <f t="shared" si="46"/>
        <v>1.8566071428571429</v>
      </c>
      <c r="T731" s="6">
        <f t="shared" si="47"/>
        <v>85.221311475409834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4"/>
        <v>42147.208333333328</v>
      </c>
      <c r="L732">
        <v>1432875600</v>
      </c>
      <c r="M732" s="10">
        <f t="shared" si="45"/>
        <v>42153.208333333328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4">
        <f t="shared" si="46"/>
        <v>4.1266319444444441</v>
      </c>
      <c r="T732" s="6">
        <f t="shared" si="47"/>
        <v>110.96825396825396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4"/>
        <v>42939.208333333328</v>
      </c>
      <c r="L733">
        <v>1500872400</v>
      </c>
      <c r="M733" s="10">
        <f t="shared" si="45"/>
        <v>42940.208333333328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4">
        <f t="shared" si="46"/>
        <v>0.90249999999999997</v>
      </c>
      <c r="T733" s="6">
        <f t="shared" si="47"/>
        <v>32.968036529680369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4"/>
        <v>42816.208333333328</v>
      </c>
      <c r="L734">
        <v>1492146000</v>
      </c>
      <c r="M734" s="10">
        <f t="shared" si="45"/>
        <v>42839.208333333328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4">
        <f t="shared" si="46"/>
        <v>0.91984615384615387</v>
      </c>
      <c r="T734" s="6">
        <f t="shared" si="47"/>
        <v>96.005352363960753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4"/>
        <v>41844.208333333336</v>
      </c>
      <c r="L735">
        <v>1407301200</v>
      </c>
      <c r="M735" s="10">
        <f t="shared" si="45"/>
        <v>41857.208333333336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4">
        <f t="shared" si="46"/>
        <v>5.2700632911392402</v>
      </c>
      <c r="T735" s="6">
        <f t="shared" si="47"/>
        <v>84.96632653061225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4"/>
        <v>42763.25</v>
      </c>
      <c r="L736">
        <v>1486620000</v>
      </c>
      <c r="M736" s="10">
        <f t="shared" si="45"/>
        <v>42775.25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4">
        <f t="shared" si="46"/>
        <v>3.1914285714285713</v>
      </c>
      <c r="T736" s="6">
        <f t="shared" si="47"/>
        <v>25.007462686567163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4"/>
        <v>42459.208333333328</v>
      </c>
      <c r="L737">
        <v>1459918800</v>
      </c>
      <c r="M737" s="10">
        <f t="shared" si="45"/>
        <v>42466.208333333328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4">
        <f t="shared" si="46"/>
        <v>3.5418867924528303</v>
      </c>
      <c r="T737" s="6">
        <f t="shared" si="47"/>
        <v>65.998995479658461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4"/>
        <v>42055.25</v>
      </c>
      <c r="L738">
        <v>1424757600</v>
      </c>
      <c r="M738" s="10">
        <f t="shared" si="45"/>
        <v>42059.25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4">
        <f t="shared" si="46"/>
        <v>0.32896103896103895</v>
      </c>
      <c r="T738" s="6">
        <f t="shared" si="47"/>
        <v>87.34482758620689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4"/>
        <v>42685.25</v>
      </c>
      <c r="L739">
        <v>1479880800</v>
      </c>
      <c r="M739" s="10">
        <f t="shared" si="45"/>
        <v>42697.25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4">
        <f t="shared" si="46"/>
        <v>1.358918918918919</v>
      </c>
      <c r="T739" s="6">
        <f t="shared" si="47"/>
        <v>27.933333333333334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4"/>
        <v>41959.25</v>
      </c>
      <c r="L740">
        <v>1418018400</v>
      </c>
      <c r="M740" s="10">
        <f t="shared" si="45"/>
        <v>41981.25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4">
        <f t="shared" si="46"/>
        <v>2.0843373493975904E-2</v>
      </c>
      <c r="T740" s="6">
        <f t="shared" si="47"/>
        <v>103.8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4"/>
        <v>41089.208333333336</v>
      </c>
      <c r="L741">
        <v>1341032400</v>
      </c>
      <c r="M741" s="10">
        <f t="shared" si="45"/>
        <v>41090.208333333336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4">
        <f t="shared" si="46"/>
        <v>0.61</v>
      </c>
      <c r="T741" s="6">
        <f t="shared" si="47"/>
        <v>31.937172774869111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4"/>
        <v>42769.25</v>
      </c>
      <c r="L742">
        <v>1486360800</v>
      </c>
      <c r="M742" s="10">
        <f t="shared" si="45"/>
        <v>42772.25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4">
        <f t="shared" si="46"/>
        <v>0.30037735849056602</v>
      </c>
      <c r="T742" s="6">
        <f t="shared" si="47"/>
        <v>99.5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4"/>
        <v>40321.208333333336</v>
      </c>
      <c r="L743">
        <v>1274677200</v>
      </c>
      <c r="M743" s="10">
        <f t="shared" si="45"/>
        <v>40322.208333333336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4">
        <f t="shared" si="46"/>
        <v>11.791666666666666</v>
      </c>
      <c r="T743" s="6">
        <f t="shared" si="47"/>
        <v>108.84615384615384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4"/>
        <v>40197.25</v>
      </c>
      <c r="L744">
        <v>1267509600</v>
      </c>
      <c r="M744" s="10">
        <f t="shared" si="45"/>
        <v>40239.25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4">
        <f t="shared" si="46"/>
        <v>11.260833333333334</v>
      </c>
      <c r="T744" s="6">
        <f t="shared" si="47"/>
        <v>110.76229508196721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4"/>
        <v>42298.208333333328</v>
      </c>
      <c r="L745">
        <v>1445922000</v>
      </c>
      <c r="M745" s="10">
        <f t="shared" si="45"/>
        <v>42304.208333333328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4">
        <f t="shared" si="46"/>
        <v>0.12923076923076923</v>
      </c>
      <c r="T745" s="6">
        <f t="shared" si="47"/>
        <v>29.647058823529413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4"/>
        <v>43322.208333333328</v>
      </c>
      <c r="L746">
        <v>1534050000</v>
      </c>
      <c r="M746" s="10">
        <f t="shared" si="45"/>
        <v>43324.208333333328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4">
        <f t="shared" si="46"/>
        <v>7.12</v>
      </c>
      <c r="T746" s="6">
        <f t="shared" si="47"/>
        <v>101.71428571428571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4"/>
        <v>40328.208333333336</v>
      </c>
      <c r="L747">
        <v>1277528400</v>
      </c>
      <c r="M747" s="10">
        <f t="shared" si="45"/>
        <v>40355.208333333336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4">
        <f t="shared" si="46"/>
        <v>0.30304347826086958</v>
      </c>
      <c r="T747" s="6">
        <f t="shared" si="47"/>
        <v>61.5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4"/>
        <v>40825.208333333336</v>
      </c>
      <c r="L748">
        <v>1318568400</v>
      </c>
      <c r="M748" s="10">
        <f t="shared" si="45"/>
        <v>40830.208333333336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4">
        <f t="shared" si="46"/>
        <v>2.1250896057347672</v>
      </c>
      <c r="T748" s="6">
        <f t="shared" si="47"/>
        <v>35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4"/>
        <v>40423.208333333336</v>
      </c>
      <c r="L749">
        <v>1284354000</v>
      </c>
      <c r="M749" s="10">
        <f t="shared" si="45"/>
        <v>40434.208333333336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4">
        <f t="shared" si="46"/>
        <v>2.2885714285714287</v>
      </c>
      <c r="T749" s="6">
        <f t="shared" si="47"/>
        <v>40.049999999999997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4"/>
        <v>40238.25</v>
      </c>
      <c r="L750">
        <v>1269579600</v>
      </c>
      <c r="M750" s="10">
        <f t="shared" si="45"/>
        <v>40263.208333333336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4">
        <f t="shared" si="46"/>
        <v>0.34959979476654696</v>
      </c>
      <c r="T750" s="6">
        <f t="shared" si="47"/>
        <v>110.97231270358306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4"/>
        <v>41920.208333333336</v>
      </c>
      <c r="L751">
        <v>1413781200</v>
      </c>
      <c r="M751" s="10">
        <f t="shared" si="45"/>
        <v>41932.208333333336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4">
        <f t="shared" si="46"/>
        <v>1.5729069767441861</v>
      </c>
      <c r="T751" s="6">
        <f t="shared" si="47"/>
        <v>36.959016393442624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4"/>
        <v>40360.208333333336</v>
      </c>
      <c r="L752">
        <v>1280120400</v>
      </c>
      <c r="M752" s="10">
        <f t="shared" si="45"/>
        <v>40385.208333333336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4">
        <f t="shared" si="46"/>
        <v>0.01</v>
      </c>
      <c r="T752" s="6">
        <f t="shared" si="47"/>
        <v>1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4"/>
        <v>42446.208333333328</v>
      </c>
      <c r="L753">
        <v>1459486800</v>
      </c>
      <c r="M753" s="10">
        <f t="shared" si="45"/>
        <v>42461.208333333328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4">
        <f t="shared" si="46"/>
        <v>2.3230555555555554</v>
      </c>
      <c r="T753" s="6">
        <f t="shared" si="47"/>
        <v>30.974074074074075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4"/>
        <v>40395.208333333336</v>
      </c>
      <c r="L754">
        <v>1282539600</v>
      </c>
      <c r="M754" s="10">
        <f t="shared" si="45"/>
        <v>40413.208333333336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4">
        <f t="shared" si="46"/>
        <v>0.92448275862068963</v>
      </c>
      <c r="T754" s="6">
        <f t="shared" si="47"/>
        <v>47.035087719298247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4"/>
        <v>40321.208333333336</v>
      </c>
      <c r="L755">
        <v>1275886800</v>
      </c>
      <c r="M755" s="10">
        <f t="shared" si="45"/>
        <v>40336.208333333336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4">
        <f t="shared" si="46"/>
        <v>2.5670212765957445</v>
      </c>
      <c r="T755" s="6">
        <f t="shared" si="47"/>
        <v>88.065693430656935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4"/>
        <v>41210.208333333336</v>
      </c>
      <c r="L756">
        <v>1355983200</v>
      </c>
      <c r="M756" s="10">
        <f t="shared" si="45"/>
        <v>41263.25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4">
        <f t="shared" si="46"/>
        <v>1.6847017045454546</v>
      </c>
      <c r="T756" s="6">
        <f t="shared" si="47"/>
        <v>37.005616224648989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4"/>
        <v>43096.25</v>
      </c>
      <c r="L757">
        <v>1515391200</v>
      </c>
      <c r="M757" s="10">
        <f t="shared" si="45"/>
        <v>43108.25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4">
        <f t="shared" si="46"/>
        <v>1.6657777777777778</v>
      </c>
      <c r="T757" s="6">
        <f t="shared" si="47"/>
        <v>26.027777777777779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4"/>
        <v>42024.25</v>
      </c>
      <c r="L758">
        <v>1422252000</v>
      </c>
      <c r="M758" s="10">
        <f t="shared" si="45"/>
        <v>42030.25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4">
        <f t="shared" si="46"/>
        <v>7.7207692307692311</v>
      </c>
      <c r="T758" s="6">
        <f t="shared" si="47"/>
        <v>67.817567567567565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4"/>
        <v>40675.208333333336</v>
      </c>
      <c r="L759">
        <v>1305522000</v>
      </c>
      <c r="M759" s="10">
        <f t="shared" si="45"/>
        <v>40679.208333333336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4">
        <f t="shared" si="46"/>
        <v>4.0685714285714285</v>
      </c>
      <c r="T759" s="6">
        <f t="shared" si="47"/>
        <v>49.964912280701753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4"/>
        <v>41936.208333333336</v>
      </c>
      <c r="L760">
        <v>1414904400</v>
      </c>
      <c r="M760" s="10">
        <f t="shared" si="45"/>
        <v>41945.208333333336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4">
        <f t="shared" si="46"/>
        <v>5.6420608108108112</v>
      </c>
      <c r="T760" s="6">
        <f t="shared" si="47"/>
        <v>110.01646903820817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4"/>
        <v>43136.25</v>
      </c>
      <c r="L761">
        <v>1520402400</v>
      </c>
      <c r="M761" s="10">
        <f t="shared" si="45"/>
        <v>43166.25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4">
        <f t="shared" si="46"/>
        <v>0.6842686567164179</v>
      </c>
      <c r="T761" s="6">
        <f t="shared" si="47"/>
        <v>89.964678178963894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4"/>
        <v>43678.208333333328</v>
      </c>
      <c r="L762">
        <v>1567141200</v>
      </c>
      <c r="M762" s="10">
        <f t="shared" si="45"/>
        <v>43707.208333333328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4">
        <f t="shared" si="46"/>
        <v>0.34351966873706002</v>
      </c>
      <c r="T762" s="6">
        <f t="shared" si="47"/>
        <v>79.009523809523813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4"/>
        <v>42938.208333333328</v>
      </c>
      <c r="L763">
        <v>1501131600</v>
      </c>
      <c r="M763" s="10">
        <f t="shared" si="45"/>
        <v>42943.208333333328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4">
        <f t="shared" si="46"/>
        <v>6.5545454545454547</v>
      </c>
      <c r="T763" s="6">
        <f t="shared" si="47"/>
        <v>86.867469879518069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4"/>
        <v>41241.25</v>
      </c>
      <c r="L764">
        <v>1355032800</v>
      </c>
      <c r="M764" s="10">
        <f t="shared" si="45"/>
        <v>41252.25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4">
        <f t="shared" si="46"/>
        <v>1.7725714285714285</v>
      </c>
      <c r="T764" s="6">
        <f t="shared" si="47"/>
        <v>62.04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4"/>
        <v>41037.208333333336</v>
      </c>
      <c r="L765">
        <v>1339477200</v>
      </c>
      <c r="M765" s="10">
        <f t="shared" si="45"/>
        <v>41072.208333333336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4">
        <f t="shared" si="46"/>
        <v>1.1317857142857144</v>
      </c>
      <c r="T765" s="6">
        <f t="shared" si="47"/>
        <v>26.970212765957445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4"/>
        <v>40676.208333333336</v>
      </c>
      <c r="L766">
        <v>1305954000</v>
      </c>
      <c r="M766" s="10">
        <f t="shared" si="45"/>
        <v>40684.208333333336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4">
        <f t="shared" si="46"/>
        <v>7.2818181818181822</v>
      </c>
      <c r="T766" s="6">
        <f t="shared" si="47"/>
        <v>54.121621621621621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4"/>
        <v>42840.208333333328</v>
      </c>
      <c r="L767">
        <v>1494392400</v>
      </c>
      <c r="M767" s="10">
        <f t="shared" si="45"/>
        <v>42865.208333333328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4">
        <f t="shared" si="46"/>
        <v>2.0833333333333335</v>
      </c>
      <c r="T767" s="6">
        <f t="shared" si="47"/>
        <v>41.035353535353536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4"/>
        <v>43362.208333333328</v>
      </c>
      <c r="L768">
        <v>1537419600</v>
      </c>
      <c r="M768" s="10">
        <f t="shared" si="45"/>
        <v>43363.208333333328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4">
        <f t="shared" si="46"/>
        <v>0.31171232876712329</v>
      </c>
      <c r="T768" s="6">
        <f t="shared" si="47"/>
        <v>55.052419354838712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4"/>
        <v>42283.208333333328</v>
      </c>
      <c r="L769">
        <v>1447999200</v>
      </c>
      <c r="M769" s="10">
        <f t="shared" si="45"/>
        <v>42328.25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4">
        <f t="shared" si="46"/>
        <v>0.56967078189300413</v>
      </c>
      <c r="T769" s="6">
        <f t="shared" si="47"/>
        <v>107.93762183235867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44"/>
        <v>41619.25</v>
      </c>
      <c r="L770">
        <v>1388037600</v>
      </c>
      <c r="M770" s="10">
        <f t="shared" si="45"/>
        <v>41634.25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4">
        <f t="shared" si="46"/>
        <v>2.31</v>
      </c>
      <c r="T770" s="6">
        <f t="shared" si="47"/>
        <v>73.92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48">(((J771/60)/60)/24)+DATE(1970,1,1)</f>
        <v>41501.208333333336</v>
      </c>
      <c r="L771">
        <v>1378789200</v>
      </c>
      <c r="M771" s="10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4">
        <f t="shared" si="46"/>
        <v>0.86867834394904464</v>
      </c>
      <c r="T771" s="6">
        <f t="shared" si="47"/>
        <v>31.995894428152493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8"/>
        <v>41743.208333333336</v>
      </c>
      <c r="L772">
        <v>1398056400</v>
      </c>
      <c r="M772" s="10">
        <f t="shared" si="49"/>
        <v>41750.208333333336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4">
        <f t="shared" ref="S772:S835" si="50">E772/D772</f>
        <v>2.7074418604651163</v>
      </c>
      <c r="T772" s="6">
        <f t="shared" ref="T772:T835" si="51">IFERROR(E772/G772,0)</f>
        <v>53.898148148148145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8"/>
        <v>43491.25</v>
      </c>
      <c r="L773">
        <v>1550815200</v>
      </c>
      <c r="M773" s="10">
        <f t="shared" si="49"/>
        <v>43518.25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4">
        <f t="shared" si="50"/>
        <v>0.49446428571428569</v>
      </c>
      <c r="T773" s="6">
        <f t="shared" si="51"/>
        <v>106.5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8"/>
        <v>43505.25</v>
      </c>
      <c r="L774">
        <v>1550037600</v>
      </c>
      <c r="M774" s="10">
        <f t="shared" si="49"/>
        <v>43509.25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4">
        <f t="shared" si="50"/>
        <v>1.1335962566844919</v>
      </c>
      <c r="T774" s="6">
        <f t="shared" si="51"/>
        <v>32.999805409612762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8"/>
        <v>42838.208333333328</v>
      </c>
      <c r="L775">
        <v>1492923600</v>
      </c>
      <c r="M775" s="10">
        <f t="shared" si="49"/>
        <v>42848.208333333328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4">
        <f t="shared" si="50"/>
        <v>1.9055555555555554</v>
      </c>
      <c r="T775" s="6">
        <f t="shared" si="51"/>
        <v>43.00254993625159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8"/>
        <v>42513.208333333328</v>
      </c>
      <c r="L776">
        <v>1467522000</v>
      </c>
      <c r="M776" s="10">
        <f t="shared" si="49"/>
        <v>42554.208333333328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4">
        <f t="shared" si="50"/>
        <v>1.355</v>
      </c>
      <c r="T776" s="6">
        <f t="shared" si="51"/>
        <v>86.858974358974365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8"/>
        <v>41949.25</v>
      </c>
      <c r="L777">
        <v>1416117600</v>
      </c>
      <c r="M777" s="10">
        <f t="shared" si="49"/>
        <v>41959.25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4">
        <f t="shared" si="50"/>
        <v>0.10297872340425532</v>
      </c>
      <c r="T777" s="6">
        <f t="shared" si="51"/>
        <v>96.8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8"/>
        <v>43650.208333333328</v>
      </c>
      <c r="L778">
        <v>1563771600</v>
      </c>
      <c r="M778" s="10">
        <f t="shared" si="49"/>
        <v>43668.208333333328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4">
        <f t="shared" si="50"/>
        <v>0.65544223826714798</v>
      </c>
      <c r="T778" s="6">
        <f t="shared" si="51"/>
        <v>32.995456610631528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8"/>
        <v>40809.208333333336</v>
      </c>
      <c r="L779">
        <v>1319259600</v>
      </c>
      <c r="M779" s="10">
        <f t="shared" si="49"/>
        <v>40838.208333333336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4">
        <f t="shared" si="50"/>
        <v>0.49026652452025588</v>
      </c>
      <c r="T779" s="6">
        <f t="shared" si="51"/>
        <v>68.028106508875737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8"/>
        <v>40768.208333333336</v>
      </c>
      <c r="L780">
        <v>1313643600</v>
      </c>
      <c r="M780" s="10">
        <f t="shared" si="49"/>
        <v>40773.208333333336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4">
        <f t="shared" si="50"/>
        <v>7.8792307692307695</v>
      </c>
      <c r="T780" s="6">
        <f t="shared" si="51"/>
        <v>58.867816091954026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8"/>
        <v>42230.208333333328</v>
      </c>
      <c r="L781">
        <v>1440306000</v>
      </c>
      <c r="M781" s="10">
        <f t="shared" si="49"/>
        <v>42239.208333333328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4">
        <f t="shared" si="50"/>
        <v>0.80306347746090156</v>
      </c>
      <c r="T781" s="6">
        <f t="shared" si="51"/>
        <v>105.04572803850782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8"/>
        <v>42573.208333333328</v>
      </c>
      <c r="L782">
        <v>1470805200</v>
      </c>
      <c r="M782" s="10">
        <f t="shared" si="49"/>
        <v>42592.208333333328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4">
        <f t="shared" si="50"/>
        <v>1.0629411764705883</v>
      </c>
      <c r="T782" s="6">
        <f t="shared" si="51"/>
        <v>33.054878048780488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8"/>
        <v>40482.208333333336</v>
      </c>
      <c r="L783">
        <v>1292911200</v>
      </c>
      <c r="M783" s="10">
        <f t="shared" si="49"/>
        <v>40533.25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4">
        <f t="shared" si="50"/>
        <v>0.50735632183908042</v>
      </c>
      <c r="T783" s="6">
        <f t="shared" si="51"/>
        <v>78.821428571428569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8"/>
        <v>40603.25</v>
      </c>
      <c r="L784">
        <v>1301374800</v>
      </c>
      <c r="M784" s="10">
        <f t="shared" si="49"/>
        <v>40631.208333333336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4">
        <f t="shared" si="50"/>
        <v>2.153137254901961</v>
      </c>
      <c r="T784" s="6">
        <f t="shared" si="51"/>
        <v>68.204968944099377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8"/>
        <v>41625.25</v>
      </c>
      <c r="L785">
        <v>1387864800</v>
      </c>
      <c r="M785" s="10">
        <f t="shared" si="49"/>
        <v>41632.25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4">
        <f t="shared" si="50"/>
        <v>1.4122972972972974</v>
      </c>
      <c r="T785" s="6">
        <f t="shared" si="51"/>
        <v>75.731884057971016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8"/>
        <v>42435.25</v>
      </c>
      <c r="L786">
        <v>1458190800</v>
      </c>
      <c r="M786" s="10">
        <f t="shared" si="49"/>
        <v>42446.208333333328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4">
        <f t="shared" si="50"/>
        <v>1.1533745781777278</v>
      </c>
      <c r="T786" s="6">
        <f t="shared" si="51"/>
        <v>30.996070133010882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8"/>
        <v>43582.208333333328</v>
      </c>
      <c r="L787">
        <v>1559278800</v>
      </c>
      <c r="M787" s="10">
        <f t="shared" si="49"/>
        <v>43616.208333333328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4">
        <f t="shared" si="50"/>
        <v>1.9311940298507462</v>
      </c>
      <c r="T787" s="6">
        <f t="shared" si="51"/>
        <v>101.88188976377953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8"/>
        <v>43186.208333333328</v>
      </c>
      <c r="L788">
        <v>1522731600</v>
      </c>
      <c r="M788" s="10">
        <f t="shared" si="49"/>
        <v>43193.208333333328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4">
        <f t="shared" si="50"/>
        <v>7.2973333333333334</v>
      </c>
      <c r="T788" s="6">
        <f t="shared" si="51"/>
        <v>52.879227053140099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8"/>
        <v>40684.208333333336</v>
      </c>
      <c r="L789">
        <v>1306731600</v>
      </c>
      <c r="M789" s="10">
        <f t="shared" si="49"/>
        <v>40693.208333333336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4">
        <f t="shared" si="50"/>
        <v>0.99663398692810456</v>
      </c>
      <c r="T789" s="6">
        <f t="shared" si="51"/>
        <v>71.005820721769496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8"/>
        <v>41202.208333333336</v>
      </c>
      <c r="L790">
        <v>1352527200</v>
      </c>
      <c r="M790" s="10">
        <f t="shared" si="49"/>
        <v>41223.25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4">
        <f t="shared" si="50"/>
        <v>0.88166666666666671</v>
      </c>
      <c r="T790" s="6">
        <f t="shared" si="51"/>
        <v>102.38709677419355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8"/>
        <v>41786.208333333336</v>
      </c>
      <c r="L791">
        <v>1404363600</v>
      </c>
      <c r="M791" s="10">
        <f t="shared" si="49"/>
        <v>41823.208333333336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4">
        <f t="shared" si="50"/>
        <v>0.37233333333333335</v>
      </c>
      <c r="T791" s="6">
        <f t="shared" si="51"/>
        <v>74.466666666666669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8"/>
        <v>40223.25</v>
      </c>
      <c r="L792">
        <v>1266645600</v>
      </c>
      <c r="M792" s="10">
        <f t="shared" si="49"/>
        <v>40229.25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4">
        <f t="shared" si="50"/>
        <v>0.30540075309306081</v>
      </c>
      <c r="T792" s="6">
        <f t="shared" si="51"/>
        <v>51.009883198562441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8"/>
        <v>42715.25</v>
      </c>
      <c r="L793">
        <v>1482818400</v>
      </c>
      <c r="M793" s="10">
        <f t="shared" si="49"/>
        <v>42731.25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4">
        <f t="shared" si="50"/>
        <v>0.25714285714285712</v>
      </c>
      <c r="T793" s="6">
        <f t="shared" si="51"/>
        <v>90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8"/>
        <v>41451.208333333336</v>
      </c>
      <c r="L794">
        <v>1374642000</v>
      </c>
      <c r="M794" s="10">
        <f t="shared" si="49"/>
        <v>41479.208333333336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4">
        <f t="shared" si="50"/>
        <v>0.34</v>
      </c>
      <c r="T794" s="6">
        <f t="shared" si="51"/>
        <v>97.142857142857139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8"/>
        <v>41450.208333333336</v>
      </c>
      <c r="L795">
        <v>1372482000</v>
      </c>
      <c r="M795" s="10">
        <f t="shared" si="49"/>
        <v>41454.208333333336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4">
        <f t="shared" si="50"/>
        <v>11.859090909090909</v>
      </c>
      <c r="T795" s="6">
        <f t="shared" si="51"/>
        <v>72.071823204419886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8"/>
        <v>43091.25</v>
      </c>
      <c r="L796">
        <v>1514959200</v>
      </c>
      <c r="M796" s="10">
        <f t="shared" si="49"/>
        <v>43103.25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4">
        <f t="shared" si="50"/>
        <v>1.2539393939393939</v>
      </c>
      <c r="T796" s="6">
        <f t="shared" si="51"/>
        <v>75.236363636363635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8"/>
        <v>42675.208333333328</v>
      </c>
      <c r="L797">
        <v>1478235600</v>
      </c>
      <c r="M797" s="10">
        <f t="shared" si="49"/>
        <v>42678.208333333328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4">
        <f t="shared" si="50"/>
        <v>0.14394366197183098</v>
      </c>
      <c r="T797" s="6">
        <f t="shared" si="51"/>
        <v>32.967741935483872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8"/>
        <v>41859.208333333336</v>
      </c>
      <c r="L798">
        <v>1408078800</v>
      </c>
      <c r="M798" s="10">
        <f t="shared" si="49"/>
        <v>41866.208333333336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4">
        <f t="shared" si="50"/>
        <v>0.54807692307692313</v>
      </c>
      <c r="T798" s="6">
        <f t="shared" si="51"/>
        <v>54.807692307692307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8"/>
        <v>43464.25</v>
      </c>
      <c r="L799">
        <v>1548136800</v>
      </c>
      <c r="M799" s="10">
        <f t="shared" si="49"/>
        <v>43487.25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4">
        <f t="shared" si="50"/>
        <v>1.0963157894736841</v>
      </c>
      <c r="T799" s="6">
        <f t="shared" si="51"/>
        <v>45.037837837837834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8"/>
        <v>41060.208333333336</v>
      </c>
      <c r="L800">
        <v>1340859600</v>
      </c>
      <c r="M800" s="10">
        <f t="shared" si="49"/>
        <v>41088.208333333336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4">
        <f t="shared" si="50"/>
        <v>1.8847058823529412</v>
      </c>
      <c r="T800" s="6">
        <f t="shared" si="51"/>
        <v>52.958677685950413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8"/>
        <v>42399.25</v>
      </c>
      <c r="L801">
        <v>1454479200</v>
      </c>
      <c r="M801" s="10">
        <f t="shared" si="49"/>
        <v>42403.25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4">
        <f t="shared" si="50"/>
        <v>0.87008284023668636</v>
      </c>
      <c r="T801" s="6">
        <f t="shared" si="51"/>
        <v>60.017959183673469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8"/>
        <v>42167.208333333328</v>
      </c>
      <c r="L802">
        <v>1434430800</v>
      </c>
      <c r="M802" s="10">
        <f t="shared" si="49"/>
        <v>42171.208333333328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4">
        <f t="shared" si="50"/>
        <v>0.01</v>
      </c>
      <c r="T802" s="6">
        <f t="shared" si="51"/>
        <v>1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8"/>
        <v>43830.25</v>
      </c>
      <c r="L803">
        <v>1579672800</v>
      </c>
      <c r="M803" s="10">
        <f t="shared" si="49"/>
        <v>43852.25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4">
        <f t="shared" si="50"/>
        <v>2.0291304347826089</v>
      </c>
      <c r="T803" s="6">
        <f t="shared" si="51"/>
        <v>44.028301886792455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8"/>
        <v>43650.208333333328</v>
      </c>
      <c r="L804">
        <v>1562389200</v>
      </c>
      <c r="M804" s="10">
        <f t="shared" si="49"/>
        <v>43652.208333333328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4">
        <f t="shared" si="50"/>
        <v>1.9703225806451612</v>
      </c>
      <c r="T804" s="6">
        <f t="shared" si="51"/>
        <v>86.028169014084511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8"/>
        <v>43492.25</v>
      </c>
      <c r="L805">
        <v>1551506400</v>
      </c>
      <c r="M805" s="10">
        <f t="shared" si="49"/>
        <v>43526.25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4">
        <f t="shared" si="50"/>
        <v>1.07</v>
      </c>
      <c r="T805" s="6">
        <f t="shared" si="51"/>
        <v>28.012875536480685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8"/>
        <v>43102.25</v>
      </c>
      <c r="L806">
        <v>1516600800</v>
      </c>
      <c r="M806" s="10">
        <f t="shared" si="49"/>
        <v>43122.25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4">
        <f t="shared" si="50"/>
        <v>2.6873076923076922</v>
      </c>
      <c r="T806" s="6">
        <f t="shared" si="51"/>
        <v>32.050458715596328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8"/>
        <v>41958.25</v>
      </c>
      <c r="L807">
        <v>1420437600</v>
      </c>
      <c r="M807" s="10">
        <f t="shared" si="49"/>
        <v>42009.25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4">
        <f t="shared" si="50"/>
        <v>0.50845360824742269</v>
      </c>
      <c r="T807" s="6">
        <f t="shared" si="51"/>
        <v>73.611940298507463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8"/>
        <v>40973.25</v>
      </c>
      <c r="L808">
        <v>1332997200</v>
      </c>
      <c r="M808" s="10">
        <f t="shared" si="49"/>
        <v>40997.208333333336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4">
        <f t="shared" si="50"/>
        <v>11.802857142857142</v>
      </c>
      <c r="T808" s="6">
        <f t="shared" si="51"/>
        <v>108.71052631578948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8"/>
        <v>43753.208333333328</v>
      </c>
      <c r="L809">
        <v>1574920800</v>
      </c>
      <c r="M809" s="10">
        <f t="shared" si="49"/>
        <v>43797.25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4">
        <f t="shared" si="50"/>
        <v>2.64</v>
      </c>
      <c r="T809" s="6">
        <f t="shared" si="51"/>
        <v>42.97674418604651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8"/>
        <v>42507.208333333328</v>
      </c>
      <c r="L810">
        <v>1464930000</v>
      </c>
      <c r="M810" s="10">
        <f t="shared" si="49"/>
        <v>42524.208333333328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4">
        <f t="shared" si="50"/>
        <v>0.30442307692307691</v>
      </c>
      <c r="T810" s="6">
        <f t="shared" si="51"/>
        <v>83.315789473684205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8"/>
        <v>41135.208333333336</v>
      </c>
      <c r="L811">
        <v>1345006800</v>
      </c>
      <c r="M811" s="10">
        <f t="shared" si="49"/>
        <v>41136.208333333336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4">
        <f t="shared" si="50"/>
        <v>0.62880681818181816</v>
      </c>
      <c r="T811" s="6">
        <f t="shared" si="51"/>
        <v>42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8"/>
        <v>43067.25</v>
      </c>
      <c r="L812">
        <v>1512712800</v>
      </c>
      <c r="M812" s="10">
        <f t="shared" si="49"/>
        <v>43077.25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4">
        <f t="shared" si="50"/>
        <v>1.9312499999999999</v>
      </c>
      <c r="T812" s="6">
        <f t="shared" si="51"/>
        <v>55.927601809954751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8"/>
        <v>42378.25</v>
      </c>
      <c r="L813">
        <v>1452492000</v>
      </c>
      <c r="M813" s="10">
        <f t="shared" si="49"/>
        <v>42380.25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4">
        <f t="shared" si="50"/>
        <v>0.77102702702702708</v>
      </c>
      <c r="T813" s="6">
        <f t="shared" si="51"/>
        <v>105.03681885125184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8"/>
        <v>43206.208333333328</v>
      </c>
      <c r="L814">
        <v>1524286800</v>
      </c>
      <c r="M814" s="10">
        <f t="shared" si="49"/>
        <v>43211.208333333328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4">
        <f t="shared" si="50"/>
        <v>2.2552763819095478</v>
      </c>
      <c r="T814" s="6">
        <f t="shared" si="51"/>
        <v>48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8"/>
        <v>41148.208333333336</v>
      </c>
      <c r="L815">
        <v>1346907600</v>
      </c>
      <c r="M815" s="10">
        <f t="shared" si="49"/>
        <v>41158.208333333336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4">
        <f t="shared" si="50"/>
        <v>2.3940625</v>
      </c>
      <c r="T815" s="6">
        <f t="shared" si="51"/>
        <v>112.66176470588235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8"/>
        <v>42517.208333333328</v>
      </c>
      <c r="L816">
        <v>1464498000</v>
      </c>
      <c r="M816" s="10">
        <f t="shared" si="49"/>
        <v>42519.208333333328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4">
        <f t="shared" si="50"/>
        <v>0.921875</v>
      </c>
      <c r="T816" s="6">
        <f t="shared" si="51"/>
        <v>81.944444444444443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8"/>
        <v>43068.25</v>
      </c>
      <c r="L817">
        <v>1514181600</v>
      </c>
      <c r="M817" s="10">
        <f t="shared" si="49"/>
        <v>43094.25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4">
        <f t="shared" si="50"/>
        <v>1.3023333333333333</v>
      </c>
      <c r="T817" s="6">
        <f t="shared" si="51"/>
        <v>64.049180327868854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8"/>
        <v>41680.25</v>
      </c>
      <c r="L818">
        <v>1392184800</v>
      </c>
      <c r="M818" s="10">
        <f t="shared" si="49"/>
        <v>41682.25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4">
        <f t="shared" si="50"/>
        <v>6.1521739130434785</v>
      </c>
      <c r="T818" s="6">
        <f t="shared" si="51"/>
        <v>106.39097744360902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8"/>
        <v>43589.208333333328</v>
      </c>
      <c r="L819">
        <v>1559365200</v>
      </c>
      <c r="M819" s="10">
        <f t="shared" si="49"/>
        <v>43617.208333333328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4">
        <f t="shared" si="50"/>
        <v>3.687953216374269</v>
      </c>
      <c r="T819" s="6">
        <f t="shared" si="51"/>
        <v>76.011249497790274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8"/>
        <v>43486.25</v>
      </c>
      <c r="L820">
        <v>1549173600</v>
      </c>
      <c r="M820" s="10">
        <f t="shared" si="49"/>
        <v>43499.25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4">
        <f t="shared" si="50"/>
        <v>10.948571428571428</v>
      </c>
      <c r="T820" s="6">
        <f t="shared" si="51"/>
        <v>111.07246376811594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8"/>
        <v>41237.25</v>
      </c>
      <c r="L821">
        <v>1355032800</v>
      </c>
      <c r="M821" s="10">
        <f t="shared" si="49"/>
        <v>41252.25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4">
        <f t="shared" si="50"/>
        <v>0.50662921348314605</v>
      </c>
      <c r="T821" s="6">
        <f t="shared" si="51"/>
        <v>95.936170212765958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8"/>
        <v>43310.208333333328</v>
      </c>
      <c r="L822">
        <v>1533963600</v>
      </c>
      <c r="M822" s="10">
        <f t="shared" si="49"/>
        <v>43323.208333333328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4">
        <f t="shared" si="50"/>
        <v>8.0060000000000002</v>
      </c>
      <c r="T822" s="6">
        <f t="shared" si="51"/>
        <v>43.043010752688176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8"/>
        <v>42794.25</v>
      </c>
      <c r="L823">
        <v>1489381200</v>
      </c>
      <c r="M823" s="10">
        <f t="shared" si="49"/>
        <v>42807.208333333328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4">
        <f t="shared" si="50"/>
        <v>2.9128571428571428</v>
      </c>
      <c r="T823" s="6">
        <f t="shared" si="51"/>
        <v>67.966666666666669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8"/>
        <v>41698.25</v>
      </c>
      <c r="L824">
        <v>1395032400</v>
      </c>
      <c r="M824" s="10">
        <f t="shared" si="49"/>
        <v>41715.208333333336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4">
        <f t="shared" si="50"/>
        <v>3.4996666666666667</v>
      </c>
      <c r="T824" s="6">
        <f t="shared" si="51"/>
        <v>89.991428571428571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8"/>
        <v>41892.208333333336</v>
      </c>
      <c r="L825">
        <v>1412485200</v>
      </c>
      <c r="M825" s="10">
        <f t="shared" si="49"/>
        <v>41917.208333333336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4">
        <f t="shared" si="50"/>
        <v>3.5707317073170732</v>
      </c>
      <c r="T825" s="6">
        <f t="shared" si="51"/>
        <v>58.095238095238095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8"/>
        <v>40348.208333333336</v>
      </c>
      <c r="L826">
        <v>1279688400</v>
      </c>
      <c r="M826" s="10">
        <f t="shared" si="49"/>
        <v>40380.208333333336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4">
        <f t="shared" si="50"/>
        <v>1.2648941176470587</v>
      </c>
      <c r="T826" s="6">
        <f t="shared" si="51"/>
        <v>83.996875000000003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8"/>
        <v>42941.208333333328</v>
      </c>
      <c r="L827">
        <v>1501995600</v>
      </c>
      <c r="M827" s="10">
        <f t="shared" si="49"/>
        <v>42953.208333333328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4">
        <f t="shared" si="50"/>
        <v>3.875</v>
      </c>
      <c r="T827" s="6">
        <f t="shared" si="51"/>
        <v>88.853503184713375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8"/>
        <v>40525.25</v>
      </c>
      <c r="L828">
        <v>1294639200</v>
      </c>
      <c r="M828" s="10">
        <f t="shared" si="49"/>
        <v>40553.25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4">
        <f t="shared" si="50"/>
        <v>4.5703571428571426</v>
      </c>
      <c r="T828" s="6">
        <f t="shared" si="51"/>
        <v>65.963917525773198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8"/>
        <v>40666.208333333336</v>
      </c>
      <c r="L829">
        <v>1305435600</v>
      </c>
      <c r="M829" s="10">
        <f t="shared" si="49"/>
        <v>40678.208333333336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4">
        <f t="shared" si="50"/>
        <v>2.6669565217391304</v>
      </c>
      <c r="T829" s="6">
        <f t="shared" si="51"/>
        <v>74.804878048780495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8"/>
        <v>43340.208333333328</v>
      </c>
      <c r="L830">
        <v>1537592400</v>
      </c>
      <c r="M830" s="10">
        <f t="shared" si="49"/>
        <v>43365.208333333328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4">
        <f t="shared" si="50"/>
        <v>0.69</v>
      </c>
      <c r="T830" s="6">
        <f t="shared" si="51"/>
        <v>69.98571428571428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8"/>
        <v>42164.208333333328</v>
      </c>
      <c r="L831">
        <v>1435122000</v>
      </c>
      <c r="M831" s="10">
        <f t="shared" si="49"/>
        <v>42179.208333333328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4">
        <f t="shared" si="50"/>
        <v>0.51343749999999999</v>
      </c>
      <c r="T831" s="6">
        <f t="shared" si="51"/>
        <v>32.006493506493506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8"/>
        <v>43103.25</v>
      </c>
      <c r="L832">
        <v>1520056800</v>
      </c>
      <c r="M832" s="10">
        <f t="shared" si="49"/>
        <v>43162.25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4">
        <f t="shared" si="50"/>
        <v>1.1710526315789473E-2</v>
      </c>
      <c r="T832" s="6">
        <f t="shared" si="51"/>
        <v>64.727272727272734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8"/>
        <v>40994.208333333336</v>
      </c>
      <c r="L833">
        <v>1335675600</v>
      </c>
      <c r="M833" s="10">
        <f t="shared" si="49"/>
        <v>41028.208333333336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4">
        <f t="shared" si="50"/>
        <v>1.089773429454171</v>
      </c>
      <c r="T833" s="6">
        <f t="shared" si="51"/>
        <v>24.998110087408456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48"/>
        <v>42299.208333333328</v>
      </c>
      <c r="L834">
        <v>1448431200</v>
      </c>
      <c r="M834" s="10">
        <f t="shared" si="49"/>
        <v>42333.25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4">
        <f t="shared" si="50"/>
        <v>3.1517592592592591</v>
      </c>
      <c r="T834" s="6">
        <f t="shared" si="51"/>
        <v>104.97764070932922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52">(((J835/60)/60)/24)+DATE(1970,1,1)</f>
        <v>40588.25</v>
      </c>
      <c r="L835">
        <v>1298613600</v>
      </c>
      <c r="M835" s="10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4">
        <f t="shared" si="50"/>
        <v>1.5769117647058823</v>
      </c>
      <c r="T835" s="6">
        <f t="shared" si="51"/>
        <v>64.987878787878785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2"/>
        <v>41448.208333333336</v>
      </c>
      <c r="L836">
        <v>1372482000</v>
      </c>
      <c r="M836" s="10">
        <f t="shared" si="53"/>
        <v>41454.208333333336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4">
        <f t="shared" ref="S836:S899" si="54">E836/D836</f>
        <v>1.5380821917808218</v>
      </c>
      <c r="T836" s="6">
        <f t="shared" ref="T836:T899" si="55">IFERROR(E836/G836,0)</f>
        <v>94.352941176470594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2"/>
        <v>42063.25</v>
      </c>
      <c r="L837">
        <v>1425621600</v>
      </c>
      <c r="M837" s="10">
        <f t="shared" si="53"/>
        <v>42069.25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4">
        <f t="shared" si="54"/>
        <v>0.89738979118329465</v>
      </c>
      <c r="T837" s="6">
        <f t="shared" si="55"/>
        <v>44.001706484641637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2"/>
        <v>40214.25</v>
      </c>
      <c r="L838">
        <v>1266300000</v>
      </c>
      <c r="M838" s="10">
        <f t="shared" si="53"/>
        <v>40225.25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4">
        <f t="shared" si="54"/>
        <v>0.75135802469135804</v>
      </c>
      <c r="T838" s="6">
        <f t="shared" si="55"/>
        <v>64.744680851063833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2"/>
        <v>40629.208333333336</v>
      </c>
      <c r="L839">
        <v>1305867600</v>
      </c>
      <c r="M839" s="10">
        <f t="shared" si="53"/>
        <v>40683.208333333336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4">
        <f t="shared" si="54"/>
        <v>8.5288135593220336</v>
      </c>
      <c r="T839" s="6">
        <f t="shared" si="55"/>
        <v>84.00667779632721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2"/>
        <v>43370.208333333328</v>
      </c>
      <c r="L840">
        <v>1538802000</v>
      </c>
      <c r="M840" s="10">
        <f t="shared" si="53"/>
        <v>43379.208333333328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4">
        <f t="shared" si="54"/>
        <v>1.3890625000000001</v>
      </c>
      <c r="T840" s="6">
        <f t="shared" si="55"/>
        <v>34.061302681992338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2"/>
        <v>41715.208333333336</v>
      </c>
      <c r="L841">
        <v>1398920400</v>
      </c>
      <c r="M841" s="10">
        <f t="shared" si="53"/>
        <v>41760.208333333336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4">
        <f t="shared" si="54"/>
        <v>1.9018181818181819</v>
      </c>
      <c r="T841" s="6">
        <f t="shared" si="55"/>
        <v>93.273885350318466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2"/>
        <v>41836.208333333336</v>
      </c>
      <c r="L842">
        <v>1405659600</v>
      </c>
      <c r="M842" s="10">
        <f t="shared" si="53"/>
        <v>41838.208333333336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4">
        <f t="shared" si="54"/>
        <v>1.0024333619948409</v>
      </c>
      <c r="T842" s="6">
        <f t="shared" si="55"/>
        <v>32.998301726577978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2"/>
        <v>42419.25</v>
      </c>
      <c r="L843">
        <v>1457244000</v>
      </c>
      <c r="M843" s="10">
        <f t="shared" si="53"/>
        <v>42435.25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4">
        <f t="shared" si="54"/>
        <v>1.4275824175824177</v>
      </c>
      <c r="T843" s="6">
        <f t="shared" si="55"/>
        <v>83.812903225806451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2"/>
        <v>43266.208333333328</v>
      </c>
      <c r="L844">
        <v>1529298000</v>
      </c>
      <c r="M844" s="10">
        <f t="shared" si="53"/>
        <v>43269.208333333328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4">
        <f t="shared" si="54"/>
        <v>5.6313333333333331</v>
      </c>
      <c r="T844" s="6">
        <f t="shared" si="55"/>
        <v>63.992424242424242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2"/>
        <v>43338.208333333328</v>
      </c>
      <c r="L845">
        <v>1535778000</v>
      </c>
      <c r="M845" s="10">
        <f t="shared" si="53"/>
        <v>43344.208333333328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4">
        <f t="shared" si="54"/>
        <v>0.30715909090909088</v>
      </c>
      <c r="T845" s="6">
        <f t="shared" si="55"/>
        <v>81.909090909090907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2"/>
        <v>40930.25</v>
      </c>
      <c r="L846">
        <v>1327471200</v>
      </c>
      <c r="M846" s="10">
        <f t="shared" si="53"/>
        <v>40933.25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4">
        <f t="shared" si="54"/>
        <v>0.99397727272727276</v>
      </c>
      <c r="T846" s="6">
        <f t="shared" si="55"/>
        <v>93.053191489361708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2"/>
        <v>43235.208333333328</v>
      </c>
      <c r="L847">
        <v>1529557200</v>
      </c>
      <c r="M847" s="10">
        <f t="shared" si="53"/>
        <v>43272.208333333328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4">
        <f t="shared" si="54"/>
        <v>1.9754935622317598</v>
      </c>
      <c r="T847" s="6">
        <f t="shared" si="55"/>
        <v>101.98449039881831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2"/>
        <v>43302.208333333328</v>
      </c>
      <c r="L848">
        <v>1535259600</v>
      </c>
      <c r="M848" s="10">
        <f t="shared" si="53"/>
        <v>43338.208333333328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4">
        <f t="shared" si="54"/>
        <v>5.085</v>
      </c>
      <c r="T848" s="6">
        <f t="shared" si="55"/>
        <v>105.9375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2"/>
        <v>43107.25</v>
      </c>
      <c r="L849">
        <v>1515564000</v>
      </c>
      <c r="M849" s="10">
        <f t="shared" si="53"/>
        <v>43110.25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4">
        <f t="shared" si="54"/>
        <v>2.3774468085106384</v>
      </c>
      <c r="T849" s="6">
        <f t="shared" si="55"/>
        <v>101.58181818181818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2"/>
        <v>40341.208333333336</v>
      </c>
      <c r="L850">
        <v>1277096400</v>
      </c>
      <c r="M850" s="10">
        <f t="shared" si="53"/>
        <v>40350.208333333336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4">
        <f t="shared" si="54"/>
        <v>3.3846875000000001</v>
      </c>
      <c r="T850" s="6">
        <f t="shared" si="55"/>
        <v>62.970930232558139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2"/>
        <v>40948.25</v>
      </c>
      <c r="L851">
        <v>1329026400</v>
      </c>
      <c r="M851" s="10">
        <f t="shared" si="53"/>
        <v>40951.25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4">
        <f t="shared" si="54"/>
        <v>1.3308955223880596</v>
      </c>
      <c r="T851" s="6">
        <f t="shared" si="55"/>
        <v>29.045602605863191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2"/>
        <v>40866.25</v>
      </c>
      <c r="L852">
        <v>1322978400</v>
      </c>
      <c r="M852" s="10">
        <f t="shared" si="53"/>
        <v>40881.25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4">
        <f t="shared" si="54"/>
        <v>0.01</v>
      </c>
      <c r="T852" s="6">
        <f t="shared" si="55"/>
        <v>1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2"/>
        <v>41031.208333333336</v>
      </c>
      <c r="L853">
        <v>1338786000</v>
      </c>
      <c r="M853" s="10">
        <f t="shared" si="53"/>
        <v>41064.208333333336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4">
        <f t="shared" si="54"/>
        <v>2.0779999999999998</v>
      </c>
      <c r="T853" s="6">
        <f t="shared" si="55"/>
        <v>77.924999999999997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2"/>
        <v>40740.208333333336</v>
      </c>
      <c r="L854">
        <v>1311656400</v>
      </c>
      <c r="M854" s="10">
        <f t="shared" si="53"/>
        <v>40750.208333333336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4">
        <f t="shared" si="54"/>
        <v>0.51122448979591839</v>
      </c>
      <c r="T854" s="6">
        <f t="shared" si="55"/>
        <v>80.806451612903231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2"/>
        <v>40714.208333333336</v>
      </c>
      <c r="L855">
        <v>1308978000</v>
      </c>
      <c r="M855" s="10">
        <f t="shared" si="53"/>
        <v>40719.208333333336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4">
        <f t="shared" si="54"/>
        <v>6.5205847953216374</v>
      </c>
      <c r="T855" s="6">
        <f t="shared" si="55"/>
        <v>76.006816632583508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2"/>
        <v>43787.25</v>
      </c>
      <c r="L856">
        <v>1576389600</v>
      </c>
      <c r="M856" s="10">
        <f t="shared" si="53"/>
        <v>43814.25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4">
        <f t="shared" si="54"/>
        <v>1.1363099415204678</v>
      </c>
      <c r="T856" s="6">
        <f t="shared" si="55"/>
        <v>72.993613824192337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2"/>
        <v>40712.208333333336</v>
      </c>
      <c r="L857">
        <v>1311051600</v>
      </c>
      <c r="M857" s="10">
        <f t="shared" si="53"/>
        <v>40743.208333333336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4">
        <f t="shared" si="54"/>
        <v>1.0237606837606839</v>
      </c>
      <c r="T857" s="6">
        <f t="shared" si="55"/>
        <v>53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2"/>
        <v>41023.208333333336</v>
      </c>
      <c r="L858">
        <v>1336712400</v>
      </c>
      <c r="M858" s="10">
        <f t="shared" si="53"/>
        <v>41040.208333333336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4">
        <f t="shared" si="54"/>
        <v>3.5658333333333334</v>
      </c>
      <c r="T858" s="6">
        <f t="shared" si="55"/>
        <v>54.164556962025316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2"/>
        <v>40944.25</v>
      </c>
      <c r="L859">
        <v>1330408800</v>
      </c>
      <c r="M859" s="10">
        <f t="shared" si="53"/>
        <v>40967.25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4">
        <f t="shared" si="54"/>
        <v>1.3986792452830188</v>
      </c>
      <c r="T859" s="6">
        <f t="shared" si="55"/>
        <v>32.946666666666665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2"/>
        <v>43211.208333333328</v>
      </c>
      <c r="L860">
        <v>1524891600</v>
      </c>
      <c r="M860" s="10">
        <f t="shared" si="53"/>
        <v>43218.208333333328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4">
        <f t="shared" si="54"/>
        <v>0.69450000000000001</v>
      </c>
      <c r="T860" s="6">
        <f t="shared" si="55"/>
        <v>79.371428571428567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2"/>
        <v>41334.25</v>
      </c>
      <c r="L861">
        <v>1363669200</v>
      </c>
      <c r="M861" s="10">
        <f t="shared" si="53"/>
        <v>41352.208333333336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4">
        <f t="shared" si="54"/>
        <v>0.35534246575342465</v>
      </c>
      <c r="T861" s="6">
        <f t="shared" si="55"/>
        <v>41.174603174603178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2"/>
        <v>43515.25</v>
      </c>
      <c r="L862">
        <v>1551420000</v>
      </c>
      <c r="M862" s="10">
        <f t="shared" si="53"/>
        <v>43525.25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4">
        <f t="shared" si="54"/>
        <v>2.5165000000000002</v>
      </c>
      <c r="T862" s="6">
        <f t="shared" si="55"/>
        <v>77.430769230769229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2"/>
        <v>40258.208333333336</v>
      </c>
      <c r="L863">
        <v>1269838800</v>
      </c>
      <c r="M863" s="10">
        <f t="shared" si="53"/>
        <v>40266.208333333336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4">
        <f t="shared" si="54"/>
        <v>1.0587500000000001</v>
      </c>
      <c r="T863" s="6">
        <f t="shared" si="55"/>
        <v>57.159509202453989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2"/>
        <v>40756.208333333336</v>
      </c>
      <c r="L864">
        <v>1312520400</v>
      </c>
      <c r="M864" s="10">
        <f t="shared" si="53"/>
        <v>40760.208333333336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4">
        <f t="shared" si="54"/>
        <v>1.8742857142857143</v>
      </c>
      <c r="T864" s="6">
        <f t="shared" si="55"/>
        <v>77.17647058823529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2"/>
        <v>42172.208333333328</v>
      </c>
      <c r="L865">
        <v>1436504400</v>
      </c>
      <c r="M865" s="10">
        <f t="shared" si="53"/>
        <v>42195.208333333328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4">
        <f t="shared" si="54"/>
        <v>3.8678571428571429</v>
      </c>
      <c r="T865" s="6">
        <f t="shared" si="55"/>
        <v>24.953917050691246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2"/>
        <v>42601.208333333328</v>
      </c>
      <c r="L866">
        <v>1472014800</v>
      </c>
      <c r="M866" s="10">
        <f t="shared" si="53"/>
        <v>42606.208333333328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4">
        <f t="shared" si="54"/>
        <v>3.4707142857142856</v>
      </c>
      <c r="T866" s="6">
        <f t="shared" si="55"/>
        <v>97.18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2"/>
        <v>41897.208333333336</v>
      </c>
      <c r="L867">
        <v>1411534800</v>
      </c>
      <c r="M867" s="10">
        <f t="shared" si="53"/>
        <v>41906.208333333336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4">
        <f t="shared" si="54"/>
        <v>1.8582098765432098</v>
      </c>
      <c r="T867" s="6">
        <f t="shared" si="55"/>
        <v>46.000916870415651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2"/>
        <v>40671.208333333336</v>
      </c>
      <c r="L868">
        <v>1304917200</v>
      </c>
      <c r="M868" s="10">
        <f t="shared" si="53"/>
        <v>40672.208333333336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4">
        <f t="shared" si="54"/>
        <v>0.43241247264770238</v>
      </c>
      <c r="T868" s="6">
        <f t="shared" si="55"/>
        <v>88.023385300668153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2"/>
        <v>43382.208333333328</v>
      </c>
      <c r="L869">
        <v>1539579600</v>
      </c>
      <c r="M869" s="10">
        <f t="shared" si="53"/>
        <v>43388.208333333328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4">
        <f t="shared" si="54"/>
        <v>1.6243749999999999</v>
      </c>
      <c r="T869" s="6">
        <f t="shared" si="55"/>
        <v>25.99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2"/>
        <v>41559.208333333336</v>
      </c>
      <c r="L870">
        <v>1382504400</v>
      </c>
      <c r="M870" s="10">
        <f t="shared" si="53"/>
        <v>41570.208333333336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4">
        <f t="shared" si="54"/>
        <v>1.8484285714285715</v>
      </c>
      <c r="T870" s="6">
        <f t="shared" si="55"/>
        <v>102.69047619047619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2"/>
        <v>40350.208333333336</v>
      </c>
      <c r="L871">
        <v>1278306000</v>
      </c>
      <c r="M871" s="10">
        <f t="shared" si="53"/>
        <v>40364.208333333336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4">
        <f t="shared" si="54"/>
        <v>0.23703520691785052</v>
      </c>
      <c r="T871" s="6">
        <f t="shared" si="55"/>
        <v>72.958174904942965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2"/>
        <v>42240.208333333328</v>
      </c>
      <c r="L872">
        <v>1442552400</v>
      </c>
      <c r="M872" s="10">
        <f t="shared" si="53"/>
        <v>42265.208333333328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4">
        <f t="shared" si="54"/>
        <v>0.89870129870129867</v>
      </c>
      <c r="T872" s="6">
        <f t="shared" si="55"/>
        <v>57.190082644628099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2"/>
        <v>43040.208333333328</v>
      </c>
      <c r="L873">
        <v>1511071200</v>
      </c>
      <c r="M873" s="10">
        <f t="shared" si="53"/>
        <v>43058.25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4">
        <f t="shared" si="54"/>
        <v>2.7260419580419581</v>
      </c>
      <c r="T873" s="6">
        <f t="shared" si="55"/>
        <v>84.013793103448279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2"/>
        <v>43346.208333333328</v>
      </c>
      <c r="L874">
        <v>1536382800</v>
      </c>
      <c r="M874" s="10">
        <f t="shared" si="53"/>
        <v>43351.208333333328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4">
        <f t="shared" si="54"/>
        <v>1.7004255319148935</v>
      </c>
      <c r="T874" s="6">
        <f t="shared" si="55"/>
        <v>98.666666666666671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2"/>
        <v>41647.25</v>
      </c>
      <c r="L875">
        <v>1389592800</v>
      </c>
      <c r="M875" s="10">
        <f t="shared" si="53"/>
        <v>41652.25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4">
        <f t="shared" si="54"/>
        <v>1.8828503562945369</v>
      </c>
      <c r="T875" s="6">
        <f t="shared" si="55"/>
        <v>42.007419183889773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2"/>
        <v>40291.208333333336</v>
      </c>
      <c r="L876">
        <v>1275282000</v>
      </c>
      <c r="M876" s="10">
        <f t="shared" si="53"/>
        <v>40329.208333333336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4">
        <f t="shared" si="54"/>
        <v>3.4693532338308457</v>
      </c>
      <c r="T876" s="6">
        <f t="shared" si="55"/>
        <v>32.002753556677376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2"/>
        <v>40556.25</v>
      </c>
      <c r="L877">
        <v>1294984800</v>
      </c>
      <c r="M877" s="10">
        <f t="shared" si="53"/>
        <v>40557.25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4">
        <f t="shared" si="54"/>
        <v>0.6917721518987342</v>
      </c>
      <c r="T877" s="6">
        <f t="shared" si="55"/>
        <v>81.567164179104481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2"/>
        <v>43624.208333333328</v>
      </c>
      <c r="L878">
        <v>1562043600</v>
      </c>
      <c r="M878" s="10">
        <f t="shared" si="53"/>
        <v>43648.208333333328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4">
        <f t="shared" si="54"/>
        <v>0.25433734939759034</v>
      </c>
      <c r="T878" s="6">
        <f t="shared" si="55"/>
        <v>37.035087719298247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2"/>
        <v>42577.208333333328</v>
      </c>
      <c r="L879">
        <v>1469595600</v>
      </c>
      <c r="M879" s="10">
        <f t="shared" si="53"/>
        <v>42578.208333333328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4">
        <f t="shared" si="54"/>
        <v>0.77400977995110021</v>
      </c>
      <c r="T879" s="6">
        <f t="shared" si="55"/>
        <v>103.033360455655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2"/>
        <v>43845.25</v>
      </c>
      <c r="L880">
        <v>1581141600</v>
      </c>
      <c r="M880" s="10">
        <f t="shared" si="53"/>
        <v>43869.25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4">
        <f t="shared" si="54"/>
        <v>0.37481481481481482</v>
      </c>
      <c r="T880" s="6">
        <f t="shared" si="55"/>
        <v>84.333333333333329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2"/>
        <v>42788.25</v>
      </c>
      <c r="L881">
        <v>1488520800</v>
      </c>
      <c r="M881" s="10">
        <f t="shared" si="53"/>
        <v>42797.25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4">
        <f t="shared" si="54"/>
        <v>5.4379999999999997</v>
      </c>
      <c r="T881" s="6">
        <f t="shared" si="55"/>
        <v>102.60377358490567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2"/>
        <v>43667.208333333328</v>
      </c>
      <c r="L882">
        <v>1563858000</v>
      </c>
      <c r="M882" s="10">
        <f t="shared" si="53"/>
        <v>43669.208333333328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4">
        <f t="shared" si="54"/>
        <v>2.2852189349112426</v>
      </c>
      <c r="T882" s="6">
        <f t="shared" si="55"/>
        <v>79.992129246064621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2"/>
        <v>42194.208333333328</v>
      </c>
      <c r="L883">
        <v>1438923600</v>
      </c>
      <c r="M883" s="10">
        <f t="shared" si="53"/>
        <v>42223.208333333328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4">
        <f t="shared" si="54"/>
        <v>0.38948339483394834</v>
      </c>
      <c r="T883" s="6">
        <f t="shared" si="55"/>
        <v>70.055309734513273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2"/>
        <v>42025.25</v>
      </c>
      <c r="L884">
        <v>1422165600</v>
      </c>
      <c r="M884" s="10">
        <f t="shared" si="53"/>
        <v>42029.25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4">
        <f t="shared" si="54"/>
        <v>3.7</v>
      </c>
      <c r="T884" s="6">
        <f t="shared" si="55"/>
        <v>37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2"/>
        <v>40323.208333333336</v>
      </c>
      <c r="L885">
        <v>1277874000</v>
      </c>
      <c r="M885" s="10">
        <f t="shared" si="53"/>
        <v>40359.208333333336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4">
        <f t="shared" si="54"/>
        <v>2.3791176470588233</v>
      </c>
      <c r="T885" s="6">
        <f t="shared" si="55"/>
        <v>41.911917098445599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2"/>
        <v>41763.208333333336</v>
      </c>
      <c r="L886">
        <v>1399352400</v>
      </c>
      <c r="M886" s="10">
        <f t="shared" si="53"/>
        <v>41765.208333333336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4">
        <f t="shared" si="54"/>
        <v>0.64036299765807958</v>
      </c>
      <c r="T886" s="6">
        <f t="shared" si="55"/>
        <v>57.992576882290564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2"/>
        <v>40335.208333333336</v>
      </c>
      <c r="L887">
        <v>1279083600</v>
      </c>
      <c r="M887" s="10">
        <f t="shared" si="53"/>
        <v>40373.208333333336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4">
        <f t="shared" si="54"/>
        <v>1.1827777777777777</v>
      </c>
      <c r="T887" s="6">
        <f t="shared" si="55"/>
        <v>40.942307692307693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2"/>
        <v>40416.208333333336</v>
      </c>
      <c r="L888">
        <v>1284354000</v>
      </c>
      <c r="M888" s="10">
        <f t="shared" si="53"/>
        <v>40434.208333333336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4">
        <f t="shared" si="54"/>
        <v>0.84824037184594958</v>
      </c>
      <c r="T888" s="6">
        <f t="shared" si="55"/>
        <v>69.9972602739726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2"/>
        <v>42202.208333333328</v>
      </c>
      <c r="L889">
        <v>1441170000</v>
      </c>
      <c r="M889" s="10">
        <f t="shared" si="53"/>
        <v>42249.208333333328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4">
        <f t="shared" si="54"/>
        <v>0.29346153846153844</v>
      </c>
      <c r="T889" s="6">
        <f t="shared" si="55"/>
        <v>73.838709677419359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2"/>
        <v>42836.208333333328</v>
      </c>
      <c r="L890">
        <v>1493528400</v>
      </c>
      <c r="M890" s="10">
        <f t="shared" si="53"/>
        <v>42855.208333333328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4">
        <f t="shared" si="54"/>
        <v>2.0989655172413793</v>
      </c>
      <c r="T890" s="6">
        <f t="shared" si="55"/>
        <v>41.979310344827589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2"/>
        <v>41710.208333333336</v>
      </c>
      <c r="L891">
        <v>1395205200</v>
      </c>
      <c r="M891" s="10">
        <f t="shared" si="53"/>
        <v>41717.208333333336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4">
        <f t="shared" si="54"/>
        <v>1.697857142857143</v>
      </c>
      <c r="T891" s="6">
        <f t="shared" si="55"/>
        <v>77.93442622950819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2"/>
        <v>43640.208333333328</v>
      </c>
      <c r="L892">
        <v>1561438800</v>
      </c>
      <c r="M892" s="10">
        <f t="shared" si="53"/>
        <v>43641.208333333328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4">
        <f t="shared" si="54"/>
        <v>1.1595907738095239</v>
      </c>
      <c r="T892" s="6">
        <f t="shared" si="55"/>
        <v>106.01972789115646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2"/>
        <v>40880.25</v>
      </c>
      <c r="L893">
        <v>1326693600</v>
      </c>
      <c r="M893" s="10">
        <f t="shared" si="53"/>
        <v>40924.25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4">
        <f t="shared" si="54"/>
        <v>2.5859999999999999</v>
      </c>
      <c r="T893" s="6">
        <f t="shared" si="55"/>
        <v>47.018181818181816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2"/>
        <v>40319.208333333336</v>
      </c>
      <c r="L894">
        <v>1277960400</v>
      </c>
      <c r="M894" s="10">
        <f t="shared" si="53"/>
        <v>40360.208333333336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4">
        <f t="shared" si="54"/>
        <v>2.3058333333333332</v>
      </c>
      <c r="T894" s="6">
        <f t="shared" si="55"/>
        <v>76.016483516483518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2"/>
        <v>42170.208333333328</v>
      </c>
      <c r="L895">
        <v>1434690000</v>
      </c>
      <c r="M895" s="10">
        <f t="shared" si="53"/>
        <v>42174.208333333328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4">
        <f t="shared" si="54"/>
        <v>1.2821428571428573</v>
      </c>
      <c r="T895" s="6">
        <f t="shared" si="55"/>
        <v>54.120603015075375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2"/>
        <v>41466.208333333336</v>
      </c>
      <c r="L896">
        <v>1376110800</v>
      </c>
      <c r="M896" s="10">
        <f t="shared" si="53"/>
        <v>41496.208333333336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4">
        <f t="shared" si="54"/>
        <v>1.8870588235294117</v>
      </c>
      <c r="T896" s="6">
        <f t="shared" si="55"/>
        <v>57.285714285714285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2"/>
        <v>43134.25</v>
      </c>
      <c r="L897">
        <v>1518415200</v>
      </c>
      <c r="M897" s="10">
        <f t="shared" si="53"/>
        <v>43143.25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4">
        <f t="shared" si="54"/>
        <v>6.9511889862327911E-2</v>
      </c>
      <c r="T897" s="6">
        <f t="shared" si="55"/>
        <v>103.81308411214954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52"/>
        <v>40738.208333333336</v>
      </c>
      <c r="L898">
        <v>1310878800</v>
      </c>
      <c r="M898" s="10">
        <f t="shared" si="53"/>
        <v>40741.208333333336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4">
        <f t="shared" si="54"/>
        <v>7.7443434343434348</v>
      </c>
      <c r="T898" s="6">
        <f t="shared" si="55"/>
        <v>105.02602739726028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56">(((J899/60)/60)/24)+DATE(1970,1,1)</f>
        <v>43583.208333333328</v>
      </c>
      <c r="L899">
        <v>1556600400</v>
      </c>
      <c r="M899" s="10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4">
        <f t="shared" si="54"/>
        <v>0.27693181818181817</v>
      </c>
      <c r="T899" s="6">
        <f t="shared" si="55"/>
        <v>90.259259259259252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6"/>
        <v>43815.25</v>
      </c>
      <c r="L900">
        <v>1576994400</v>
      </c>
      <c r="M900" s="10">
        <f t="shared" si="57"/>
        <v>43821.25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4">
        <f t="shared" ref="S900:S963" si="58">E900/D900</f>
        <v>0.52479620323841425</v>
      </c>
      <c r="T900" s="6">
        <f t="shared" ref="T900:T963" si="59">IFERROR(E900/G900,0)</f>
        <v>76.978705978705975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6"/>
        <v>41554.208333333336</v>
      </c>
      <c r="L901">
        <v>1382677200</v>
      </c>
      <c r="M901" s="10">
        <f t="shared" si="57"/>
        <v>41572.208333333336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4">
        <f t="shared" si="58"/>
        <v>4.0709677419354842</v>
      </c>
      <c r="T901" s="6">
        <f t="shared" si="59"/>
        <v>102.60162601626017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6"/>
        <v>41901.208333333336</v>
      </c>
      <c r="L902">
        <v>1411189200</v>
      </c>
      <c r="M902" s="10">
        <f t="shared" si="57"/>
        <v>41902.208333333336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4">
        <f t="shared" si="58"/>
        <v>0.02</v>
      </c>
      <c r="T902" s="6">
        <f t="shared" si="59"/>
        <v>2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6"/>
        <v>43298.208333333328</v>
      </c>
      <c r="L903">
        <v>1534654800</v>
      </c>
      <c r="M903" s="10">
        <f t="shared" si="57"/>
        <v>43331.208333333328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4">
        <f t="shared" si="58"/>
        <v>1.5617857142857143</v>
      </c>
      <c r="T903" s="6">
        <f t="shared" si="59"/>
        <v>55.0062893081761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6"/>
        <v>42399.25</v>
      </c>
      <c r="L904">
        <v>1457762400</v>
      </c>
      <c r="M904" s="10">
        <f t="shared" si="57"/>
        <v>42441.25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4">
        <f t="shared" si="58"/>
        <v>2.5242857142857145</v>
      </c>
      <c r="T904" s="6">
        <f t="shared" si="59"/>
        <v>32.127272727272725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6"/>
        <v>41034.208333333336</v>
      </c>
      <c r="L905">
        <v>1337490000</v>
      </c>
      <c r="M905" s="10">
        <f t="shared" si="57"/>
        <v>41049.208333333336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4">
        <f t="shared" si="58"/>
        <v>1.729268292682927E-2</v>
      </c>
      <c r="T905" s="6">
        <f t="shared" si="59"/>
        <v>50.642857142857146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6"/>
        <v>41186.208333333336</v>
      </c>
      <c r="L906">
        <v>1349672400</v>
      </c>
      <c r="M906" s="10">
        <f t="shared" si="57"/>
        <v>41190.208333333336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4">
        <f t="shared" si="58"/>
        <v>0.12230769230769231</v>
      </c>
      <c r="T906" s="6">
        <f t="shared" si="59"/>
        <v>49.6875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6"/>
        <v>41536.208333333336</v>
      </c>
      <c r="L907">
        <v>1379826000</v>
      </c>
      <c r="M907" s="10">
        <f t="shared" si="57"/>
        <v>41539.208333333336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4">
        <f t="shared" si="58"/>
        <v>1.6398734177215191</v>
      </c>
      <c r="T907" s="6">
        <f t="shared" si="59"/>
        <v>54.894067796610166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6"/>
        <v>42868.208333333328</v>
      </c>
      <c r="L908">
        <v>1497762000</v>
      </c>
      <c r="M908" s="10">
        <f t="shared" si="57"/>
        <v>42904.208333333328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4">
        <f t="shared" si="58"/>
        <v>1.6298181818181818</v>
      </c>
      <c r="T908" s="6">
        <f t="shared" si="59"/>
        <v>46.931937172774866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6"/>
        <v>40660.208333333336</v>
      </c>
      <c r="L909">
        <v>1304485200</v>
      </c>
      <c r="M909" s="10">
        <f t="shared" si="57"/>
        <v>40667.208333333336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4">
        <f t="shared" si="58"/>
        <v>0.20252747252747252</v>
      </c>
      <c r="T909" s="6">
        <f t="shared" si="59"/>
        <v>44.951219512195124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6"/>
        <v>41031.208333333336</v>
      </c>
      <c r="L910">
        <v>1336885200</v>
      </c>
      <c r="M910" s="10">
        <f t="shared" si="57"/>
        <v>41042.208333333336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4">
        <f t="shared" si="58"/>
        <v>3.1924083769633507</v>
      </c>
      <c r="T910" s="6">
        <f t="shared" si="59"/>
        <v>30.99898322318251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6"/>
        <v>43255.208333333328</v>
      </c>
      <c r="L911">
        <v>1530421200</v>
      </c>
      <c r="M911" s="10">
        <f t="shared" si="57"/>
        <v>43282.208333333328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4">
        <f t="shared" si="58"/>
        <v>4.7894444444444444</v>
      </c>
      <c r="T911" s="6">
        <f t="shared" si="59"/>
        <v>107.7625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6"/>
        <v>42026.25</v>
      </c>
      <c r="L912">
        <v>1421992800</v>
      </c>
      <c r="M912" s="10">
        <f t="shared" si="57"/>
        <v>42027.25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4">
        <f t="shared" si="58"/>
        <v>0.19556634304207121</v>
      </c>
      <c r="T912" s="6">
        <f t="shared" si="59"/>
        <v>102.07770270270271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6"/>
        <v>43717.208333333328</v>
      </c>
      <c r="L913">
        <v>1568178000</v>
      </c>
      <c r="M913" s="10">
        <f t="shared" si="57"/>
        <v>43719.208333333328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4">
        <f t="shared" si="58"/>
        <v>1.9894827586206896</v>
      </c>
      <c r="T913" s="6">
        <f t="shared" si="59"/>
        <v>24.976190476190474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6"/>
        <v>41157.208333333336</v>
      </c>
      <c r="L914">
        <v>1347944400</v>
      </c>
      <c r="M914" s="10">
        <f t="shared" si="57"/>
        <v>41170.208333333336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4">
        <f t="shared" si="58"/>
        <v>7.95</v>
      </c>
      <c r="T914" s="6">
        <f t="shared" si="59"/>
        <v>79.944134078212286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6"/>
        <v>43597.208333333328</v>
      </c>
      <c r="L915">
        <v>1558760400</v>
      </c>
      <c r="M915" s="10">
        <f t="shared" si="57"/>
        <v>43610.208333333328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4">
        <f t="shared" si="58"/>
        <v>0.50621082621082625</v>
      </c>
      <c r="T915" s="6">
        <f t="shared" si="59"/>
        <v>67.946462715105156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6"/>
        <v>41490.208333333336</v>
      </c>
      <c r="L916">
        <v>1376629200</v>
      </c>
      <c r="M916" s="10">
        <f t="shared" si="57"/>
        <v>41502.208333333336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4">
        <f t="shared" si="58"/>
        <v>0.57437499999999997</v>
      </c>
      <c r="T916" s="6">
        <f t="shared" si="59"/>
        <v>26.070921985815602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6"/>
        <v>42976.208333333328</v>
      </c>
      <c r="L917">
        <v>1504760400</v>
      </c>
      <c r="M917" s="10">
        <f t="shared" si="57"/>
        <v>42985.208333333328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4">
        <f t="shared" si="58"/>
        <v>1.5562827640984909</v>
      </c>
      <c r="T917" s="6">
        <f t="shared" si="59"/>
        <v>105.0032154340836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6"/>
        <v>41991.25</v>
      </c>
      <c r="L918">
        <v>1419660000</v>
      </c>
      <c r="M918" s="10">
        <f t="shared" si="57"/>
        <v>42000.25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4">
        <f t="shared" si="58"/>
        <v>0.36297297297297298</v>
      </c>
      <c r="T918" s="6">
        <f t="shared" si="59"/>
        <v>25.826923076923077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6"/>
        <v>40722.208333333336</v>
      </c>
      <c r="L919">
        <v>1311310800</v>
      </c>
      <c r="M919" s="10">
        <f t="shared" si="57"/>
        <v>40746.208333333336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4">
        <f t="shared" si="58"/>
        <v>0.58250000000000002</v>
      </c>
      <c r="T919" s="6">
        <f t="shared" si="59"/>
        <v>77.666666666666671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6"/>
        <v>41117.208333333336</v>
      </c>
      <c r="L920">
        <v>1344315600</v>
      </c>
      <c r="M920" s="10">
        <f t="shared" si="57"/>
        <v>41128.208333333336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4">
        <f t="shared" si="58"/>
        <v>2.3739473684210526</v>
      </c>
      <c r="T920" s="6">
        <f t="shared" si="59"/>
        <v>57.82692307692308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6"/>
        <v>43022.208333333328</v>
      </c>
      <c r="L921">
        <v>1510725600</v>
      </c>
      <c r="M921" s="10">
        <f t="shared" si="57"/>
        <v>43054.25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4">
        <f t="shared" si="58"/>
        <v>0.58750000000000002</v>
      </c>
      <c r="T921" s="6">
        <f t="shared" si="59"/>
        <v>92.955555555555549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6"/>
        <v>43503.25</v>
      </c>
      <c r="L922">
        <v>1551247200</v>
      </c>
      <c r="M922" s="10">
        <f t="shared" si="57"/>
        <v>43523.25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4">
        <f t="shared" si="58"/>
        <v>1.8256603773584905</v>
      </c>
      <c r="T922" s="6">
        <f t="shared" si="59"/>
        <v>37.945098039215686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6"/>
        <v>40951.25</v>
      </c>
      <c r="L923">
        <v>1330236000</v>
      </c>
      <c r="M923" s="10">
        <f t="shared" si="57"/>
        <v>40965.25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4">
        <f t="shared" si="58"/>
        <v>7.5436408977556111E-3</v>
      </c>
      <c r="T923" s="6">
        <f t="shared" si="59"/>
        <v>31.842105263157894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6"/>
        <v>43443.25</v>
      </c>
      <c r="L924">
        <v>1545112800</v>
      </c>
      <c r="M924" s="10">
        <f t="shared" si="57"/>
        <v>43452.25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4">
        <f t="shared" si="58"/>
        <v>1.7595330739299611</v>
      </c>
      <c r="T924" s="6">
        <f t="shared" si="59"/>
        <v>40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6"/>
        <v>40373.208333333336</v>
      </c>
      <c r="L925">
        <v>1279170000</v>
      </c>
      <c r="M925" s="10">
        <f t="shared" si="57"/>
        <v>40374.208333333336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4">
        <f t="shared" si="58"/>
        <v>2.3788235294117648</v>
      </c>
      <c r="T925" s="6">
        <f t="shared" si="59"/>
        <v>101.1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6"/>
        <v>43769.208333333328</v>
      </c>
      <c r="L926">
        <v>1573452000</v>
      </c>
      <c r="M926" s="10">
        <f t="shared" si="57"/>
        <v>43780.25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4">
        <f t="shared" si="58"/>
        <v>4.8805076142131982</v>
      </c>
      <c r="T926" s="6">
        <f t="shared" si="59"/>
        <v>84.006989951944078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6"/>
        <v>43000.208333333328</v>
      </c>
      <c r="L927">
        <v>1507093200</v>
      </c>
      <c r="M927" s="10">
        <f t="shared" si="57"/>
        <v>43012.208333333328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4">
        <f t="shared" si="58"/>
        <v>2.2406666666666668</v>
      </c>
      <c r="T927" s="6">
        <f t="shared" si="59"/>
        <v>103.41538461538461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6"/>
        <v>42502.208333333328</v>
      </c>
      <c r="L928">
        <v>1463374800</v>
      </c>
      <c r="M928" s="10">
        <f t="shared" si="57"/>
        <v>42506.208333333328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4">
        <f t="shared" si="58"/>
        <v>0.18126436781609195</v>
      </c>
      <c r="T928" s="6">
        <f t="shared" si="59"/>
        <v>105.13333333333334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6"/>
        <v>41102.208333333336</v>
      </c>
      <c r="L929">
        <v>1344574800</v>
      </c>
      <c r="M929" s="10">
        <f t="shared" si="57"/>
        <v>41131.208333333336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4">
        <f t="shared" si="58"/>
        <v>0.45847222222222223</v>
      </c>
      <c r="T929" s="6">
        <f t="shared" si="59"/>
        <v>89.21621621621621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6"/>
        <v>41637.25</v>
      </c>
      <c r="L930">
        <v>1389074400</v>
      </c>
      <c r="M930" s="10">
        <f t="shared" si="57"/>
        <v>41646.25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4">
        <f t="shared" si="58"/>
        <v>1.1731541218637993</v>
      </c>
      <c r="T930" s="6">
        <f t="shared" si="59"/>
        <v>51.995234312946785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6"/>
        <v>42858.208333333328</v>
      </c>
      <c r="L931">
        <v>1494997200</v>
      </c>
      <c r="M931" s="10">
        <f t="shared" si="57"/>
        <v>42872.208333333328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4">
        <f t="shared" si="58"/>
        <v>2.173090909090909</v>
      </c>
      <c r="T931" s="6">
        <f t="shared" si="59"/>
        <v>64.956521739130437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6"/>
        <v>42060.25</v>
      </c>
      <c r="L932">
        <v>1425448800</v>
      </c>
      <c r="M932" s="10">
        <f t="shared" si="57"/>
        <v>42067.25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4">
        <f t="shared" si="58"/>
        <v>1.1228571428571428</v>
      </c>
      <c r="T932" s="6">
        <f t="shared" si="59"/>
        <v>46.235294117647058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6"/>
        <v>41818.208333333336</v>
      </c>
      <c r="L933">
        <v>1404104400</v>
      </c>
      <c r="M933" s="10">
        <f t="shared" si="57"/>
        <v>41820.208333333336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4">
        <f t="shared" si="58"/>
        <v>0.72518987341772156</v>
      </c>
      <c r="T933" s="6">
        <f t="shared" si="59"/>
        <v>51.151785714285715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6"/>
        <v>41709.208333333336</v>
      </c>
      <c r="L934">
        <v>1394773200</v>
      </c>
      <c r="M934" s="10">
        <f t="shared" si="57"/>
        <v>41712.208333333336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4">
        <f t="shared" si="58"/>
        <v>2.1230434782608696</v>
      </c>
      <c r="T934" s="6">
        <f t="shared" si="59"/>
        <v>33.909722222222221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6"/>
        <v>41372.208333333336</v>
      </c>
      <c r="L935">
        <v>1366520400</v>
      </c>
      <c r="M935" s="10">
        <f t="shared" si="57"/>
        <v>41385.208333333336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4">
        <f t="shared" si="58"/>
        <v>2.3974657534246577</v>
      </c>
      <c r="T935" s="6">
        <f t="shared" si="59"/>
        <v>92.016298633017882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6"/>
        <v>42422.25</v>
      </c>
      <c r="L936">
        <v>1456639200</v>
      </c>
      <c r="M936" s="10">
        <f t="shared" si="57"/>
        <v>42428.25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4">
        <f t="shared" si="58"/>
        <v>1.8193548387096774</v>
      </c>
      <c r="T936" s="6">
        <f t="shared" si="59"/>
        <v>107.42857142857143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6"/>
        <v>42209.208333333328</v>
      </c>
      <c r="L937">
        <v>1438318800</v>
      </c>
      <c r="M937" s="10">
        <f t="shared" si="57"/>
        <v>42216.208333333328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4">
        <f t="shared" si="58"/>
        <v>1.6413114754098361</v>
      </c>
      <c r="T937" s="6">
        <f t="shared" si="59"/>
        <v>75.848484848484844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6"/>
        <v>43668.208333333328</v>
      </c>
      <c r="L938">
        <v>1564030800</v>
      </c>
      <c r="M938" s="10">
        <f t="shared" si="57"/>
        <v>43671.208333333328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4">
        <f t="shared" si="58"/>
        <v>1.6375968992248063E-2</v>
      </c>
      <c r="T938" s="6">
        <f t="shared" si="59"/>
        <v>80.476190476190482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6"/>
        <v>42334.25</v>
      </c>
      <c r="L939">
        <v>1449295200</v>
      </c>
      <c r="M939" s="10">
        <f t="shared" si="57"/>
        <v>42343.25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4">
        <f t="shared" si="58"/>
        <v>0.49643859649122807</v>
      </c>
      <c r="T939" s="6">
        <f t="shared" si="59"/>
        <v>86.978483606557376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6"/>
        <v>43263.208333333328</v>
      </c>
      <c r="L940">
        <v>1531890000</v>
      </c>
      <c r="M940" s="10">
        <f t="shared" si="57"/>
        <v>43299.208333333328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4">
        <f t="shared" si="58"/>
        <v>1.0970652173913042</v>
      </c>
      <c r="T940" s="6">
        <f t="shared" si="59"/>
        <v>105.13541666666667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6"/>
        <v>40670.208333333336</v>
      </c>
      <c r="L941">
        <v>1306213200</v>
      </c>
      <c r="M941" s="10">
        <f t="shared" si="57"/>
        <v>40687.208333333336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4">
        <f t="shared" si="58"/>
        <v>0.49217948717948717</v>
      </c>
      <c r="T941" s="6">
        <f t="shared" si="59"/>
        <v>57.298507462686565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6"/>
        <v>41244.25</v>
      </c>
      <c r="L942">
        <v>1356242400</v>
      </c>
      <c r="M942" s="10">
        <f t="shared" si="57"/>
        <v>41266.25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4">
        <f t="shared" si="58"/>
        <v>0.62232323232323228</v>
      </c>
      <c r="T942" s="6">
        <f t="shared" si="59"/>
        <v>93.348484848484844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6"/>
        <v>40552.25</v>
      </c>
      <c r="L943">
        <v>1297576800</v>
      </c>
      <c r="M943" s="10">
        <f t="shared" si="57"/>
        <v>40587.25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4">
        <f t="shared" si="58"/>
        <v>0.1305813953488372</v>
      </c>
      <c r="T943" s="6">
        <f t="shared" si="59"/>
        <v>71.987179487179489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6"/>
        <v>40568.25</v>
      </c>
      <c r="L944">
        <v>1296194400</v>
      </c>
      <c r="M944" s="10">
        <f t="shared" si="57"/>
        <v>40571.25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4">
        <f t="shared" si="58"/>
        <v>0.64635416666666667</v>
      </c>
      <c r="T944" s="6">
        <f t="shared" si="59"/>
        <v>92.611940298507463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6"/>
        <v>41906.208333333336</v>
      </c>
      <c r="L945">
        <v>1414558800</v>
      </c>
      <c r="M945" s="10">
        <f t="shared" si="57"/>
        <v>41941.208333333336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4">
        <f t="shared" si="58"/>
        <v>1.5958666666666668</v>
      </c>
      <c r="T945" s="6">
        <f t="shared" si="59"/>
        <v>104.99122807017544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6"/>
        <v>42776.25</v>
      </c>
      <c r="L946">
        <v>1488348000</v>
      </c>
      <c r="M946" s="10">
        <f t="shared" si="57"/>
        <v>42795.25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4">
        <f t="shared" si="58"/>
        <v>0.81420000000000003</v>
      </c>
      <c r="T946" s="6">
        <f t="shared" si="59"/>
        <v>30.958174904942965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6"/>
        <v>41004.208333333336</v>
      </c>
      <c r="L947">
        <v>1334898000</v>
      </c>
      <c r="M947" s="10">
        <f t="shared" si="57"/>
        <v>41019.208333333336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4">
        <f t="shared" si="58"/>
        <v>0.32444767441860467</v>
      </c>
      <c r="T947" s="6">
        <f t="shared" si="59"/>
        <v>33.001182732111175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6"/>
        <v>40710.208333333336</v>
      </c>
      <c r="L948">
        <v>1308373200</v>
      </c>
      <c r="M948" s="10">
        <f t="shared" si="57"/>
        <v>40712.208333333336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4">
        <f t="shared" si="58"/>
        <v>9.9141184124918666E-2</v>
      </c>
      <c r="T948" s="6">
        <f t="shared" si="59"/>
        <v>84.187845303867405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6"/>
        <v>41908.208333333336</v>
      </c>
      <c r="L949">
        <v>1412312400</v>
      </c>
      <c r="M949" s="10">
        <f t="shared" si="57"/>
        <v>41915.208333333336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4">
        <f t="shared" si="58"/>
        <v>0.26694444444444443</v>
      </c>
      <c r="T949" s="6">
        <f t="shared" si="59"/>
        <v>73.92307692307692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6"/>
        <v>41985.25</v>
      </c>
      <c r="L950">
        <v>1419228000</v>
      </c>
      <c r="M950" s="10">
        <f t="shared" si="57"/>
        <v>41995.25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4">
        <f t="shared" si="58"/>
        <v>0.62957446808510642</v>
      </c>
      <c r="T950" s="6">
        <f t="shared" si="59"/>
        <v>36.987499999999997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6"/>
        <v>42112.208333333328</v>
      </c>
      <c r="L951">
        <v>1430974800</v>
      </c>
      <c r="M951" s="10">
        <f t="shared" si="57"/>
        <v>42131.208333333328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4">
        <f t="shared" si="58"/>
        <v>1.6135593220338984</v>
      </c>
      <c r="T951" s="6">
        <f t="shared" si="59"/>
        <v>46.896551724137929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6"/>
        <v>43571.208333333328</v>
      </c>
      <c r="L952">
        <v>1555822800</v>
      </c>
      <c r="M952" s="10">
        <f t="shared" si="57"/>
        <v>43576.208333333328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4">
        <f t="shared" si="58"/>
        <v>0.05</v>
      </c>
      <c r="T952" s="6">
        <f t="shared" si="59"/>
        <v>5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6"/>
        <v>42730.25</v>
      </c>
      <c r="L953">
        <v>1482818400</v>
      </c>
      <c r="M953" s="10">
        <f t="shared" si="57"/>
        <v>42731.25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4">
        <f t="shared" si="58"/>
        <v>10.969379310344827</v>
      </c>
      <c r="T953" s="6">
        <f t="shared" si="59"/>
        <v>102.02437459910199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6"/>
        <v>42591.208333333328</v>
      </c>
      <c r="L954">
        <v>1471928400</v>
      </c>
      <c r="M954" s="10">
        <f t="shared" si="57"/>
        <v>42605.208333333328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4">
        <f t="shared" si="58"/>
        <v>0.70094158075601376</v>
      </c>
      <c r="T954" s="6">
        <f t="shared" si="59"/>
        <v>45.007502206531335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6"/>
        <v>42358.25</v>
      </c>
      <c r="L955">
        <v>1453701600</v>
      </c>
      <c r="M955" s="10">
        <f t="shared" si="57"/>
        <v>42394.25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4">
        <f t="shared" si="58"/>
        <v>0.6</v>
      </c>
      <c r="T955" s="6">
        <f t="shared" si="59"/>
        <v>94.285714285714292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6"/>
        <v>41174.208333333336</v>
      </c>
      <c r="L956">
        <v>1350363600</v>
      </c>
      <c r="M956" s="10">
        <f t="shared" si="57"/>
        <v>41198.208333333336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4">
        <f t="shared" si="58"/>
        <v>3.6709859154929578</v>
      </c>
      <c r="T956" s="6">
        <f t="shared" si="59"/>
        <v>101.02325581395348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6"/>
        <v>41238.25</v>
      </c>
      <c r="L957">
        <v>1353996000</v>
      </c>
      <c r="M957" s="10">
        <f t="shared" si="57"/>
        <v>41240.25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4">
        <f t="shared" si="58"/>
        <v>11.09</v>
      </c>
      <c r="T957" s="6">
        <f t="shared" si="59"/>
        <v>97.037499999999994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6"/>
        <v>42360.25</v>
      </c>
      <c r="L958">
        <v>1451109600</v>
      </c>
      <c r="M958" s="10">
        <f t="shared" si="57"/>
        <v>42364.25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4">
        <f t="shared" si="58"/>
        <v>0.19028784648187633</v>
      </c>
      <c r="T958" s="6">
        <f t="shared" si="59"/>
        <v>43.00963855421687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6"/>
        <v>40955.25</v>
      </c>
      <c r="L959">
        <v>1329631200</v>
      </c>
      <c r="M959" s="10">
        <f t="shared" si="57"/>
        <v>40958.25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4">
        <f t="shared" si="58"/>
        <v>1.2687755102040816</v>
      </c>
      <c r="T959" s="6">
        <f t="shared" si="59"/>
        <v>94.916030534351151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6"/>
        <v>40350.208333333336</v>
      </c>
      <c r="L960">
        <v>1278997200</v>
      </c>
      <c r="M960" s="10">
        <f t="shared" si="57"/>
        <v>40372.208333333336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4">
        <f t="shared" si="58"/>
        <v>7.3463636363636367</v>
      </c>
      <c r="T960" s="6">
        <f t="shared" si="59"/>
        <v>72.151785714285708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6"/>
        <v>40357.208333333336</v>
      </c>
      <c r="L961">
        <v>1280120400</v>
      </c>
      <c r="M961" s="10">
        <f t="shared" si="57"/>
        <v>40385.208333333336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4">
        <f t="shared" si="58"/>
        <v>4.5731034482758622E-2</v>
      </c>
      <c r="T961" s="6">
        <f t="shared" si="59"/>
        <v>51.007692307692309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56"/>
        <v>42408.25</v>
      </c>
      <c r="L962">
        <v>1458104400</v>
      </c>
      <c r="M962" s="10">
        <f t="shared" si="57"/>
        <v>42445.208333333328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4">
        <f t="shared" si="58"/>
        <v>0.85054545454545449</v>
      </c>
      <c r="T962" s="6">
        <f t="shared" si="59"/>
        <v>85.054545454545448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60">(((J963/60)/60)/24)+DATE(1970,1,1)</f>
        <v>40591.25</v>
      </c>
      <c r="L963">
        <v>1298268000</v>
      </c>
      <c r="M963" s="10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4">
        <f t="shared" si="58"/>
        <v>1.1929824561403508</v>
      </c>
      <c r="T963" s="6">
        <f t="shared" si="59"/>
        <v>43.87096774193548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0"/>
        <v>41592.25</v>
      </c>
      <c r="L964">
        <v>1386223200</v>
      </c>
      <c r="M964" s="10">
        <f t="shared" si="61"/>
        <v>41613.25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4">
        <f t="shared" ref="S964:S1001" si="62">E964/D964</f>
        <v>2.9602777777777778</v>
      </c>
      <c r="T964" s="6">
        <f t="shared" ref="T964:T1001" si="63">IFERROR(E964/G964,0)</f>
        <v>40.063909774436091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0"/>
        <v>40607.25</v>
      </c>
      <c r="L965">
        <v>1299823200</v>
      </c>
      <c r="M965" s="10">
        <f t="shared" si="61"/>
        <v>40613.25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4">
        <f t="shared" si="62"/>
        <v>0.84694915254237291</v>
      </c>
      <c r="T965" s="6">
        <f t="shared" si="63"/>
        <v>43.833333333333336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0"/>
        <v>42135.208333333328</v>
      </c>
      <c r="L966">
        <v>1431752400</v>
      </c>
      <c r="M966" s="10">
        <f t="shared" si="61"/>
        <v>42140.208333333328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4">
        <f t="shared" si="62"/>
        <v>3.5578378378378379</v>
      </c>
      <c r="T966" s="6">
        <f t="shared" si="63"/>
        <v>84.92903225806451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0"/>
        <v>40203.25</v>
      </c>
      <c r="L967">
        <v>1267855200</v>
      </c>
      <c r="M967" s="10">
        <f t="shared" si="61"/>
        <v>40243.25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4">
        <f t="shared" si="62"/>
        <v>3.8640909090909092</v>
      </c>
      <c r="T967" s="6">
        <f t="shared" si="63"/>
        <v>41.067632850241544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0"/>
        <v>42901.208333333328</v>
      </c>
      <c r="L968">
        <v>1497675600</v>
      </c>
      <c r="M968" s="10">
        <f t="shared" si="61"/>
        <v>42903.208333333328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4">
        <f t="shared" si="62"/>
        <v>7.9223529411764702</v>
      </c>
      <c r="T968" s="6">
        <f t="shared" si="63"/>
        <v>54.971428571428568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0"/>
        <v>41005.208333333336</v>
      </c>
      <c r="L969">
        <v>1336885200</v>
      </c>
      <c r="M969" s="10">
        <f t="shared" si="61"/>
        <v>41042.208333333336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4">
        <f t="shared" si="62"/>
        <v>1.3703393665158372</v>
      </c>
      <c r="T969" s="6">
        <f t="shared" si="63"/>
        <v>77.010807374443743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0"/>
        <v>40544.25</v>
      </c>
      <c r="L970">
        <v>1295157600</v>
      </c>
      <c r="M970" s="10">
        <f t="shared" si="61"/>
        <v>40559.25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4">
        <f t="shared" si="62"/>
        <v>3.3820833333333336</v>
      </c>
      <c r="T970" s="6">
        <f t="shared" si="63"/>
        <v>71.201754385964918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0"/>
        <v>43821.25</v>
      </c>
      <c r="L971">
        <v>1577599200</v>
      </c>
      <c r="M971" s="10">
        <f t="shared" si="61"/>
        <v>43828.25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4">
        <f t="shared" si="62"/>
        <v>1.0822784810126582</v>
      </c>
      <c r="T971" s="6">
        <f t="shared" si="63"/>
        <v>91.935483870967744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0"/>
        <v>40672.208333333336</v>
      </c>
      <c r="L972">
        <v>1305003600</v>
      </c>
      <c r="M972" s="10">
        <f t="shared" si="61"/>
        <v>40673.208333333336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4">
        <f t="shared" si="62"/>
        <v>0.60757639620653314</v>
      </c>
      <c r="T972" s="6">
        <f t="shared" si="63"/>
        <v>97.069023569023571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0"/>
        <v>41555.208333333336</v>
      </c>
      <c r="L973">
        <v>1381726800</v>
      </c>
      <c r="M973" s="10">
        <f t="shared" si="61"/>
        <v>41561.208333333336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4">
        <f t="shared" si="62"/>
        <v>0.27725490196078434</v>
      </c>
      <c r="T973" s="6">
        <f t="shared" si="63"/>
        <v>58.916666666666664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0"/>
        <v>41792.208333333336</v>
      </c>
      <c r="L974">
        <v>1402462800</v>
      </c>
      <c r="M974" s="10">
        <f t="shared" si="61"/>
        <v>41801.208333333336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4">
        <f t="shared" si="62"/>
        <v>2.283934426229508</v>
      </c>
      <c r="T974" s="6">
        <f t="shared" si="63"/>
        <v>58.015466983938133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0"/>
        <v>40522.25</v>
      </c>
      <c r="L975">
        <v>1292133600</v>
      </c>
      <c r="M975" s="10">
        <f t="shared" si="61"/>
        <v>40524.25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4">
        <f t="shared" si="62"/>
        <v>0.21615194054500414</v>
      </c>
      <c r="T975" s="6">
        <f t="shared" si="63"/>
        <v>103.87301587301587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0"/>
        <v>41412.208333333336</v>
      </c>
      <c r="L976">
        <v>1368939600</v>
      </c>
      <c r="M976" s="10">
        <f t="shared" si="61"/>
        <v>41413.208333333336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4">
        <f t="shared" si="62"/>
        <v>3.73875</v>
      </c>
      <c r="T976" s="6">
        <f t="shared" si="63"/>
        <v>93.46875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0"/>
        <v>42337.25</v>
      </c>
      <c r="L977">
        <v>1452146400</v>
      </c>
      <c r="M977" s="10">
        <f t="shared" si="61"/>
        <v>42376.25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4">
        <f t="shared" si="62"/>
        <v>1.5492592592592593</v>
      </c>
      <c r="T977" s="6">
        <f t="shared" si="63"/>
        <v>61.970370370370368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0"/>
        <v>40571.25</v>
      </c>
      <c r="L978">
        <v>1296712800</v>
      </c>
      <c r="M978" s="10">
        <f t="shared" si="61"/>
        <v>40577.25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4">
        <f t="shared" si="62"/>
        <v>3.2214999999999998</v>
      </c>
      <c r="T978" s="6">
        <f t="shared" si="63"/>
        <v>92.042857142857144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0"/>
        <v>43138.25</v>
      </c>
      <c r="L979">
        <v>1520748000</v>
      </c>
      <c r="M979" s="10">
        <f t="shared" si="61"/>
        <v>43170.25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4">
        <f t="shared" si="62"/>
        <v>0.73957142857142855</v>
      </c>
      <c r="T979" s="6">
        <f t="shared" si="63"/>
        <v>77.268656716417908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0"/>
        <v>42686.25</v>
      </c>
      <c r="L980">
        <v>1480831200</v>
      </c>
      <c r="M980" s="10">
        <f t="shared" si="61"/>
        <v>42708.25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4">
        <f t="shared" si="62"/>
        <v>8.641</v>
      </c>
      <c r="T980" s="6">
        <f t="shared" si="63"/>
        <v>93.923913043478265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0"/>
        <v>42078.208333333328</v>
      </c>
      <c r="L981">
        <v>1426914000</v>
      </c>
      <c r="M981" s="10">
        <f t="shared" si="61"/>
        <v>42084.208333333328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4">
        <f t="shared" si="62"/>
        <v>1.432624584717608</v>
      </c>
      <c r="T981" s="6">
        <f t="shared" si="63"/>
        <v>84.969458128078813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0"/>
        <v>42307.208333333328</v>
      </c>
      <c r="L982">
        <v>1446616800</v>
      </c>
      <c r="M982" s="10">
        <f t="shared" si="61"/>
        <v>42312.25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4">
        <f t="shared" si="62"/>
        <v>0.40281762295081969</v>
      </c>
      <c r="T982" s="6">
        <f t="shared" si="63"/>
        <v>105.97035040431267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0"/>
        <v>43094.25</v>
      </c>
      <c r="L983">
        <v>1517032800</v>
      </c>
      <c r="M983" s="10">
        <f t="shared" si="61"/>
        <v>43127.25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4">
        <f t="shared" si="62"/>
        <v>1.7822388059701493</v>
      </c>
      <c r="T983" s="6">
        <f t="shared" si="63"/>
        <v>36.969040247678016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0"/>
        <v>40743.208333333336</v>
      </c>
      <c r="L984">
        <v>1311224400</v>
      </c>
      <c r="M984" s="10">
        <f t="shared" si="61"/>
        <v>40745.208333333336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4">
        <f t="shared" si="62"/>
        <v>0.84930555555555554</v>
      </c>
      <c r="T984" s="6">
        <f t="shared" si="63"/>
        <v>81.533333333333331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0"/>
        <v>43681.208333333328</v>
      </c>
      <c r="L985">
        <v>1566190800</v>
      </c>
      <c r="M985" s="10">
        <f t="shared" si="61"/>
        <v>43696.208333333328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4">
        <f t="shared" si="62"/>
        <v>1.4593648334624323</v>
      </c>
      <c r="T985" s="6">
        <f t="shared" si="63"/>
        <v>80.999140154772135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0"/>
        <v>43716.208333333328</v>
      </c>
      <c r="L986">
        <v>1570165200</v>
      </c>
      <c r="M986" s="10">
        <f t="shared" si="61"/>
        <v>43742.208333333328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4">
        <f t="shared" si="62"/>
        <v>1.5246153846153847</v>
      </c>
      <c r="T986" s="6">
        <f t="shared" si="63"/>
        <v>26.010498687664043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0"/>
        <v>41614.25</v>
      </c>
      <c r="L987">
        <v>1388556000</v>
      </c>
      <c r="M987" s="10">
        <f t="shared" si="61"/>
        <v>41640.25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4">
        <f t="shared" si="62"/>
        <v>0.67129542790152408</v>
      </c>
      <c r="T987" s="6">
        <f t="shared" si="63"/>
        <v>25.998410896708286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0"/>
        <v>40638.208333333336</v>
      </c>
      <c r="L988">
        <v>1303189200</v>
      </c>
      <c r="M988" s="10">
        <f t="shared" si="61"/>
        <v>40652.208333333336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4">
        <f t="shared" si="62"/>
        <v>0.40307692307692305</v>
      </c>
      <c r="T988" s="6">
        <f t="shared" si="63"/>
        <v>34.173913043478258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0"/>
        <v>42852.208333333328</v>
      </c>
      <c r="L989">
        <v>1494478800</v>
      </c>
      <c r="M989" s="10">
        <f t="shared" si="61"/>
        <v>42866.208333333328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4">
        <f t="shared" si="62"/>
        <v>2.1679032258064517</v>
      </c>
      <c r="T989" s="6">
        <f t="shared" si="63"/>
        <v>28.002083333333335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0"/>
        <v>42686.25</v>
      </c>
      <c r="L990">
        <v>1480744800</v>
      </c>
      <c r="M990" s="10">
        <f t="shared" si="61"/>
        <v>42707.25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4">
        <f t="shared" si="62"/>
        <v>0.52117021276595743</v>
      </c>
      <c r="T990" s="6">
        <f t="shared" si="63"/>
        <v>76.546875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0"/>
        <v>43571.208333333328</v>
      </c>
      <c r="L991">
        <v>1555822800</v>
      </c>
      <c r="M991" s="10">
        <f t="shared" si="61"/>
        <v>43576.208333333328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4">
        <f t="shared" si="62"/>
        <v>4.9958333333333336</v>
      </c>
      <c r="T991" s="6">
        <f t="shared" si="63"/>
        <v>53.053097345132741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0"/>
        <v>42432.25</v>
      </c>
      <c r="L992">
        <v>1458882000</v>
      </c>
      <c r="M992" s="10">
        <f t="shared" si="61"/>
        <v>42454.208333333328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4">
        <f t="shared" si="62"/>
        <v>0.87679487179487181</v>
      </c>
      <c r="T992" s="6">
        <f t="shared" si="63"/>
        <v>106.859375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0"/>
        <v>41907.208333333336</v>
      </c>
      <c r="L993">
        <v>1411966800</v>
      </c>
      <c r="M993" s="10">
        <f t="shared" si="61"/>
        <v>41911.208333333336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4">
        <f t="shared" si="62"/>
        <v>1.131734693877551</v>
      </c>
      <c r="T993" s="6">
        <f t="shared" si="63"/>
        <v>46.020746887966808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0"/>
        <v>43227.208333333328</v>
      </c>
      <c r="L994">
        <v>1526878800</v>
      </c>
      <c r="M994" s="10">
        <f t="shared" si="61"/>
        <v>43241.208333333328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4">
        <f t="shared" si="62"/>
        <v>4.2654838709677421</v>
      </c>
      <c r="T994" s="6">
        <f t="shared" si="63"/>
        <v>100.17424242424242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0"/>
        <v>42362.25</v>
      </c>
      <c r="L995">
        <v>1452405600</v>
      </c>
      <c r="M995" s="10">
        <f t="shared" si="61"/>
        <v>42379.25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4">
        <f t="shared" si="62"/>
        <v>0.77632653061224488</v>
      </c>
      <c r="T995" s="6">
        <f t="shared" si="63"/>
        <v>101.44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0"/>
        <v>41929.208333333336</v>
      </c>
      <c r="L996">
        <v>1414040400</v>
      </c>
      <c r="M996" s="10">
        <f t="shared" si="61"/>
        <v>41935.208333333336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4">
        <f t="shared" si="62"/>
        <v>0.52496810772501767</v>
      </c>
      <c r="T996" s="6">
        <f t="shared" si="63"/>
        <v>87.972684085510693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0"/>
        <v>43408.208333333328</v>
      </c>
      <c r="L997">
        <v>1543816800</v>
      </c>
      <c r="M997" s="10">
        <f t="shared" si="61"/>
        <v>43437.25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4">
        <f t="shared" si="62"/>
        <v>1.5746762589928058</v>
      </c>
      <c r="T997" s="6">
        <f t="shared" si="63"/>
        <v>74.995594713656388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0"/>
        <v>41276.25</v>
      </c>
      <c r="L998">
        <v>1359698400</v>
      </c>
      <c r="M998" s="10">
        <f t="shared" si="61"/>
        <v>41306.25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4">
        <f t="shared" si="62"/>
        <v>0.72939393939393937</v>
      </c>
      <c r="T998" s="6">
        <f t="shared" si="63"/>
        <v>42.982142857142854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0"/>
        <v>41659.25</v>
      </c>
      <c r="L999">
        <v>1390629600</v>
      </c>
      <c r="M999" s="10">
        <f t="shared" si="61"/>
        <v>41664.25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4">
        <f t="shared" si="62"/>
        <v>0.60565789473684206</v>
      </c>
      <c r="T999" s="6">
        <f t="shared" si="63"/>
        <v>33.115107913669064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0"/>
        <v>40220.25</v>
      </c>
      <c r="L1000">
        <v>1267077600</v>
      </c>
      <c r="M1000" s="10">
        <f t="shared" si="61"/>
        <v>40234.25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4">
        <f t="shared" si="62"/>
        <v>0.5679129129129129</v>
      </c>
      <c r="T1000" s="6">
        <f t="shared" si="63"/>
        <v>101.13101604278074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0"/>
        <v>42550.208333333328</v>
      </c>
      <c r="L1001">
        <v>1467781200</v>
      </c>
      <c r="M1001" s="10">
        <f t="shared" si="61"/>
        <v>42557.208333333328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4">
        <f t="shared" si="62"/>
        <v>0.56542754275427543</v>
      </c>
      <c r="T1001" s="6">
        <f t="shared" si="63"/>
        <v>55.98841354723708</v>
      </c>
    </row>
  </sheetData>
  <autoFilter ref="A1:T1001" xr:uid="{00000000-0001-0000-0000-000000000000}"/>
  <conditionalFormatting sqref="F1:F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S1:S1048576">
    <cfRule type="colorScale" priority="1">
      <colorScale>
        <cfvo type="num" val="0"/>
        <cfvo type="num" val="1"/>
        <cfvo type="num" val="2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Outcome Based On Goal</vt:lpstr>
      <vt:lpstr>Backers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melissayww@gmail.com</cp:lastModifiedBy>
  <dcterms:created xsi:type="dcterms:W3CDTF">2021-09-29T18:52:28Z</dcterms:created>
  <dcterms:modified xsi:type="dcterms:W3CDTF">2023-10-19T00:42:57Z</dcterms:modified>
</cp:coreProperties>
</file>