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tzi\Dropbox\Mosquito Science (1)\Data 2011 to 2018\Data from 2018\Food Experiment\"/>
    </mc:Choice>
  </mc:AlternateContent>
  <xr:revisionPtr revIDLastSave="0" documentId="8_{0046AA92-C5CB-444A-934C-1BE24A9A7EFF}" xr6:coauthVersionLast="38" xr6:coauthVersionMax="38" xr10:uidLastSave="{00000000-0000-0000-0000-000000000000}"/>
  <bookViews>
    <workbookView xWindow="0" yWindow="0" windowWidth="25200" windowHeight="11115" activeTab="1" xr2:uid="{00000000-000D-0000-FFFF-FFFF00000000}"/>
  </bookViews>
  <sheets>
    <sheet name="Carbon" sheetId="2" r:id="rId1"/>
    <sheet name="Nitrogen" sheetId="3" r:id="rId2"/>
  </sheets>
  <definedNames>
    <definedName name="_xlnm.Print_Area" localSheetId="0">Carbon!#REF!</definedName>
    <definedName name="_xlnm.Print_Area" localSheetId="1">Nitrogen!#REF!</definedName>
    <definedName name="_xlnm.Print_Titles" localSheetId="0">Carbon!$1:$1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42" i="2" l="1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D7" i="2" l="1"/>
  <c r="D6" i="2"/>
  <c r="D5" i="2"/>
  <c r="D4" i="2"/>
  <c r="D7" i="3"/>
  <c r="D6" i="3"/>
  <c r="D5" i="3"/>
  <c r="D4" i="3"/>
  <c r="F7" i="3" l="1"/>
  <c r="H7" i="3" s="1"/>
  <c r="F41" i="3" l="1"/>
  <c r="H41" i="3" s="1"/>
  <c r="F40" i="3"/>
  <c r="F39" i="3"/>
  <c r="F38" i="3"/>
  <c r="F35" i="3"/>
  <c r="F34" i="3"/>
  <c r="I35" i="3" s="1"/>
  <c r="F33" i="3"/>
  <c r="F32" i="3"/>
  <c r="H32" i="3" s="1"/>
  <c r="F29" i="3"/>
  <c r="F28" i="3"/>
  <c r="F27" i="3"/>
  <c r="F26" i="3"/>
  <c r="F23" i="3"/>
  <c r="F22" i="3"/>
  <c r="F21" i="3"/>
  <c r="F20" i="3"/>
  <c r="H20" i="3" s="1"/>
  <c r="F41" i="2"/>
  <c r="H41" i="2" s="1"/>
  <c r="F40" i="2"/>
  <c r="F39" i="2"/>
  <c r="F38" i="2"/>
  <c r="F35" i="2"/>
  <c r="F34" i="2"/>
  <c r="F33" i="2"/>
  <c r="F32" i="2"/>
  <c r="H32" i="2" s="1"/>
  <c r="F29" i="2"/>
  <c r="F28" i="2"/>
  <c r="F27" i="2"/>
  <c r="F26" i="2"/>
  <c r="F23" i="2"/>
  <c r="F22" i="2"/>
  <c r="F21" i="2"/>
  <c r="F20" i="2"/>
  <c r="H20" i="2" s="1"/>
  <c r="F42" i="3"/>
  <c r="F37" i="3"/>
  <c r="F36" i="3"/>
  <c r="F31" i="3"/>
  <c r="F30" i="3"/>
  <c r="F25" i="3"/>
  <c r="F24" i="3"/>
  <c r="F42" i="2"/>
  <c r="F37" i="2"/>
  <c r="F36" i="2"/>
  <c r="F31" i="2"/>
  <c r="F30" i="2"/>
  <c r="F25" i="2"/>
  <c r="F24" i="2"/>
  <c r="I35" i="2" l="1"/>
  <c r="F19" i="2"/>
  <c r="F18" i="2"/>
  <c r="F17" i="2"/>
  <c r="F16" i="2"/>
  <c r="F15" i="2"/>
  <c r="F14" i="2"/>
  <c r="F13" i="2"/>
  <c r="F17" i="3" l="1"/>
  <c r="F16" i="3"/>
  <c r="F15" i="3"/>
  <c r="F14" i="3"/>
  <c r="F11" i="3"/>
  <c r="F8" i="3"/>
  <c r="H8" i="3" s="1"/>
  <c r="F9" i="3"/>
  <c r="F10" i="3"/>
  <c r="H10" i="3" s="1"/>
  <c r="F12" i="3"/>
  <c r="F13" i="3"/>
  <c r="F19" i="3"/>
  <c r="F18" i="3"/>
  <c r="F10" i="2"/>
  <c r="H10" i="2" s="1"/>
  <c r="F11" i="2"/>
  <c r="F12" i="2"/>
  <c r="I12" i="3" l="1"/>
  <c r="I12" i="2"/>
  <c r="F6" i="3"/>
  <c r="H6" i="3" s="1"/>
  <c r="F5" i="3"/>
  <c r="H5" i="3" s="1"/>
  <c r="F4" i="3"/>
  <c r="H4" i="3" s="1"/>
  <c r="F9" i="2"/>
  <c r="F8" i="2"/>
  <c r="H8" i="2" s="1"/>
  <c r="F7" i="2"/>
  <c r="H7" i="2" s="1"/>
  <c r="F5" i="2"/>
  <c r="H5" i="2" s="1"/>
  <c r="F4" i="2"/>
  <c r="H4" i="2" s="1"/>
  <c r="F6" i="2"/>
  <c r="H6" i="2" s="1"/>
</calcChain>
</file>

<file path=xl/sharedStrings.xml><?xml version="1.0" encoding="utf-8"?>
<sst xmlns="http://schemas.openxmlformats.org/spreadsheetml/2006/main" count="66" uniqueCount="34">
  <si>
    <t>Sample ID</t>
  </si>
  <si>
    <t>Comments</t>
  </si>
  <si>
    <t>Measured % C</t>
  </si>
  <si>
    <t>Theoretical % C</t>
  </si>
  <si>
    <t>RPD</t>
  </si>
  <si>
    <t>Analysis Date</t>
  </si>
  <si>
    <t>Measured % N</t>
  </si>
  <si>
    <t>Theoretical % N</t>
  </si>
  <si>
    <t>% Recovery</t>
  </si>
  <si>
    <t>Wt. Sample Used, mg</t>
  </si>
  <si>
    <t>Theoretical mg C</t>
  </si>
  <si>
    <t>Calculated mg C</t>
  </si>
  <si>
    <t>Calculated mg N</t>
  </si>
  <si>
    <t>Theoretical mg N</t>
  </si>
  <si>
    <t>Blank 2</t>
  </si>
  <si>
    <t>ICB</t>
  </si>
  <si>
    <t>Peak Area</t>
  </si>
  <si>
    <t>CCB1</t>
  </si>
  <si>
    <t>CCB3</t>
  </si>
  <si>
    <t>Blank 1</t>
  </si>
  <si>
    <t>Standard 1</t>
  </si>
  <si>
    <t>Standard 2</t>
  </si>
  <si>
    <t>Standard 3</t>
  </si>
  <si>
    <t>Standard 4</t>
  </si>
  <si>
    <t>ICV Atropine</t>
  </si>
  <si>
    <t>CCV1 Acetanilide</t>
  </si>
  <si>
    <t>CCV2 Acetanilide</t>
  </si>
  <si>
    <t>CCB2</t>
  </si>
  <si>
    <t>CCV3 Acetanilide</t>
  </si>
  <si>
    <t>Acetanilide</t>
  </si>
  <si>
    <t>Project: 20181128</t>
  </si>
  <si>
    <t>LCS NIST SRM 1575</t>
  </si>
  <si>
    <t>1 Rep.</t>
  </si>
  <si>
    <t>19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</si>
</sst>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mm/dd/yyyy"/>
  </numFmts>
  <fonts count="10">
    <font>
      <sz val="9"/>
      <name val="Geneva"/>
    </font>
    <font>
      <b/>
      <sz val="9"/>
      <name val="Geneva"/>
    </font>
    <font>
      <sz val="9"/>
      <name val="Geneva"/>
    </font>
    <font>
      <sz val="8"/>
      <name val="Geneva"/>
    </font>
    <font>
      <sz val="9"/>
      <name val="Arial"/>
      <family val="2"/>
    </font>
    <font>
      <sz val="9"/>
      <name val="Geneva"/>
    </font>
    <font>
      <sz val="9"/>
      <name val="Arial"/>
      <family val="2"/>
    </font>
    <font>
      <sz val="9"/>
      <name val="Geneva"/>
    </font>
    <font>
      <b/>
      <sz val="9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5" fillId="0" borderId="0" xfId="0" applyFont="1"/>
    <xf numFmtId="164" fontId="1" fillId="2" borderId="2" xfId="0" applyNumberFormat="1" applyFont="1" applyFill="1" applyBorder="1" applyAlignment="1">
      <alignment horizontal="center" wrapText="1"/>
    </xf>
    <xf numFmtId="166" fontId="1" fillId="2" borderId="2" xfId="0" applyNumberFormat="1" applyFont="1" applyFill="1" applyBorder="1" applyAlignment="1">
      <alignment horizontal="center" wrapText="1"/>
    </xf>
    <xf numFmtId="2" fontId="1" fillId="2" borderId="2" xfId="0" applyNumberFormat="1" applyFont="1" applyFill="1" applyBorder="1" applyAlignment="1">
      <alignment horizontal="center" wrapText="1"/>
    </xf>
    <xf numFmtId="165" fontId="1" fillId="2" borderId="2" xfId="0" applyNumberFormat="1" applyFont="1" applyFill="1" applyBorder="1" applyAlignment="1">
      <alignment horizontal="center" wrapText="1"/>
    </xf>
    <xf numFmtId="1" fontId="1" fillId="2" borderId="2" xfId="0" applyNumberFormat="1" applyFont="1" applyFill="1" applyBorder="1" applyAlignment="1">
      <alignment horizontal="center" wrapText="1"/>
    </xf>
    <xf numFmtId="164" fontId="4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right"/>
    </xf>
    <xf numFmtId="166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right"/>
    </xf>
    <xf numFmtId="0" fontId="7" fillId="0" borderId="0" xfId="0" applyFont="1"/>
    <xf numFmtId="164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center"/>
    </xf>
    <xf numFmtId="165" fontId="7" fillId="0" borderId="0" xfId="0" applyNumberFormat="1" applyFont="1" applyFill="1" applyAlignment="1">
      <alignment horizontal="right"/>
    </xf>
    <xf numFmtId="164" fontId="7" fillId="0" borderId="0" xfId="0" applyNumberFormat="1" applyFont="1"/>
    <xf numFmtId="1" fontId="4" fillId="0" borderId="0" xfId="0" applyNumberFormat="1" applyFont="1" applyFill="1" applyAlignment="1" applyProtection="1"/>
    <xf numFmtId="164" fontId="7" fillId="0" borderId="0" xfId="0" applyNumberFormat="1" applyFont="1" applyFill="1" applyAlignment="1">
      <alignment horizontal="center"/>
    </xf>
    <xf numFmtId="0" fontId="7" fillId="0" borderId="0" xfId="0" applyFont="1" applyFill="1"/>
    <xf numFmtId="164" fontId="7" fillId="0" borderId="0" xfId="0" applyNumberFormat="1" applyFont="1" applyBorder="1" applyAlignment="1">
      <alignment horizontal="right"/>
    </xf>
    <xf numFmtId="165" fontId="7" fillId="0" borderId="0" xfId="0" applyNumberFormat="1" applyFont="1" applyFill="1" applyBorder="1" applyAlignment="1">
      <alignment horizontal="right"/>
    </xf>
    <xf numFmtId="164" fontId="4" fillId="0" borderId="0" xfId="0" applyNumberFormat="1" applyFont="1" applyAlignment="1">
      <alignment horizontal="right"/>
    </xf>
    <xf numFmtId="164" fontId="8" fillId="2" borderId="2" xfId="0" applyNumberFormat="1" applyFont="1" applyFill="1" applyBorder="1" applyAlignment="1">
      <alignment horizontal="center" wrapText="1"/>
    </xf>
    <xf numFmtId="49" fontId="4" fillId="0" borderId="0" xfId="0" applyNumberFormat="1" applyFont="1"/>
    <xf numFmtId="165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7" fillId="0" borderId="0" xfId="0" applyNumberFormat="1" applyFont="1" applyFill="1" applyBorder="1" applyAlignment="1">
      <alignment horizontal="right"/>
    </xf>
    <xf numFmtId="2" fontId="7" fillId="0" borderId="0" xfId="0" applyNumberFormat="1" applyFont="1" applyBorder="1" applyAlignment="1">
      <alignment horizontal="right"/>
    </xf>
    <xf numFmtId="165" fontId="7" fillId="0" borderId="0" xfId="0" applyNumberFormat="1" applyFont="1" applyBorder="1" applyAlignment="1">
      <alignment horizontal="right"/>
    </xf>
    <xf numFmtId="49" fontId="8" fillId="2" borderId="2" xfId="0" applyNumberFormat="1" applyFont="1" applyFill="1" applyBorder="1" applyAlignment="1">
      <alignment wrapText="1"/>
    </xf>
    <xf numFmtId="0" fontId="0" fillId="0" borderId="0" xfId="0" applyFont="1"/>
    <xf numFmtId="164" fontId="5" fillId="0" borderId="0" xfId="0" applyNumberFormat="1" applyFont="1" applyAlignment="1">
      <alignment horizontal="right"/>
    </xf>
    <xf numFmtId="164" fontId="1" fillId="2" borderId="2" xfId="0" applyNumberFormat="1" applyFont="1" applyFill="1" applyBorder="1" applyAlignment="1">
      <alignment horizontal="right" wrapText="1"/>
    </xf>
    <xf numFmtId="0" fontId="5" fillId="0" borderId="0" xfId="0" applyFont="1" applyBorder="1"/>
    <xf numFmtId="0" fontId="5" fillId="0" borderId="0" xfId="0" applyFont="1" applyFill="1"/>
    <xf numFmtId="0" fontId="0" fillId="0" borderId="0" xfId="0" applyFont="1" applyFill="1"/>
    <xf numFmtId="2" fontId="6" fillId="0" borderId="0" xfId="0" applyNumberFormat="1" applyFont="1" applyAlignment="1">
      <alignment horizontal="right"/>
    </xf>
    <xf numFmtId="2" fontId="6" fillId="0" borderId="0" xfId="0" applyNumberFormat="1" applyFont="1" applyFill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164" fontId="4" fillId="0" borderId="0" xfId="0" applyNumberFormat="1" applyFont="1" applyFill="1" applyAlignment="1" applyProtection="1">
      <alignment horizontal="center"/>
    </xf>
    <xf numFmtId="164" fontId="9" fillId="0" borderId="0" xfId="0" applyNumberFormat="1" applyFont="1"/>
    <xf numFmtId="49" fontId="8" fillId="2" borderId="2" xfId="0" applyNumberFormat="1" applyFont="1" applyFill="1" applyBorder="1" applyAlignment="1">
      <alignment horizontal="left" wrapText="1"/>
    </xf>
    <xf numFmtId="49" fontId="4" fillId="0" borderId="0" xfId="0" applyNumberFormat="1" applyFont="1" applyAlignment="1">
      <alignment horizontal="left"/>
    </xf>
    <xf numFmtId="1" fontId="9" fillId="0" borderId="0" xfId="0" applyNumberFormat="1" applyFont="1"/>
    <xf numFmtId="2" fontId="7" fillId="0" borderId="0" xfId="0" applyNumberFormat="1" applyFont="1" applyFill="1" applyAlignment="1">
      <alignment horizontal="right"/>
    </xf>
    <xf numFmtId="2" fontId="6" fillId="0" borderId="0" xfId="0" applyNumberFormat="1" applyFont="1"/>
    <xf numFmtId="2" fontId="6" fillId="0" borderId="0" xfId="0" applyNumberFormat="1" applyFont="1" applyFill="1"/>
    <xf numFmtId="2" fontId="6" fillId="0" borderId="0" xfId="0" applyNumberFormat="1" applyFont="1" applyFill="1" applyBorder="1"/>
    <xf numFmtId="2" fontId="7" fillId="0" borderId="0" xfId="0" applyNumberFormat="1" applyFont="1" applyAlignment="1">
      <alignment horizontal="center"/>
    </xf>
    <xf numFmtId="1" fontId="7" fillId="0" borderId="0" xfId="0" applyNumberFormat="1" applyFont="1" applyFill="1" applyAlignment="1">
      <alignment horizontal="righ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aseline="0"/>
            </a:pPr>
            <a:r>
              <a:rPr lang="en-US" sz="1100" baseline="0"/>
              <a:t>Total Carbon Calibration 20181128</a:t>
            </a:r>
          </a:p>
        </c:rich>
      </c:tx>
      <c:layout>
        <c:manualLayout>
          <c:xMode val="edge"/>
          <c:yMode val="edge"/>
          <c:x val="0.27097415022426452"/>
          <c:y val="2.3536016331291921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3274310039487672"/>
          <c:y val="0.18564620394672884"/>
          <c:w val="0.80303078146221618"/>
          <c:h val="0.6732005235637998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17057364921879381"/>
                  <c:y val="-0.12700422863808691"/>
                </c:manualLayout>
              </c:layout>
              <c:numFmt formatCode="0.00000E+00" sourceLinked="0"/>
            </c:trendlineLbl>
          </c:trendline>
          <c:xVal>
            <c:numRef>
              <c:f>Carbon!$C$2:$C$7</c:f>
              <c:numCache>
                <c:formatCode>0</c:formatCode>
                <c:ptCount val="6"/>
                <c:pt idx="0">
                  <c:v>6.4429999999999996</c:v>
                </c:pt>
                <c:pt idx="1">
                  <c:v>8.2309999999999999</c:v>
                </c:pt>
                <c:pt idx="2">
                  <c:v>580.26300000000003</c:v>
                </c:pt>
                <c:pt idx="3">
                  <c:v>1827.931</c:v>
                </c:pt>
                <c:pt idx="4">
                  <c:v>6519.5259999999998</c:v>
                </c:pt>
                <c:pt idx="5">
                  <c:v>16773.113000000001</c:v>
                </c:pt>
              </c:numCache>
            </c:numRef>
          </c:xVal>
          <c:yVal>
            <c:numRef>
              <c:f>Carbon!$D$2:$D$7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9.1704810000000012E-2</c:v>
                </c:pt>
                <c:pt idx="3">
                  <c:v>0.28577778000000004</c:v>
                </c:pt>
                <c:pt idx="4">
                  <c:v>1.0535389800000001</c:v>
                </c:pt>
                <c:pt idx="5">
                  <c:v>2.85493424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76-4B7A-998F-70A7A9D81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657776"/>
        <c:axId val="1655656144"/>
      </c:scatterChart>
      <c:valAx>
        <c:axId val="1655657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aseline="0"/>
                </a:pPr>
                <a:r>
                  <a:rPr lang="en-US" sz="1100" baseline="0"/>
                  <a:t>Peak Area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655656144"/>
        <c:crosses val="autoZero"/>
        <c:crossBetween val="midCat"/>
      </c:valAx>
      <c:valAx>
        <c:axId val="16556561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100" baseline="0"/>
                </a:pPr>
                <a:r>
                  <a:rPr lang="en-US" sz="1100" baseline="0"/>
                  <a:t>Carbon, mg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6556577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aseline="0"/>
            </a:pPr>
            <a:r>
              <a:rPr lang="en-US" sz="1100" baseline="0"/>
              <a:t>Total Nitrogen Calibration 20181128</a:t>
            </a:r>
          </a:p>
        </c:rich>
      </c:tx>
      <c:layout>
        <c:manualLayout>
          <c:xMode val="edge"/>
          <c:yMode val="edge"/>
          <c:x val="0.24497843242231537"/>
          <c:y val="1.066225983450855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175108708426373"/>
          <c:y val="0.15285999121354465"/>
          <c:w val="0.81141471240145613"/>
          <c:h val="0.69996953378102944"/>
        </c:manualLayout>
      </c:layout>
      <c:scatterChart>
        <c:scatterStyle val="lineMarker"/>
        <c:varyColors val="0"/>
        <c:ser>
          <c:idx val="1"/>
          <c:order val="0"/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21323252503884776"/>
                  <c:y val="-0.14032158363382147"/>
                </c:manualLayout>
              </c:layout>
              <c:numFmt formatCode="0.00000E+00" sourceLinked="0"/>
            </c:trendlineLbl>
          </c:trendline>
          <c:xVal>
            <c:numRef>
              <c:f>Nitrogen!$C$2:$C$6</c:f>
              <c:numCache>
                <c:formatCode>0</c:formatCode>
                <c:ptCount val="5"/>
                <c:pt idx="0">
                  <c:v>9.6319999999999997</c:v>
                </c:pt>
                <c:pt idx="1">
                  <c:v>12.56</c:v>
                </c:pt>
                <c:pt idx="2">
                  <c:v>42.737000000000002</c:v>
                </c:pt>
                <c:pt idx="3">
                  <c:v>106.745</c:v>
                </c:pt>
                <c:pt idx="4">
                  <c:v>376.73899999999998</c:v>
                </c:pt>
              </c:numCache>
            </c:numRef>
          </c:xVal>
          <c:yVal>
            <c:numRef>
              <c:f>Nitrogen!$D$2:$D$6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1.336827E-2</c:v>
                </c:pt>
                <c:pt idx="3">
                  <c:v>4.1659260000000004E-2</c:v>
                </c:pt>
                <c:pt idx="4">
                  <c:v>0.15357966000000001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98-43F0-9B8A-9E8FCF07C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660496"/>
        <c:axId val="1655667024"/>
      </c:scatterChart>
      <c:valAx>
        <c:axId val="1655660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aseline="0"/>
                </a:pPr>
                <a:r>
                  <a:rPr lang="en-US" sz="1100" baseline="0"/>
                  <a:t>Peak Area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655667024"/>
        <c:crosses val="autoZero"/>
        <c:crossBetween val="midCat"/>
      </c:valAx>
      <c:valAx>
        <c:axId val="16556670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100" baseline="0"/>
                </a:pPr>
                <a:r>
                  <a:rPr lang="en-US" sz="1100" baseline="0"/>
                  <a:t>Nitrogen, mg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6556604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190499</xdr:colOff>
      <xdr:row>2</xdr:row>
      <xdr:rowOff>76200</xdr:rowOff>
    </xdr:from>
    <xdr:to>
      <xdr:col>10</xdr:col>
      <xdr:colOff>6057900</xdr:colOff>
      <xdr:row>29</xdr:row>
      <xdr:rowOff>47625</xdr:rowOff>
    </xdr:to>
    <xdr:graphicFrame macro="">
      <xdr:nvGraphicFramePr>
        <xdr:cNvPr id="1121" name="Chart 4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152399</xdr:colOff>
      <xdr:row>2</xdr:row>
      <xdr:rowOff>47625</xdr:rowOff>
    </xdr:from>
    <xdr:to>
      <xdr:col>10</xdr:col>
      <xdr:colOff>5895974</xdr:colOff>
      <xdr:row>29</xdr:row>
      <xdr:rowOff>19050</xdr:rowOff>
    </xdr:to>
    <xdr:graphicFrame macro="">
      <xdr:nvGraphicFramePr>
        <xdr:cNvPr id="5219" name="Chart 3">
          <a:extLst>
            <a:ext uri="{FF2B5EF4-FFF2-40B4-BE49-F238E27FC236}">
              <a16:creationId xmlns:a16="http://schemas.microsoft.com/office/drawing/2014/main" id="{00000000-0008-0000-0100-0000631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defaultColWidth="11.42578125" defaultRowHeight="12"/>
  <cols>
    <col min="1" max="1" width="24.42578125" style="26" customWidth="1"/>
    <col min="2" max="2" width="14" style="24" customWidth="1"/>
    <col min="3" max="3" width="12.140625" style="16" customWidth="1"/>
    <col min="4" max="4" width="10.28515625" style="14" customWidth="1"/>
    <col min="5" max="5" width="10.42578125" style="15" customWidth="1"/>
    <col min="6" max="6" width="9.5703125" style="10" customWidth="1"/>
    <col min="7" max="7" width="10.85546875" style="10" customWidth="1"/>
    <col min="8" max="8" width="10.85546875" style="12" customWidth="1"/>
    <col min="9" max="9" width="8.140625" style="12" customWidth="1"/>
    <col min="10" max="10" width="12.42578125" style="11" customWidth="1"/>
    <col min="11" max="11" width="108.5703125" style="13" customWidth="1"/>
    <col min="12" max="16384" width="11.42578125" style="3"/>
  </cols>
  <sheetData>
    <row r="1" spans="1:11" s="2" customFormat="1" ht="42.75" customHeight="1" thickBot="1">
      <c r="A1" s="32" t="s">
        <v>0</v>
      </c>
      <c r="B1" s="25" t="s">
        <v>9</v>
      </c>
      <c r="C1" s="8" t="s">
        <v>16</v>
      </c>
      <c r="D1" s="4" t="s">
        <v>10</v>
      </c>
      <c r="E1" s="4" t="s">
        <v>11</v>
      </c>
      <c r="F1" s="6" t="s">
        <v>2</v>
      </c>
      <c r="G1" s="6" t="s">
        <v>3</v>
      </c>
      <c r="H1" s="7" t="s">
        <v>8</v>
      </c>
      <c r="I1" s="7" t="s">
        <v>4</v>
      </c>
      <c r="J1" s="5" t="s">
        <v>5</v>
      </c>
      <c r="K1" s="1" t="s">
        <v>1</v>
      </c>
    </row>
    <row r="2" spans="1:11" ht="20.25" customHeight="1">
      <c r="A2" s="53" t="s">
        <v>19</v>
      </c>
      <c r="B2" s="43">
        <v>0</v>
      </c>
      <c r="C2" s="46">
        <v>6.4429999999999996</v>
      </c>
      <c r="D2" s="9">
        <v>0</v>
      </c>
      <c r="E2" s="34">
        <f>C2^2*0.000000000838145+C2*0.000156208-0.000922321</f>
        <v>8.4161937283938094E-5</v>
      </c>
      <c r="F2" s="39"/>
      <c r="J2" s="11">
        <v>43432</v>
      </c>
      <c r="K2" s="33" t="s">
        <v>30</v>
      </c>
    </row>
    <row r="3" spans="1:11">
      <c r="A3" s="53" t="s">
        <v>14</v>
      </c>
      <c r="B3" s="43">
        <v>0</v>
      </c>
      <c r="C3" s="46">
        <v>8.2309999999999999</v>
      </c>
      <c r="D3" s="9">
        <v>0</v>
      </c>
      <c r="E3" s="34">
        <f t="shared" ref="E3:E42" si="0">C3^2*0.000000000838145+C3*0.000156208-0.000922321</f>
        <v>3.634838317881754E-4</v>
      </c>
      <c r="F3" s="40"/>
      <c r="J3" s="11">
        <v>43432</v>
      </c>
    </row>
    <row r="4" spans="1:11">
      <c r="A4" s="53" t="s">
        <v>20</v>
      </c>
      <c r="B4" s="43">
        <v>0.129</v>
      </c>
      <c r="C4" s="46">
        <v>580.26300000000003</v>
      </c>
      <c r="D4" s="9">
        <f>B4*0.71089</f>
        <v>9.1704810000000012E-2</v>
      </c>
      <c r="E4" s="34">
        <f t="shared" si="0"/>
        <v>9.0001609441250255E-2</v>
      </c>
      <c r="F4" s="39">
        <f t="shared" ref="F4:F9" si="1">100*E4/B4</f>
        <v>69.768689489341284</v>
      </c>
      <c r="G4" s="30">
        <v>71.088999999999999</v>
      </c>
      <c r="H4" s="12">
        <f>100*F4/G4</f>
        <v>98.142735851314953</v>
      </c>
      <c r="J4" s="11">
        <v>43432</v>
      </c>
      <c r="K4" s="33" t="s">
        <v>29</v>
      </c>
    </row>
    <row r="5" spans="1:11">
      <c r="A5" s="53" t="s">
        <v>21</v>
      </c>
      <c r="B5" s="43">
        <v>0.40200000000000002</v>
      </c>
      <c r="C5" s="46">
        <v>1827.931</v>
      </c>
      <c r="D5" s="9">
        <f t="shared" ref="D5:D7" si="2">B5*0.71089</f>
        <v>0.28577778000000004</v>
      </c>
      <c r="E5" s="34">
        <f t="shared" si="0"/>
        <v>0.28741564513986012</v>
      </c>
      <c r="F5" s="39">
        <f t="shared" si="1"/>
        <v>71.496429139268685</v>
      </c>
      <c r="G5" s="30">
        <v>71.088999999999999</v>
      </c>
      <c r="H5" s="12">
        <f>100*F5/G5</f>
        <v>100.57312543328601</v>
      </c>
      <c r="J5" s="11">
        <v>43432</v>
      </c>
      <c r="K5" s="33" t="s">
        <v>29</v>
      </c>
    </row>
    <row r="6" spans="1:11">
      <c r="A6" s="53" t="s">
        <v>22</v>
      </c>
      <c r="B6" s="43">
        <v>1.482</v>
      </c>
      <c r="C6" s="46">
        <v>6519.5259999999998</v>
      </c>
      <c r="D6" s="9">
        <f t="shared" si="2"/>
        <v>1.0535389800000001</v>
      </c>
      <c r="E6" s="34">
        <f t="shared" si="0"/>
        <v>1.053104495263592</v>
      </c>
      <c r="F6" s="39">
        <f t="shared" si="1"/>
        <v>71.059682541402964</v>
      </c>
      <c r="G6" s="30">
        <v>71.088999999999999</v>
      </c>
      <c r="H6" s="12">
        <f>100*F6/G6</f>
        <v>99.958759500630151</v>
      </c>
      <c r="J6" s="11">
        <v>43432</v>
      </c>
      <c r="K6" s="33" t="s">
        <v>29</v>
      </c>
    </row>
    <row r="7" spans="1:11" s="36" customFormat="1">
      <c r="A7" s="53" t="s">
        <v>23</v>
      </c>
      <c r="B7" s="43">
        <v>4.016</v>
      </c>
      <c r="C7" s="46">
        <v>16773.113000000001</v>
      </c>
      <c r="D7" s="9">
        <f t="shared" si="2"/>
        <v>2.85493424</v>
      </c>
      <c r="E7" s="34">
        <f t="shared" si="0"/>
        <v>2.8549735823329825</v>
      </c>
      <c r="F7" s="41">
        <f t="shared" si="1"/>
        <v>71.089979639765502</v>
      </c>
      <c r="G7" s="30">
        <v>71.088999999999999</v>
      </c>
      <c r="H7" s="12">
        <f>100*F7/G7</f>
        <v>100.00137804690671</v>
      </c>
      <c r="I7" s="31"/>
      <c r="J7" s="11">
        <v>43432</v>
      </c>
      <c r="K7" s="33" t="s">
        <v>29</v>
      </c>
    </row>
    <row r="8" spans="1:11">
      <c r="A8" s="53" t="s">
        <v>24</v>
      </c>
      <c r="B8" s="43">
        <v>0.70099999999999996</v>
      </c>
      <c r="C8" s="46">
        <v>3129.31</v>
      </c>
      <c r="D8" s="9"/>
      <c r="E8" s="34">
        <f t="shared" si="0"/>
        <v>0.49610853834602781</v>
      </c>
      <c r="F8" s="39">
        <f t="shared" si="1"/>
        <v>70.771546126394838</v>
      </c>
      <c r="G8" s="30">
        <v>70.563000000000002</v>
      </c>
      <c r="H8" s="12">
        <f>100*F8/G8</f>
        <v>100.29554600342225</v>
      </c>
      <c r="J8" s="11">
        <v>43432</v>
      </c>
      <c r="K8" s="38"/>
    </row>
    <row r="9" spans="1:11">
      <c r="A9" s="53" t="s">
        <v>15</v>
      </c>
      <c r="B9" s="43">
        <v>5</v>
      </c>
      <c r="C9" s="46">
        <v>7.1909999999999998</v>
      </c>
      <c r="D9" s="9"/>
      <c r="E9" s="34">
        <f t="shared" si="0"/>
        <v>2.0101406888109767E-4</v>
      </c>
      <c r="F9" s="39">
        <f t="shared" si="1"/>
        <v>4.0202813776219534E-3</v>
      </c>
      <c r="J9" s="11">
        <v>43432</v>
      </c>
      <c r="K9" s="38"/>
    </row>
    <row r="10" spans="1:11" s="37" customFormat="1" ht="14.25" customHeight="1">
      <c r="A10" s="53" t="s">
        <v>31</v>
      </c>
      <c r="B10" s="43">
        <v>5.375</v>
      </c>
      <c r="C10" s="46">
        <v>16103.102000000001</v>
      </c>
      <c r="D10" s="20"/>
      <c r="E10" s="34">
        <f t="shared" si="0"/>
        <v>2.7318503273414079</v>
      </c>
      <c r="F10" s="40">
        <f t="shared" ref="F10:F42" si="3">100*E10/B10</f>
        <v>50.825122369142477</v>
      </c>
      <c r="G10" s="52">
        <v>50</v>
      </c>
      <c r="H10" s="17">
        <f>100*F10/G10</f>
        <v>101.65024473828494</v>
      </c>
      <c r="I10" s="23"/>
      <c r="J10" s="11">
        <v>43432</v>
      </c>
      <c r="K10" s="38"/>
    </row>
    <row r="11" spans="1:11" s="37" customFormat="1">
      <c r="A11" s="53">
        <v>1</v>
      </c>
      <c r="B11" s="43">
        <v>4.95</v>
      </c>
      <c r="C11" s="46">
        <v>12540.028</v>
      </c>
      <c r="D11" s="20"/>
      <c r="E11" s="34">
        <f t="shared" si="0"/>
        <v>2.0897306036856018</v>
      </c>
      <c r="F11" s="40">
        <f t="shared" si="3"/>
        <v>42.216779872436398</v>
      </c>
      <c r="G11" s="29"/>
      <c r="H11" s="23"/>
      <c r="I11" s="23"/>
      <c r="J11" s="11">
        <v>43432</v>
      </c>
      <c r="K11" s="38"/>
    </row>
    <row r="12" spans="1:11" s="37" customFormat="1">
      <c r="A12" s="53" t="s">
        <v>32</v>
      </c>
      <c r="B12" s="43">
        <v>5.0640000000000001</v>
      </c>
      <c r="C12" s="46">
        <v>12727.422</v>
      </c>
      <c r="D12" s="20"/>
      <c r="E12" s="34">
        <f t="shared" si="0"/>
        <v>2.1229716358322395</v>
      </c>
      <c r="F12" s="40">
        <f t="shared" si="3"/>
        <v>41.92282061280094</v>
      </c>
      <c r="G12" s="29"/>
      <c r="H12" s="23"/>
      <c r="I12" s="23">
        <f>200*ABS((F11-F12)/(F11+F12))</f>
        <v>0.6987417528492631</v>
      </c>
      <c r="J12" s="11">
        <v>43432</v>
      </c>
      <c r="K12" s="38"/>
    </row>
    <row r="13" spans="1:11" s="37" customFormat="1">
      <c r="A13" s="53">
        <v>2</v>
      </c>
      <c r="B13" s="43">
        <v>5.0620000000000003</v>
      </c>
      <c r="C13" s="46">
        <v>13079.499</v>
      </c>
      <c r="D13" s="20"/>
      <c r="E13" s="34">
        <f t="shared" si="0"/>
        <v>2.1855842848679021</v>
      </c>
      <c r="F13" s="40">
        <f t="shared" si="3"/>
        <v>43.176299582534611</v>
      </c>
      <c r="G13" s="29"/>
      <c r="H13" s="23"/>
      <c r="I13" s="23"/>
      <c r="J13" s="11">
        <v>43432</v>
      </c>
      <c r="K13" s="21"/>
    </row>
    <row r="14" spans="1:11" s="37" customFormat="1">
      <c r="A14" s="53">
        <v>3</v>
      </c>
      <c r="B14" s="43">
        <v>5.056</v>
      </c>
      <c r="C14" s="46">
        <v>7790.6890000000003</v>
      </c>
      <c r="D14" s="20"/>
      <c r="E14" s="34">
        <f t="shared" si="0"/>
        <v>1.2669166988724649</v>
      </c>
      <c r="F14" s="40">
        <f t="shared" si="3"/>
        <v>25.057687873268687</v>
      </c>
      <c r="G14" s="29"/>
      <c r="H14" s="23"/>
      <c r="I14" s="23"/>
      <c r="J14" s="11">
        <v>43432</v>
      </c>
      <c r="K14" s="21"/>
    </row>
    <row r="15" spans="1:11">
      <c r="A15" s="53">
        <v>4</v>
      </c>
      <c r="B15" s="43">
        <v>4.96</v>
      </c>
      <c r="C15" s="46">
        <v>12913.68</v>
      </c>
      <c r="E15" s="34">
        <f t="shared" si="0"/>
        <v>2.1560694889913465</v>
      </c>
      <c r="F15" s="40">
        <f t="shared" si="3"/>
        <v>43.469142923212637</v>
      </c>
      <c r="G15" s="29"/>
      <c r="H15" s="23"/>
      <c r="I15" s="23"/>
      <c r="J15" s="11">
        <v>43432</v>
      </c>
    </row>
    <row r="16" spans="1:11">
      <c r="A16" s="53">
        <v>5</v>
      </c>
      <c r="B16" s="43">
        <v>5.07</v>
      </c>
      <c r="C16" s="46">
        <v>12011.496999999999</v>
      </c>
      <c r="D16" s="9"/>
      <c r="E16" s="34">
        <f t="shared" si="0"/>
        <v>1.9962938608364116</v>
      </c>
      <c r="F16" s="40">
        <f t="shared" si="3"/>
        <v>39.374632363637303</v>
      </c>
      <c r="G16" s="30"/>
      <c r="H16" s="23"/>
      <c r="I16" s="23"/>
      <c r="J16" s="11">
        <v>43432</v>
      </c>
    </row>
    <row r="17" spans="1:11">
      <c r="A17" s="53">
        <v>6</v>
      </c>
      <c r="B17" s="43">
        <v>4.907</v>
      </c>
      <c r="C17" s="46">
        <v>9425.4220000000005</v>
      </c>
      <c r="D17" s="9"/>
      <c r="E17" s="34">
        <f t="shared" si="0"/>
        <v>1.5458636103079166</v>
      </c>
      <c r="F17" s="40">
        <f t="shared" si="3"/>
        <v>31.503232327448881</v>
      </c>
      <c r="G17" s="29"/>
      <c r="H17" s="23"/>
      <c r="I17" s="23"/>
      <c r="J17" s="11">
        <v>43432</v>
      </c>
    </row>
    <row r="18" spans="1:11">
      <c r="A18" s="53">
        <v>7</v>
      </c>
      <c r="B18" s="43">
        <v>4.95</v>
      </c>
      <c r="C18" s="46">
        <v>11325.566999999999</v>
      </c>
      <c r="D18" s="42"/>
      <c r="E18" s="34">
        <f t="shared" si="0"/>
        <v>1.875729423940149</v>
      </c>
      <c r="F18" s="40">
        <f t="shared" si="3"/>
        <v>37.893523715962601</v>
      </c>
      <c r="G18" s="30"/>
      <c r="H18" s="23"/>
      <c r="I18" s="23"/>
      <c r="J18" s="11">
        <v>43432</v>
      </c>
    </row>
    <row r="19" spans="1:11">
      <c r="A19" s="53">
        <v>8</v>
      </c>
      <c r="B19" s="43">
        <v>5.0940000000000003</v>
      </c>
      <c r="C19" s="46">
        <v>12131.33</v>
      </c>
      <c r="D19" s="42"/>
      <c r="E19" s="34">
        <f t="shared" si="0"/>
        <v>2.0174375775920357</v>
      </c>
      <c r="F19" s="40">
        <f t="shared" si="3"/>
        <v>39.604192728544078</v>
      </c>
      <c r="G19" s="30"/>
      <c r="H19" s="23"/>
      <c r="I19" s="23"/>
      <c r="J19" s="11">
        <v>43432</v>
      </c>
      <c r="K19" s="38"/>
    </row>
    <row r="20" spans="1:11">
      <c r="A20" s="53" t="s">
        <v>25</v>
      </c>
      <c r="B20" s="43">
        <v>1.2789999999999999</v>
      </c>
      <c r="C20" s="46">
        <v>5691.4430000000002</v>
      </c>
      <c r="D20" s="42"/>
      <c r="E20" s="34">
        <f t="shared" si="0"/>
        <v>0.91527623868774088</v>
      </c>
      <c r="F20" s="40">
        <f t="shared" si="3"/>
        <v>71.561863853615392</v>
      </c>
      <c r="G20" s="30">
        <v>71.088999999999999</v>
      </c>
      <c r="H20" s="12">
        <f>100*F20/G20</f>
        <v>100.66517162094755</v>
      </c>
      <c r="I20" s="23"/>
      <c r="J20" s="11">
        <v>43432</v>
      </c>
      <c r="K20" s="38"/>
    </row>
    <row r="21" spans="1:11">
      <c r="A21" s="53" t="s">
        <v>17</v>
      </c>
      <c r="B21" s="43">
        <v>5</v>
      </c>
      <c r="C21" s="46">
        <v>8.7360000000000007</v>
      </c>
      <c r="D21" s="9"/>
      <c r="E21" s="34">
        <f t="shared" si="0"/>
        <v>4.4237605329531388E-4</v>
      </c>
      <c r="F21" s="40">
        <f t="shared" si="3"/>
        <v>8.8475210659062775E-3</v>
      </c>
      <c r="G21" s="29"/>
      <c r="H21" s="23"/>
      <c r="J21" s="11">
        <v>43432</v>
      </c>
      <c r="K21" s="3"/>
    </row>
    <row r="22" spans="1:11">
      <c r="A22" s="53">
        <v>9</v>
      </c>
      <c r="B22" s="43">
        <v>5.12</v>
      </c>
      <c r="C22" s="46">
        <v>12082.285</v>
      </c>
      <c r="D22" s="9"/>
      <c r="E22" s="34">
        <f t="shared" si="0"/>
        <v>2.0087810114817555</v>
      </c>
      <c r="F22" s="40">
        <f t="shared" si="3"/>
        <v>39.234004130503038</v>
      </c>
      <c r="G22" s="30"/>
      <c r="H22" s="23"/>
      <c r="J22" s="11">
        <v>43432</v>
      </c>
      <c r="K22" s="3"/>
    </row>
    <row r="23" spans="1:11">
      <c r="A23" s="53">
        <v>10</v>
      </c>
      <c r="B23" s="43">
        <v>5.04</v>
      </c>
      <c r="C23" s="46">
        <v>13570.574000000001</v>
      </c>
      <c r="D23" s="9"/>
      <c r="E23" s="34">
        <f t="shared" si="0"/>
        <v>2.2732630868031909</v>
      </c>
      <c r="F23" s="40">
        <f t="shared" si="3"/>
        <v>45.104426325460139</v>
      </c>
      <c r="G23" s="30"/>
      <c r="H23" s="23"/>
      <c r="J23" s="11">
        <v>43432</v>
      </c>
      <c r="K23" s="3"/>
    </row>
    <row r="24" spans="1:11">
      <c r="A24" s="53">
        <v>11</v>
      </c>
      <c r="B24" s="43">
        <v>5.0030000000000001</v>
      </c>
      <c r="C24" s="46">
        <v>13319.002</v>
      </c>
      <c r="D24" s="9"/>
      <c r="E24" s="34">
        <f t="shared" si="0"/>
        <v>2.2282957581723615</v>
      </c>
      <c r="F24" s="40">
        <f t="shared" si="3"/>
        <v>44.539191648458157</v>
      </c>
      <c r="G24" s="30"/>
      <c r="H24" s="23"/>
      <c r="J24" s="11">
        <v>43432</v>
      </c>
      <c r="K24" s="3"/>
    </row>
    <row r="25" spans="1:11">
      <c r="A25" s="53">
        <v>12</v>
      </c>
      <c r="B25" s="43">
        <v>5.1120000000000001</v>
      </c>
      <c r="C25" s="46">
        <v>13424.682000000001</v>
      </c>
      <c r="E25" s="34">
        <f t="shared" si="0"/>
        <v>2.247172645797928</v>
      </c>
      <c r="F25" s="40">
        <f t="shared" si="3"/>
        <v>43.95877632625055</v>
      </c>
      <c r="G25" s="30"/>
      <c r="H25" s="23"/>
      <c r="I25" s="23"/>
      <c r="J25" s="11">
        <v>43432</v>
      </c>
    </row>
    <row r="26" spans="1:11">
      <c r="A26" s="53">
        <v>13</v>
      </c>
      <c r="B26" s="43">
        <v>5.1289999999999996</v>
      </c>
      <c r="C26" s="46">
        <v>11100.582</v>
      </c>
      <c r="E26" s="34">
        <f t="shared" si="0"/>
        <v>1.8363560669585577</v>
      </c>
      <c r="F26" s="40">
        <f t="shared" si="3"/>
        <v>35.803393779656027</v>
      </c>
      <c r="G26" s="30"/>
      <c r="H26" s="23"/>
      <c r="I26" s="23"/>
      <c r="J26" s="11">
        <v>43432</v>
      </c>
    </row>
    <row r="27" spans="1:11">
      <c r="A27" s="53">
        <v>14</v>
      </c>
      <c r="B27" s="43">
        <v>5.0810000000000004</v>
      </c>
      <c r="C27" s="46">
        <v>10121.091</v>
      </c>
      <c r="E27" s="34">
        <f t="shared" si="0"/>
        <v>1.6659296879974148</v>
      </c>
      <c r="F27" s="40">
        <f t="shared" si="3"/>
        <v>32.787437276075863</v>
      </c>
      <c r="G27" s="30"/>
      <c r="H27" s="23"/>
      <c r="I27" s="23"/>
      <c r="J27" s="11">
        <v>43432</v>
      </c>
    </row>
    <row r="28" spans="1:11">
      <c r="A28" s="53">
        <v>15</v>
      </c>
      <c r="B28" s="43">
        <v>5</v>
      </c>
      <c r="C28" s="46">
        <v>11112.324000000001</v>
      </c>
      <c r="E28" s="34">
        <f t="shared" si="0"/>
        <v>1.8384088695776366</v>
      </c>
      <c r="F28" s="40">
        <f t="shared" si="3"/>
        <v>36.768177391552733</v>
      </c>
      <c r="G28" s="30"/>
      <c r="H28" s="23"/>
      <c r="I28" s="23"/>
      <c r="J28" s="11">
        <v>43432</v>
      </c>
    </row>
    <row r="29" spans="1:11">
      <c r="A29" s="53">
        <v>16</v>
      </c>
      <c r="B29" s="43">
        <v>5.1230000000000002</v>
      </c>
      <c r="C29" s="46">
        <v>13219.692999999999</v>
      </c>
      <c r="E29" s="34">
        <f t="shared" si="0"/>
        <v>2.2105739405509772</v>
      </c>
      <c r="F29" s="40">
        <f t="shared" si="3"/>
        <v>43.14998907965991</v>
      </c>
      <c r="G29" s="30"/>
      <c r="H29" s="23"/>
      <c r="I29" s="23"/>
      <c r="J29" s="11">
        <v>43432</v>
      </c>
    </row>
    <row r="30" spans="1:11">
      <c r="A30" s="53">
        <v>17</v>
      </c>
      <c r="B30" s="43">
        <v>5.0069999999999997</v>
      </c>
      <c r="C30" s="46">
        <v>12359.925999999999</v>
      </c>
      <c r="D30" s="42"/>
      <c r="E30" s="34">
        <f t="shared" si="0"/>
        <v>2.057838542802704</v>
      </c>
      <c r="F30" s="40">
        <f t="shared" si="3"/>
        <v>41.099231931350189</v>
      </c>
      <c r="G30" s="30"/>
      <c r="H30" s="23"/>
      <c r="I30" s="23"/>
      <c r="J30" s="11">
        <v>43432</v>
      </c>
    </row>
    <row r="31" spans="1:11" s="37" customFormat="1">
      <c r="A31" s="53">
        <v>18</v>
      </c>
      <c r="B31" s="43">
        <v>5.008</v>
      </c>
      <c r="C31" s="46">
        <v>12750.599</v>
      </c>
      <c r="D31" s="20"/>
      <c r="E31" s="34">
        <f t="shared" si="0"/>
        <v>2.12708699670103</v>
      </c>
      <c r="F31" s="40">
        <f t="shared" si="3"/>
        <v>42.473781883007788</v>
      </c>
      <c r="G31" s="30"/>
      <c r="H31" s="23"/>
      <c r="I31" s="23"/>
      <c r="J31" s="11">
        <v>43432</v>
      </c>
      <c r="K31" s="21"/>
    </row>
    <row r="32" spans="1:11" s="37" customFormat="1">
      <c r="A32" s="53" t="s">
        <v>26</v>
      </c>
      <c r="B32" s="43">
        <v>0.499</v>
      </c>
      <c r="C32" s="46">
        <v>2270.9720000000002</v>
      </c>
      <c r="D32" s="9"/>
      <c r="E32" s="34">
        <f t="shared" si="0"/>
        <v>0.3581442499716736</v>
      </c>
      <c r="F32" s="40">
        <f t="shared" si="3"/>
        <v>71.772394783902513</v>
      </c>
      <c r="G32" s="30">
        <v>71.088999999999999</v>
      </c>
      <c r="H32" s="12">
        <f>100*F32/G32</f>
        <v>100.96132282617917</v>
      </c>
      <c r="I32" s="23"/>
      <c r="J32" s="11">
        <v>43432</v>
      </c>
      <c r="K32" s="38"/>
    </row>
    <row r="33" spans="1:11">
      <c r="A33" s="53" t="s">
        <v>27</v>
      </c>
      <c r="B33" s="43">
        <v>5</v>
      </c>
      <c r="C33" s="46">
        <v>6.4459999999999997</v>
      </c>
      <c r="D33" s="9"/>
      <c r="E33" s="34">
        <f t="shared" si="0"/>
        <v>8.4630593692490604E-5</v>
      </c>
      <c r="F33" s="40">
        <f t="shared" si="3"/>
        <v>1.6926118738498121E-3</v>
      </c>
      <c r="J33" s="11">
        <v>43432</v>
      </c>
      <c r="K33" s="3"/>
    </row>
    <row r="34" spans="1:11">
      <c r="A34" s="53">
        <v>19</v>
      </c>
      <c r="B34" s="43">
        <v>5.0380000000000003</v>
      </c>
      <c r="C34" s="46">
        <v>13364.424999999999</v>
      </c>
      <c r="D34" s="9"/>
      <c r="E34" s="34">
        <f t="shared" si="0"/>
        <v>2.2364070605156225</v>
      </c>
      <c r="F34" s="40">
        <f t="shared" si="3"/>
        <v>44.39077134806714</v>
      </c>
      <c r="G34" s="30"/>
      <c r="H34" s="23"/>
      <c r="I34" s="23"/>
      <c r="J34" s="11">
        <v>43432</v>
      </c>
      <c r="K34" s="3"/>
    </row>
    <row r="35" spans="1:11">
      <c r="A35" s="53" t="s">
        <v>33</v>
      </c>
      <c r="B35" s="43">
        <v>4.9340000000000002</v>
      </c>
      <c r="C35" s="46">
        <v>14058.089</v>
      </c>
      <c r="D35" s="9"/>
      <c r="E35" s="34">
        <f t="shared" si="0"/>
        <v>2.3607061298287682</v>
      </c>
      <c r="F35" s="40">
        <f t="shared" si="3"/>
        <v>47.845685647117307</v>
      </c>
      <c r="G35" s="30"/>
      <c r="H35" s="23"/>
      <c r="I35" s="23">
        <f>200*ABS((F34-F35)/(F34+F35))</f>
        <v>7.491428902631295</v>
      </c>
      <c r="J35" s="11">
        <v>43432</v>
      </c>
      <c r="K35" s="3"/>
    </row>
    <row r="36" spans="1:11">
      <c r="A36" s="53">
        <v>20</v>
      </c>
      <c r="B36" s="43">
        <v>5.0979999999999999</v>
      </c>
      <c r="C36" s="46">
        <v>13508.632</v>
      </c>
      <c r="D36" s="9"/>
      <c r="E36" s="34">
        <f t="shared" si="0"/>
        <v>2.262181396583657</v>
      </c>
      <c r="F36" s="40">
        <f t="shared" si="3"/>
        <v>44.373899501444825</v>
      </c>
      <c r="G36" s="30"/>
      <c r="H36" s="23"/>
      <c r="I36" s="23"/>
      <c r="J36" s="11">
        <v>43432</v>
      </c>
      <c r="K36" s="3"/>
    </row>
    <row r="37" spans="1:11">
      <c r="A37" s="53">
        <v>21</v>
      </c>
      <c r="B37" s="43">
        <v>5.08</v>
      </c>
      <c r="C37" s="46">
        <v>13654.228999999999</v>
      </c>
      <c r="E37" s="34">
        <f t="shared" si="0"/>
        <v>2.2882395346493509</v>
      </c>
      <c r="F37" s="40">
        <f t="shared" si="3"/>
        <v>45.044085327743133</v>
      </c>
      <c r="G37" s="30"/>
      <c r="H37" s="23"/>
      <c r="I37" s="23"/>
      <c r="J37" s="11">
        <v>43432</v>
      </c>
    </row>
    <row r="38" spans="1:11">
      <c r="A38" s="53">
        <v>22</v>
      </c>
      <c r="B38" s="43">
        <v>5.01</v>
      </c>
      <c r="C38" s="46">
        <v>10732.356</v>
      </c>
      <c r="E38" s="34">
        <f t="shared" si="0"/>
        <v>1.7720979905808667</v>
      </c>
      <c r="F38" s="40">
        <f t="shared" si="3"/>
        <v>35.371217376863612</v>
      </c>
      <c r="G38" s="30"/>
      <c r="H38" s="23"/>
      <c r="I38" s="23"/>
      <c r="J38" s="11">
        <v>43432</v>
      </c>
    </row>
    <row r="39" spans="1:11">
      <c r="A39" s="53">
        <v>23</v>
      </c>
      <c r="B39" s="43">
        <v>5.0179999999999998</v>
      </c>
      <c r="C39" s="46">
        <v>11451.369000000001</v>
      </c>
      <c r="E39" s="34">
        <f t="shared" si="0"/>
        <v>1.8977823101148832</v>
      </c>
      <c r="F39" s="40">
        <f t="shared" si="3"/>
        <v>37.819496016637771</v>
      </c>
      <c r="G39" s="30"/>
      <c r="H39" s="23"/>
      <c r="I39" s="23"/>
      <c r="J39" s="11">
        <v>43432</v>
      </c>
    </row>
    <row r="40" spans="1:11">
      <c r="A40" s="53">
        <v>24</v>
      </c>
      <c r="B40" s="43">
        <v>4.95</v>
      </c>
      <c r="C40" s="46">
        <v>12741.945</v>
      </c>
      <c r="E40" s="34">
        <f t="shared" si="0"/>
        <v>2.1255502674255204</v>
      </c>
      <c r="F40" s="40">
        <f t="shared" si="3"/>
        <v>42.94040944293981</v>
      </c>
      <c r="G40" s="30"/>
      <c r="H40" s="23"/>
      <c r="I40" s="23"/>
      <c r="J40" s="11">
        <v>43432</v>
      </c>
    </row>
    <row r="41" spans="1:11">
      <c r="A41" s="53" t="s">
        <v>28</v>
      </c>
      <c r="B41" s="43">
        <v>1.3029999999999999</v>
      </c>
      <c r="C41" s="46">
        <v>5766.9780000000001</v>
      </c>
      <c r="E41" s="34">
        <f t="shared" si="0"/>
        <v>0.92780083438069316</v>
      </c>
      <c r="F41" s="40">
        <f t="shared" si="3"/>
        <v>71.204975777489878</v>
      </c>
      <c r="G41" s="30">
        <v>71.088999999999999</v>
      </c>
      <c r="H41" s="12">
        <f>100*F41/G41</f>
        <v>100.16314166395628</v>
      </c>
      <c r="I41" s="23"/>
      <c r="J41" s="11">
        <v>43432</v>
      </c>
    </row>
    <row r="42" spans="1:11">
      <c r="A42" s="53" t="s">
        <v>18</v>
      </c>
      <c r="B42" s="43">
        <v>5</v>
      </c>
      <c r="C42" s="46">
        <v>13.86</v>
      </c>
      <c r="D42" s="42"/>
      <c r="E42" s="34">
        <f t="shared" si="0"/>
        <v>1.2428828873192416E-3</v>
      </c>
      <c r="F42" s="40">
        <f t="shared" si="3"/>
        <v>2.4857657746384831E-2</v>
      </c>
      <c r="G42" s="30"/>
      <c r="H42" s="23"/>
      <c r="I42" s="23"/>
      <c r="J42" s="11">
        <v>43432</v>
      </c>
    </row>
  </sheetData>
  <phoneticPr fontId="3" type="noConversion"/>
  <printOptions gridLines="1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3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33" sqref="B33"/>
    </sheetView>
  </sheetViews>
  <sheetFormatPr defaultColWidth="11.42578125" defaultRowHeight="12"/>
  <cols>
    <col min="1" max="1" width="24.42578125" style="45" customWidth="1"/>
    <col min="2" max="2" width="14" style="24" customWidth="1"/>
    <col min="3" max="3" width="12.140625" style="16" customWidth="1"/>
    <col min="4" max="4" width="11" style="14" customWidth="1"/>
    <col min="5" max="5" width="10.5703125" style="15" customWidth="1"/>
    <col min="6" max="6" width="10.140625" style="51" customWidth="1"/>
    <col min="7" max="7" width="10.85546875" style="10" customWidth="1"/>
    <col min="8" max="8" width="10.85546875" style="12" customWidth="1"/>
    <col min="9" max="9" width="8.140625" style="12" customWidth="1"/>
    <col min="10" max="10" width="12.42578125" style="11" customWidth="1"/>
    <col min="11" max="11" width="106.5703125" style="13" customWidth="1"/>
    <col min="12" max="16384" width="11.42578125" style="13"/>
  </cols>
  <sheetData>
    <row r="1" spans="1:11" s="2" customFormat="1" ht="43.5" customHeight="1" thickBot="1">
      <c r="A1" s="44" t="s">
        <v>0</v>
      </c>
      <c r="B1" s="25" t="s">
        <v>9</v>
      </c>
      <c r="C1" s="8" t="s">
        <v>16</v>
      </c>
      <c r="D1" s="4" t="s">
        <v>13</v>
      </c>
      <c r="E1" s="35" t="s">
        <v>12</v>
      </c>
      <c r="F1" s="6" t="s">
        <v>6</v>
      </c>
      <c r="G1" s="6" t="s">
        <v>7</v>
      </c>
      <c r="H1" s="7" t="s">
        <v>8</v>
      </c>
      <c r="I1" s="7" t="s">
        <v>4</v>
      </c>
      <c r="J1" s="5" t="s">
        <v>5</v>
      </c>
      <c r="K1" s="1" t="s">
        <v>1</v>
      </c>
    </row>
    <row r="2" spans="1:11" ht="23.25" customHeight="1">
      <c r="A2" s="53" t="s">
        <v>19</v>
      </c>
      <c r="B2" s="43">
        <v>0</v>
      </c>
      <c r="C2" s="46">
        <v>9.6319999999999997</v>
      </c>
      <c r="D2" s="18">
        <v>0</v>
      </c>
      <c r="E2" s="22">
        <f>C2^2*-0.0000000532199+C2*0.000440984-0.00499269</f>
        <v>-7.50069610787738E-4</v>
      </c>
      <c r="F2" s="48"/>
      <c r="J2" s="11">
        <v>43432</v>
      </c>
      <c r="K2" s="33" t="s">
        <v>30</v>
      </c>
    </row>
    <row r="3" spans="1:11">
      <c r="A3" s="53" t="s">
        <v>14</v>
      </c>
      <c r="B3" s="43">
        <v>0</v>
      </c>
      <c r="C3" s="46">
        <v>12.56</v>
      </c>
      <c r="D3" s="18">
        <v>0</v>
      </c>
      <c r="E3" s="22">
        <f t="shared" ref="E3:E42" si="0">C3^2*-0.0000000532199+C3*0.000440984-0.00499269</f>
        <v>5.376734091833606E-4</v>
      </c>
      <c r="F3" s="48"/>
      <c r="J3" s="11">
        <v>43432</v>
      </c>
    </row>
    <row r="4" spans="1:11">
      <c r="A4" s="53" t="s">
        <v>20</v>
      </c>
      <c r="B4" s="43">
        <v>0.129</v>
      </c>
      <c r="C4" s="46">
        <v>42.737000000000002</v>
      </c>
      <c r="D4" s="18">
        <f>B4*0.10363</f>
        <v>1.336827E-2</v>
      </c>
      <c r="E4" s="22">
        <f t="shared" si="0"/>
        <v>1.3756439659430939E-2</v>
      </c>
      <c r="F4" s="48">
        <f>100*E4/B4</f>
        <v>10.663906712737163</v>
      </c>
      <c r="G4" s="10">
        <v>10.363</v>
      </c>
      <c r="H4" s="12">
        <f t="shared" ref="H4:H7" si="1">100*F4/G4</f>
        <v>102.90366411982208</v>
      </c>
      <c r="J4" s="11">
        <v>43432</v>
      </c>
      <c r="K4" s="33" t="s">
        <v>29</v>
      </c>
    </row>
    <row r="5" spans="1:11">
      <c r="A5" s="53" t="s">
        <v>21</v>
      </c>
      <c r="B5" s="43">
        <v>0.40200000000000002</v>
      </c>
      <c r="C5" s="46">
        <v>106.745</v>
      </c>
      <c r="D5" s="18">
        <f t="shared" ref="D5:D7" si="2">B5*0.10363</f>
        <v>4.1659260000000004E-2</v>
      </c>
      <c r="E5" s="22">
        <f t="shared" si="0"/>
        <v>4.1473733194219008E-2</v>
      </c>
      <c r="F5" s="48">
        <f>100*E5/B5</f>
        <v>10.316849053288308</v>
      </c>
      <c r="G5" s="10">
        <v>10.363</v>
      </c>
      <c r="H5" s="12">
        <f t="shared" si="1"/>
        <v>99.554656501865381</v>
      </c>
      <c r="J5" s="11">
        <v>43432</v>
      </c>
      <c r="K5" s="33" t="s">
        <v>29</v>
      </c>
    </row>
    <row r="6" spans="1:11" ht="11.25" customHeight="1">
      <c r="A6" s="53" t="s">
        <v>22</v>
      </c>
      <c r="B6" s="43">
        <v>1.482</v>
      </c>
      <c r="C6" s="46">
        <v>376.73899999999998</v>
      </c>
      <c r="D6" s="18">
        <f t="shared" si="2"/>
        <v>0.15357966000000001</v>
      </c>
      <c r="E6" s="22">
        <f t="shared" si="0"/>
        <v>0.15358955974050778</v>
      </c>
      <c r="F6" s="48">
        <f>100*E6/B6</f>
        <v>10.363667998684736</v>
      </c>
      <c r="G6" s="10">
        <v>10.363</v>
      </c>
      <c r="H6" s="12">
        <f t="shared" si="1"/>
        <v>100.00644599715079</v>
      </c>
      <c r="J6" s="11">
        <v>43432</v>
      </c>
      <c r="K6" s="33" t="s">
        <v>29</v>
      </c>
    </row>
    <row r="7" spans="1:11">
      <c r="A7" s="53" t="s">
        <v>23</v>
      </c>
      <c r="B7" s="43">
        <v>4.016</v>
      </c>
      <c r="C7" s="46">
        <v>1020.454</v>
      </c>
      <c r="D7" s="18">
        <f t="shared" si="2"/>
        <v>0.41617808000000001</v>
      </c>
      <c r="E7" s="22">
        <f t="shared" si="0"/>
        <v>0.38959191166394308</v>
      </c>
      <c r="F7" s="48">
        <f>100*E7/B7</f>
        <v>9.7009938163332432</v>
      </c>
      <c r="G7" s="10">
        <v>10.363</v>
      </c>
      <c r="H7" s="12">
        <f t="shared" si="1"/>
        <v>93.611828778666833</v>
      </c>
      <c r="I7" s="31"/>
      <c r="J7" s="11">
        <v>43432</v>
      </c>
      <c r="K7" s="33" t="s">
        <v>29</v>
      </c>
    </row>
    <row r="8" spans="1:11" s="21" customFormat="1">
      <c r="A8" s="53" t="s">
        <v>24</v>
      </c>
      <c r="B8" s="43">
        <v>0.70099999999999996</v>
      </c>
      <c r="C8" s="46">
        <v>97.078999999999994</v>
      </c>
      <c r="D8" s="20"/>
      <c r="E8" s="22">
        <f t="shared" si="0"/>
        <v>3.7316033716567207E-2</v>
      </c>
      <c r="F8" s="49">
        <f t="shared" ref="F8:F10" si="3">100*E8/B8</f>
        <v>5.3232573062150088</v>
      </c>
      <c r="G8" s="10">
        <v>4.8403999999999998</v>
      </c>
      <c r="H8" s="12">
        <f>100*F8/G8</f>
        <v>109.97556619731859</v>
      </c>
      <c r="I8" s="12"/>
      <c r="J8" s="11">
        <v>43432</v>
      </c>
    </row>
    <row r="9" spans="1:11" s="21" customFormat="1">
      <c r="A9" s="53" t="s">
        <v>15</v>
      </c>
      <c r="B9" s="43">
        <v>5</v>
      </c>
      <c r="C9" s="46">
        <v>8.9209999999999994</v>
      </c>
      <c r="D9" s="20"/>
      <c r="E9" s="22">
        <f t="shared" si="0"/>
        <v>-1.0629072013475958E-3</v>
      </c>
      <c r="F9" s="49">
        <f t="shared" si="3"/>
        <v>-2.1258144026951916E-2</v>
      </c>
      <c r="G9" s="28"/>
      <c r="H9" s="27"/>
      <c r="I9" s="12"/>
      <c r="J9" s="11">
        <v>43432</v>
      </c>
    </row>
    <row r="10" spans="1:11" s="21" customFormat="1">
      <c r="A10" s="53" t="s">
        <v>31</v>
      </c>
      <c r="B10" s="43">
        <v>5.375</v>
      </c>
      <c r="C10" s="46">
        <v>171.42500000000001</v>
      </c>
      <c r="D10" s="20"/>
      <c r="E10" s="22">
        <f t="shared" si="0"/>
        <v>6.9039043978790571E-2</v>
      </c>
      <c r="F10" s="49">
        <f t="shared" si="3"/>
        <v>1.2844473298379639</v>
      </c>
      <c r="G10" s="27">
        <v>1.2</v>
      </c>
      <c r="H10" s="27">
        <f>100*F10/G10</f>
        <v>107.037277486497</v>
      </c>
      <c r="I10" s="23"/>
      <c r="J10" s="11">
        <v>43432</v>
      </c>
      <c r="K10" s="38"/>
    </row>
    <row r="11" spans="1:11" s="21" customFormat="1">
      <c r="A11" s="53">
        <v>1</v>
      </c>
      <c r="B11" s="43">
        <v>4.95</v>
      </c>
      <c r="C11" s="46">
        <v>86.855000000000004</v>
      </c>
      <c r="D11" s="14"/>
      <c r="E11" s="22">
        <f t="shared" si="0"/>
        <v>3.2907495516028604E-2</v>
      </c>
      <c r="F11" s="50">
        <f t="shared" ref="F11:F42" si="4">100*E11/B11</f>
        <v>0.664797889212699</v>
      </c>
      <c r="G11" s="10"/>
      <c r="H11" s="12"/>
      <c r="I11" s="23"/>
      <c r="J11" s="11">
        <v>43432</v>
      </c>
      <c r="K11" s="13"/>
    </row>
    <row r="12" spans="1:11">
      <c r="A12" s="53" t="s">
        <v>32</v>
      </c>
      <c r="B12" s="43">
        <v>5.0640000000000001</v>
      </c>
      <c r="C12" s="46">
        <v>92.799000000000007</v>
      </c>
      <c r="E12" s="22">
        <f t="shared" si="0"/>
        <v>3.5471872829944219E-2</v>
      </c>
      <c r="F12" s="50">
        <f t="shared" si="4"/>
        <v>0.70047142239226334</v>
      </c>
      <c r="I12" s="23">
        <f>200*ABS((F11-F12)/(F11+F12))</f>
        <v>5.2258602572158894</v>
      </c>
      <c r="J12" s="11">
        <v>43432</v>
      </c>
    </row>
    <row r="13" spans="1:11" s="21" customFormat="1">
      <c r="A13" s="53">
        <v>2</v>
      </c>
      <c r="B13" s="43">
        <v>5.0620000000000003</v>
      </c>
      <c r="C13" s="46">
        <v>119.155</v>
      </c>
      <c r="D13" s="14"/>
      <c r="E13" s="22">
        <f t="shared" si="0"/>
        <v>4.6797146955380904E-2</v>
      </c>
      <c r="F13" s="50">
        <f t="shared" si="4"/>
        <v>0.92447939461439954</v>
      </c>
      <c r="G13" s="10"/>
      <c r="H13" s="12"/>
      <c r="I13" s="23"/>
      <c r="J13" s="11">
        <v>43432</v>
      </c>
      <c r="K13" s="13"/>
    </row>
    <row r="14" spans="1:11" s="21" customFormat="1">
      <c r="A14" s="53">
        <v>3</v>
      </c>
      <c r="B14" s="43">
        <v>5.056</v>
      </c>
      <c r="C14" s="46">
        <v>66.587999999999994</v>
      </c>
      <c r="D14" s="14"/>
      <c r="E14" s="22">
        <f t="shared" si="0"/>
        <v>2.4135577591380492E-2</v>
      </c>
      <c r="F14" s="50">
        <f t="shared" si="4"/>
        <v>0.47736506312065846</v>
      </c>
      <c r="G14" s="10"/>
      <c r="H14" s="12"/>
      <c r="I14" s="23"/>
      <c r="J14" s="11">
        <v>43432</v>
      </c>
      <c r="K14" s="13"/>
    </row>
    <row r="15" spans="1:11" s="21" customFormat="1">
      <c r="A15" s="53">
        <v>4</v>
      </c>
      <c r="B15" s="43">
        <v>4.96</v>
      </c>
      <c r="C15" s="46">
        <v>111.155</v>
      </c>
      <c r="D15" s="14"/>
      <c r="E15" s="22">
        <f t="shared" si="0"/>
        <v>4.3367331556732905E-2</v>
      </c>
      <c r="F15" s="50">
        <f t="shared" si="4"/>
        <v>0.8743413620309054</v>
      </c>
      <c r="G15" s="10"/>
      <c r="H15" s="12"/>
      <c r="I15" s="23"/>
      <c r="J15" s="11">
        <v>43432</v>
      </c>
      <c r="K15" s="13"/>
    </row>
    <row r="16" spans="1:11">
      <c r="A16" s="53">
        <v>5</v>
      </c>
      <c r="B16" s="43">
        <v>5.07</v>
      </c>
      <c r="C16" s="46">
        <v>83.608999999999995</v>
      </c>
      <c r="D16" s="19"/>
      <c r="E16" s="22">
        <f t="shared" si="0"/>
        <v>3.150550941407966E-2</v>
      </c>
      <c r="F16" s="50">
        <f t="shared" si="4"/>
        <v>0.62141044209230101</v>
      </c>
      <c r="I16" s="23"/>
      <c r="J16" s="11">
        <v>43432</v>
      </c>
    </row>
    <row r="17" spans="1:11">
      <c r="A17" s="53">
        <v>6</v>
      </c>
      <c r="B17" s="43">
        <v>4.907</v>
      </c>
      <c r="C17" s="46">
        <v>74.409000000000006</v>
      </c>
      <c r="D17" s="18"/>
      <c r="E17" s="22">
        <f t="shared" si="0"/>
        <v>2.7525825873935109E-2</v>
      </c>
      <c r="F17" s="50">
        <f t="shared" si="4"/>
        <v>0.56095019103189547</v>
      </c>
      <c r="I17" s="23"/>
      <c r="J17" s="11">
        <v>43432</v>
      </c>
    </row>
    <row r="18" spans="1:11">
      <c r="A18" s="53">
        <v>7</v>
      </c>
      <c r="B18" s="43">
        <v>4.95</v>
      </c>
      <c r="C18" s="46">
        <v>131.47300000000001</v>
      </c>
      <c r="D18" s="18"/>
      <c r="E18" s="22">
        <f t="shared" si="0"/>
        <v>5.20648854919376E-2</v>
      </c>
      <c r="F18" s="50">
        <f t="shared" si="4"/>
        <v>1.0518158685239918</v>
      </c>
      <c r="I18" s="23"/>
      <c r="J18" s="11">
        <v>43432</v>
      </c>
    </row>
    <row r="19" spans="1:11">
      <c r="A19" s="53">
        <v>8</v>
      </c>
      <c r="B19" s="43">
        <v>5.0940000000000003</v>
      </c>
      <c r="C19" s="46">
        <v>146.10300000000001</v>
      </c>
      <c r="D19" s="18"/>
      <c r="E19" s="22">
        <f t="shared" si="0"/>
        <v>5.8300358757277689E-2</v>
      </c>
      <c r="F19" s="50">
        <f t="shared" si="4"/>
        <v>1.1444907490631662</v>
      </c>
      <c r="I19" s="23"/>
      <c r="J19" s="11">
        <v>43432</v>
      </c>
    </row>
    <row r="20" spans="1:11">
      <c r="A20" s="53" t="s">
        <v>25</v>
      </c>
      <c r="B20" s="43">
        <v>1.2789999999999999</v>
      </c>
      <c r="C20" s="46">
        <v>328.27300000000002</v>
      </c>
      <c r="D20" s="19"/>
      <c r="E20" s="22">
        <f t="shared" si="0"/>
        <v>0.13403530589852289</v>
      </c>
      <c r="F20" s="50">
        <f t="shared" si="4"/>
        <v>10.479695535459179</v>
      </c>
      <c r="G20" s="10">
        <v>10.363</v>
      </c>
      <c r="H20" s="12">
        <f t="shared" ref="H20" si="5">100*F20/G20</f>
        <v>101.1260786978595</v>
      </c>
      <c r="I20" s="23"/>
      <c r="J20" s="11">
        <v>43432</v>
      </c>
      <c r="K20" s="21"/>
    </row>
    <row r="21" spans="1:11">
      <c r="A21" s="53" t="s">
        <v>17</v>
      </c>
      <c r="B21" s="43">
        <v>5</v>
      </c>
      <c r="C21" s="46">
        <v>8.4960000000000004</v>
      </c>
      <c r="D21" s="19"/>
      <c r="E21" s="22">
        <f t="shared" si="0"/>
        <v>-1.2499314556733182E-3</v>
      </c>
      <c r="F21" s="50">
        <f t="shared" si="4"/>
        <v>-2.4998629113466363E-2</v>
      </c>
      <c r="G21" s="47"/>
      <c r="H21" s="17"/>
      <c r="J21" s="11">
        <v>43432</v>
      </c>
      <c r="K21" s="21"/>
    </row>
    <row r="22" spans="1:11">
      <c r="A22" s="53">
        <v>9</v>
      </c>
      <c r="B22" s="43">
        <v>5.12</v>
      </c>
      <c r="C22" s="46">
        <v>128.12</v>
      </c>
      <c r="D22" s="18"/>
      <c r="E22" s="22">
        <f t="shared" si="0"/>
        <v>5.0632589556705437E-2</v>
      </c>
      <c r="F22" s="50">
        <f t="shared" si="4"/>
        <v>0.98891776477940307</v>
      </c>
      <c r="J22" s="11">
        <v>43432</v>
      </c>
    </row>
    <row r="23" spans="1:11">
      <c r="A23" s="53">
        <v>10</v>
      </c>
      <c r="B23" s="43">
        <v>5.04</v>
      </c>
      <c r="C23" s="46">
        <v>109.733</v>
      </c>
      <c r="D23" s="18"/>
      <c r="E23" s="22">
        <f t="shared" si="0"/>
        <v>4.2756968824932552E-2</v>
      </c>
      <c r="F23" s="50">
        <f t="shared" si="4"/>
        <v>0.84835255605024906</v>
      </c>
      <c r="J23" s="11">
        <v>43432</v>
      </c>
    </row>
    <row r="24" spans="1:11">
      <c r="A24" s="53">
        <v>11</v>
      </c>
      <c r="B24" s="43">
        <v>5.0030000000000001</v>
      </c>
      <c r="C24" s="46">
        <v>100.956</v>
      </c>
      <c r="D24" s="18"/>
      <c r="E24" s="22">
        <f t="shared" si="0"/>
        <v>3.8984867419537481E-2</v>
      </c>
      <c r="F24" s="50">
        <f t="shared" si="4"/>
        <v>0.77922981050444684</v>
      </c>
      <c r="J24" s="11">
        <v>43432</v>
      </c>
    </row>
    <row r="25" spans="1:11">
      <c r="A25" s="53">
        <v>12</v>
      </c>
      <c r="B25" s="43">
        <v>5.1120000000000001</v>
      </c>
      <c r="C25" s="46">
        <v>120.393</v>
      </c>
      <c r="D25" s="18"/>
      <c r="E25" s="22">
        <f t="shared" si="0"/>
        <v>4.7327302231271663E-2</v>
      </c>
      <c r="F25" s="50">
        <f t="shared" si="4"/>
        <v>0.9258079466211202</v>
      </c>
      <c r="I25" s="23"/>
      <c r="J25" s="11">
        <v>43432</v>
      </c>
    </row>
    <row r="26" spans="1:11">
      <c r="A26" s="53">
        <v>13</v>
      </c>
      <c r="B26" s="43">
        <v>5.1289999999999996</v>
      </c>
      <c r="C26" s="46">
        <v>89.22</v>
      </c>
      <c r="D26" s="18"/>
      <c r="E26" s="22">
        <f t="shared" si="0"/>
        <v>3.3928260984972841E-2</v>
      </c>
      <c r="F26" s="50">
        <f t="shared" si="4"/>
        <v>0.66149855693064619</v>
      </c>
      <c r="I26" s="23"/>
      <c r="J26" s="11">
        <v>43432</v>
      </c>
    </row>
    <row r="27" spans="1:11">
      <c r="A27" s="53">
        <v>14</v>
      </c>
      <c r="B27" s="43">
        <v>5.0810000000000004</v>
      </c>
      <c r="C27" s="46">
        <v>79.718000000000004</v>
      </c>
      <c r="E27" s="22">
        <f t="shared" si="0"/>
        <v>2.9823462201628674E-2</v>
      </c>
      <c r="F27" s="50">
        <f t="shared" si="4"/>
        <v>0.58696048418871616</v>
      </c>
      <c r="I27" s="23"/>
      <c r="J27" s="11">
        <v>43432</v>
      </c>
    </row>
    <row r="28" spans="1:11">
      <c r="A28" s="53">
        <v>15</v>
      </c>
      <c r="B28" s="43">
        <v>5</v>
      </c>
      <c r="C28" s="46">
        <v>81.727999999999994</v>
      </c>
      <c r="E28" s="22">
        <f t="shared" si="0"/>
        <v>3.0692569840278121E-2</v>
      </c>
      <c r="F28" s="50">
        <f t="shared" si="4"/>
        <v>0.61385139680556233</v>
      </c>
      <c r="I28" s="23"/>
      <c r="J28" s="11">
        <v>43432</v>
      </c>
    </row>
    <row r="29" spans="1:11">
      <c r="A29" s="53">
        <v>16</v>
      </c>
      <c r="B29" s="43">
        <v>5.1230000000000002</v>
      </c>
      <c r="C29" s="46">
        <v>109.258</v>
      </c>
      <c r="E29" s="22">
        <f t="shared" si="0"/>
        <v>4.2553037397514974E-2</v>
      </c>
      <c r="F29" s="50">
        <f t="shared" si="4"/>
        <v>0.83062731597725881</v>
      </c>
      <c r="I29" s="23"/>
      <c r="J29" s="11">
        <v>43432</v>
      </c>
    </row>
    <row r="30" spans="1:11">
      <c r="A30" s="53">
        <v>17</v>
      </c>
      <c r="B30" s="43">
        <v>5.0069999999999997</v>
      </c>
      <c r="C30" s="46">
        <v>142.63800000000001</v>
      </c>
      <c r="E30" s="22">
        <f t="shared" si="0"/>
        <v>5.6825595045438229E-2</v>
      </c>
      <c r="F30" s="50">
        <f t="shared" si="4"/>
        <v>1.1349230086965896</v>
      </c>
      <c r="I30" s="23"/>
      <c r="J30" s="11">
        <v>43432</v>
      </c>
    </row>
    <row r="31" spans="1:11">
      <c r="A31" s="53">
        <v>18</v>
      </c>
      <c r="B31" s="43">
        <v>5.008</v>
      </c>
      <c r="C31" s="46">
        <v>101.60599999999999</v>
      </c>
      <c r="D31" s="19"/>
      <c r="E31" s="22">
        <f t="shared" si="0"/>
        <v>3.9264499805438002E-2</v>
      </c>
      <c r="F31" s="50">
        <f t="shared" si="4"/>
        <v>0.78403553924596647</v>
      </c>
      <c r="I31" s="23"/>
      <c r="J31" s="11">
        <v>43432</v>
      </c>
    </row>
    <row r="32" spans="1:11">
      <c r="A32" s="53" t="s">
        <v>26</v>
      </c>
      <c r="B32" s="43">
        <v>0.499</v>
      </c>
      <c r="C32" s="46">
        <v>132.495</v>
      </c>
      <c r="D32" s="19"/>
      <c r="E32" s="22">
        <f t="shared" si="0"/>
        <v>5.2501213725662008E-2</v>
      </c>
      <c r="F32" s="50">
        <f t="shared" si="4"/>
        <v>10.521285315763929</v>
      </c>
      <c r="G32" s="10">
        <v>10.363</v>
      </c>
      <c r="H32" s="12">
        <f t="shared" ref="H32" si="6">100*F32/G32</f>
        <v>101.52740823857889</v>
      </c>
      <c r="I32" s="23"/>
      <c r="J32" s="11">
        <v>43432</v>
      </c>
      <c r="K32" s="21"/>
    </row>
    <row r="33" spans="1:11">
      <c r="A33" s="53" t="s">
        <v>27</v>
      </c>
      <c r="B33" s="43">
        <v>5</v>
      </c>
      <c r="C33" s="46">
        <v>12.884</v>
      </c>
      <c r="D33" s="19"/>
      <c r="E33" s="22">
        <f t="shared" si="0"/>
        <v>6.8011348799142547E-4</v>
      </c>
      <c r="F33" s="50">
        <f t="shared" si="4"/>
        <v>1.3602269759828509E-2</v>
      </c>
      <c r="G33" s="47"/>
      <c r="H33" s="17"/>
      <c r="J33" s="11">
        <v>43432</v>
      </c>
      <c r="K33" s="21"/>
    </row>
    <row r="34" spans="1:11">
      <c r="A34" s="53">
        <v>19</v>
      </c>
      <c r="B34" s="43">
        <v>5.0380000000000003</v>
      </c>
      <c r="C34" s="46">
        <v>110.124</v>
      </c>
      <c r="D34" s="18"/>
      <c r="E34" s="22">
        <f t="shared" si="0"/>
        <v>4.2924818568818815E-2</v>
      </c>
      <c r="F34" s="50">
        <f t="shared" si="4"/>
        <v>0.85202101168755084</v>
      </c>
      <c r="I34" s="23"/>
      <c r="J34" s="11">
        <v>43432</v>
      </c>
    </row>
    <row r="35" spans="1:11">
      <c r="A35" s="53" t="s">
        <v>33</v>
      </c>
      <c r="B35" s="43">
        <v>4.9340000000000002</v>
      </c>
      <c r="C35" s="46">
        <v>115.571</v>
      </c>
      <c r="D35" s="18"/>
      <c r="E35" s="22">
        <f t="shared" si="0"/>
        <v>4.5261431965163586E-2</v>
      </c>
      <c r="F35" s="50">
        <f t="shared" si="4"/>
        <v>0.91733749422706912</v>
      </c>
      <c r="I35" s="23">
        <f>200*ABS((F34-F35)/(F34+F35))</f>
        <v>7.3830693238456799</v>
      </c>
      <c r="J35" s="11">
        <v>43432</v>
      </c>
    </row>
    <row r="36" spans="1:11">
      <c r="A36" s="53">
        <v>20</v>
      </c>
      <c r="B36" s="43">
        <v>5.0979999999999999</v>
      </c>
      <c r="C36" s="46">
        <v>124.98099999999999</v>
      </c>
      <c r="D36" s="18"/>
      <c r="E36" s="22">
        <f t="shared" si="0"/>
        <v>4.9290623141812616E-2</v>
      </c>
      <c r="F36" s="50">
        <f t="shared" si="4"/>
        <v>0.96686196825838788</v>
      </c>
      <c r="I36" s="23"/>
      <c r="J36" s="11">
        <v>43432</v>
      </c>
    </row>
    <row r="37" spans="1:11">
      <c r="A37" s="53">
        <v>21</v>
      </c>
      <c r="B37" s="43">
        <v>5.08</v>
      </c>
      <c r="C37" s="46">
        <v>146.25</v>
      </c>
      <c r="D37" s="18"/>
      <c r="E37" s="22">
        <f t="shared" si="0"/>
        <v>5.8362896232656246E-2</v>
      </c>
      <c r="F37" s="50">
        <f t="shared" si="4"/>
        <v>1.1488759100916583</v>
      </c>
      <c r="I37" s="23"/>
      <c r="J37" s="11">
        <v>43432</v>
      </c>
    </row>
    <row r="38" spans="1:11">
      <c r="A38" s="53">
        <v>22</v>
      </c>
      <c r="B38" s="43">
        <v>5.01</v>
      </c>
      <c r="C38" s="46">
        <v>83.507000000000005</v>
      </c>
      <c r="D38" s="18"/>
      <c r="E38" s="22">
        <f t="shared" si="0"/>
        <v>3.1461436223554129E-2</v>
      </c>
      <c r="F38" s="50">
        <f t="shared" si="4"/>
        <v>0.62797277891325609</v>
      </c>
      <c r="I38" s="23"/>
      <c r="J38" s="11">
        <v>43432</v>
      </c>
    </row>
    <row r="39" spans="1:11">
      <c r="A39" s="53">
        <v>23</v>
      </c>
      <c r="B39" s="43">
        <v>5.0179999999999998</v>
      </c>
      <c r="C39" s="46">
        <v>84.334000000000003</v>
      </c>
      <c r="E39" s="22">
        <f t="shared" si="0"/>
        <v>3.1818742829572033E-2</v>
      </c>
      <c r="F39" s="50">
        <f t="shared" si="4"/>
        <v>0.63409212494165068</v>
      </c>
      <c r="I39" s="23"/>
      <c r="J39" s="11">
        <v>43432</v>
      </c>
    </row>
    <row r="40" spans="1:11">
      <c r="A40" s="53">
        <v>24</v>
      </c>
      <c r="B40" s="43">
        <v>4.95</v>
      </c>
      <c r="C40" s="46">
        <v>79.221999999999994</v>
      </c>
      <c r="E40" s="22">
        <f t="shared" si="0"/>
        <v>2.9608929687998047E-2</v>
      </c>
      <c r="F40" s="50">
        <f t="shared" si="4"/>
        <v>0.59816019571713219</v>
      </c>
      <c r="I40" s="23"/>
      <c r="J40" s="11">
        <v>43432</v>
      </c>
    </row>
    <row r="41" spans="1:11">
      <c r="A41" s="53" t="s">
        <v>28</v>
      </c>
      <c r="B41" s="43">
        <v>1.3029999999999999</v>
      </c>
      <c r="C41" s="46">
        <v>331.12400000000002</v>
      </c>
      <c r="E41" s="22">
        <f t="shared" si="0"/>
        <v>0.13519250101863964</v>
      </c>
      <c r="F41" s="50">
        <f t="shared" si="4"/>
        <v>10.375479740494217</v>
      </c>
      <c r="G41" s="10">
        <v>10.363</v>
      </c>
      <c r="H41" s="12">
        <f t="shared" ref="H41" si="7">100*F41/G41</f>
        <v>100.12042594320388</v>
      </c>
      <c r="I41" s="23"/>
      <c r="J41" s="11">
        <v>43432</v>
      </c>
    </row>
    <row r="42" spans="1:11">
      <c r="A42" s="53" t="s">
        <v>18</v>
      </c>
      <c r="B42" s="43">
        <v>5</v>
      </c>
      <c r="C42" s="46">
        <v>11.32</v>
      </c>
      <c r="E42" s="22">
        <f t="shared" si="0"/>
        <v>-7.5708457137595858E-6</v>
      </c>
      <c r="F42" s="50">
        <f t="shared" si="4"/>
        <v>-1.5141691427519172E-4</v>
      </c>
      <c r="H42" s="17"/>
      <c r="I42" s="23"/>
      <c r="J42" s="11">
        <v>43432</v>
      </c>
    </row>
    <row r="43" spans="1:11">
      <c r="A43" s="53"/>
      <c r="B43" s="43"/>
      <c r="C43" s="46"/>
      <c r="D43" s="19"/>
      <c r="E43" s="22"/>
      <c r="F43" s="50"/>
      <c r="I43" s="23"/>
    </row>
    <row r="44" spans="1:11" s="21" customFormat="1">
      <c r="A44" s="53"/>
      <c r="B44" s="43"/>
      <c r="C44" s="46"/>
      <c r="D44" s="19"/>
      <c r="E44" s="22"/>
      <c r="F44" s="50"/>
      <c r="G44" s="10"/>
      <c r="H44" s="12"/>
      <c r="I44" s="23"/>
      <c r="J44" s="11"/>
      <c r="K44" s="38"/>
    </row>
    <row r="45" spans="1:11">
      <c r="A45" s="53"/>
      <c r="B45" s="43"/>
      <c r="C45" s="46"/>
      <c r="D45" s="19"/>
      <c r="E45" s="22"/>
      <c r="F45" s="50"/>
      <c r="G45" s="47"/>
      <c r="H45" s="17"/>
      <c r="K45" s="33"/>
    </row>
    <row r="46" spans="1:11">
      <c r="A46" s="53"/>
      <c r="B46" s="43"/>
      <c r="C46" s="46"/>
      <c r="D46" s="18"/>
      <c r="E46" s="22"/>
      <c r="F46" s="50"/>
      <c r="K46" s="33"/>
    </row>
    <row r="47" spans="1:11">
      <c r="A47" s="53"/>
      <c r="B47" s="43"/>
      <c r="C47" s="46"/>
      <c r="D47" s="18"/>
      <c r="E47" s="22"/>
      <c r="F47" s="50"/>
      <c r="K47" s="33"/>
    </row>
    <row r="48" spans="1:11">
      <c r="A48" s="53"/>
      <c r="B48" s="43"/>
      <c r="C48" s="46"/>
      <c r="D48" s="18"/>
      <c r="E48" s="22"/>
      <c r="F48" s="50"/>
      <c r="K48" s="33"/>
    </row>
    <row r="49" spans="1:11">
      <c r="A49" s="53"/>
      <c r="B49" s="43"/>
      <c r="C49" s="46"/>
      <c r="D49" s="18"/>
      <c r="E49" s="22"/>
      <c r="F49" s="50"/>
      <c r="I49" s="23"/>
    </row>
    <row r="50" spans="1:11">
      <c r="A50" s="53"/>
      <c r="B50" s="43"/>
      <c r="C50" s="46"/>
      <c r="D50" s="20"/>
      <c r="E50" s="22"/>
      <c r="F50" s="50"/>
      <c r="I50" s="23"/>
      <c r="K50" s="38"/>
    </row>
    <row r="51" spans="1:11">
      <c r="A51" s="53"/>
      <c r="B51" s="43"/>
      <c r="C51" s="46"/>
      <c r="D51" s="18"/>
      <c r="E51" s="22"/>
      <c r="F51" s="50"/>
    </row>
    <row r="52" spans="1:11">
      <c r="A52" s="53"/>
      <c r="B52" s="43"/>
      <c r="C52" s="46"/>
      <c r="D52" s="18"/>
      <c r="E52" s="22"/>
      <c r="F52" s="48"/>
      <c r="K52" s="33"/>
    </row>
    <row r="53" spans="1:11">
      <c r="A53" s="53"/>
      <c r="B53" s="43"/>
      <c r="C53" s="46"/>
      <c r="D53" s="18"/>
      <c r="E53" s="22"/>
      <c r="F53" s="48"/>
      <c r="K53" s="33"/>
    </row>
    <row r="54" spans="1:11">
      <c r="A54" s="53"/>
      <c r="B54" s="43"/>
      <c r="C54" s="46"/>
      <c r="D54" s="18"/>
      <c r="E54" s="22"/>
      <c r="F54" s="48"/>
      <c r="K54" s="33"/>
    </row>
    <row r="55" spans="1:11">
      <c r="A55" s="53"/>
      <c r="B55" s="43"/>
      <c r="C55" s="46"/>
      <c r="D55" s="18"/>
      <c r="E55" s="22"/>
      <c r="F55" s="48"/>
      <c r="I55" s="31"/>
      <c r="K55" s="33"/>
    </row>
    <row r="56" spans="1:11">
      <c r="A56" s="53"/>
      <c r="B56" s="43"/>
      <c r="C56" s="46"/>
      <c r="E56" s="22"/>
      <c r="F56" s="48"/>
    </row>
    <row r="57" spans="1:11">
      <c r="A57" s="53"/>
      <c r="B57" s="43"/>
      <c r="C57" s="46"/>
      <c r="E57" s="22"/>
      <c r="F57" s="48"/>
    </row>
    <row r="58" spans="1:11">
      <c r="A58" s="53"/>
      <c r="B58" s="43"/>
      <c r="C58" s="46"/>
      <c r="E58" s="22"/>
      <c r="F58" s="48"/>
      <c r="I58" s="23"/>
    </row>
    <row r="59" spans="1:11">
      <c r="A59" s="53"/>
      <c r="B59" s="43"/>
      <c r="C59" s="46"/>
      <c r="E59" s="22"/>
      <c r="F59" s="48"/>
      <c r="I59" s="23"/>
    </row>
    <row r="60" spans="1:11">
      <c r="A60" s="53"/>
      <c r="B60" s="43"/>
      <c r="C60" s="46"/>
      <c r="E60" s="22"/>
      <c r="F60" s="48"/>
    </row>
    <row r="61" spans="1:11">
      <c r="A61" s="53"/>
      <c r="B61" s="43"/>
      <c r="C61" s="46"/>
      <c r="E61" s="22"/>
      <c r="F61" s="48"/>
    </row>
    <row r="62" spans="1:11">
      <c r="A62" s="53"/>
      <c r="B62" s="43"/>
      <c r="C62" s="46"/>
      <c r="E62" s="22"/>
      <c r="F62" s="48"/>
    </row>
    <row r="63" spans="1:11">
      <c r="A63" s="53"/>
      <c r="B63" s="43"/>
      <c r="C63" s="46"/>
      <c r="E63" s="22"/>
      <c r="F63" s="48"/>
    </row>
    <row r="64" spans="1:11">
      <c r="A64" s="53"/>
      <c r="B64" s="43"/>
      <c r="C64" s="46"/>
      <c r="D64" s="20"/>
      <c r="E64" s="22"/>
      <c r="F64" s="50"/>
      <c r="I64" s="23"/>
      <c r="K64" s="38"/>
    </row>
    <row r="65" spans="1:11">
      <c r="A65" s="53"/>
      <c r="B65" s="43"/>
      <c r="C65" s="46"/>
      <c r="D65" s="18"/>
      <c r="E65" s="22"/>
      <c r="F65" s="50"/>
    </row>
    <row r="66" spans="1:11">
      <c r="A66" s="53"/>
      <c r="B66" s="43"/>
      <c r="C66" s="46"/>
      <c r="D66" s="18"/>
      <c r="E66" s="22"/>
      <c r="F66" s="48"/>
      <c r="K66" s="33"/>
    </row>
    <row r="67" spans="1:11">
      <c r="A67" s="53"/>
      <c r="B67" s="43"/>
      <c r="C67" s="46"/>
      <c r="D67" s="18"/>
      <c r="E67" s="22"/>
      <c r="F67" s="48"/>
      <c r="K67" s="33"/>
    </row>
    <row r="68" spans="1:11">
      <c r="A68" s="53"/>
      <c r="B68" s="43"/>
      <c r="C68" s="46"/>
      <c r="D68" s="20"/>
      <c r="E68" s="22"/>
      <c r="F68" s="50"/>
      <c r="I68" s="23"/>
      <c r="K68" s="38"/>
    </row>
    <row r="69" spans="1:11">
      <c r="A69" s="53"/>
      <c r="B69" s="43"/>
      <c r="C69" s="46"/>
      <c r="D69" s="18"/>
      <c r="E69" s="22"/>
      <c r="F69" s="50"/>
    </row>
    <row r="70" spans="1:11">
      <c r="A70" s="53"/>
      <c r="B70" s="43"/>
      <c r="C70" s="46"/>
      <c r="D70" s="18"/>
      <c r="E70" s="22"/>
      <c r="F70" s="48"/>
      <c r="K70" s="33"/>
    </row>
    <row r="71" spans="1:11">
      <c r="A71" s="53"/>
      <c r="B71" s="43"/>
      <c r="C71" s="46"/>
      <c r="D71" s="18"/>
      <c r="E71" s="22"/>
      <c r="F71" s="48"/>
      <c r="K71" s="33"/>
    </row>
    <row r="72" spans="1:11">
      <c r="A72" s="53"/>
      <c r="B72" s="43"/>
      <c r="C72" s="46"/>
      <c r="D72" s="18"/>
      <c r="E72" s="22"/>
      <c r="F72" s="48"/>
      <c r="K72" s="33"/>
    </row>
    <row r="73" spans="1:11">
      <c r="A73" s="53"/>
      <c r="B73" s="43"/>
      <c r="C73" s="46"/>
      <c r="D73" s="18"/>
      <c r="E73" s="22"/>
      <c r="F73" s="48"/>
      <c r="I73" s="31"/>
      <c r="K73" s="33"/>
    </row>
  </sheetData>
  <phoneticPr fontId="3" type="noConversion"/>
  <printOptions gridLines="1"/>
  <pageMargins left="0.75" right="0.75" top="0.93" bottom="0.56999999999999995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Carbon</vt:lpstr>
      <vt:lpstr>Nitrogen</vt:lpstr>
      <vt:lpstr>Carbon!Print_Titles</vt:lpstr>
    </vt:vector>
  </TitlesOfParts>
  <Company>Dartmouth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ENVS</dc:creator>
  <cp:lastModifiedBy>Melsisa DeSiervo</cp:lastModifiedBy>
  <cp:lastPrinted>2009-09-10T14:25:18Z</cp:lastPrinted>
  <dcterms:created xsi:type="dcterms:W3CDTF">2002-06-26T12:52:57Z</dcterms:created>
  <dcterms:modified xsi:type="dcterms:W3CDTF">2018-11-29T16:32:15Z</dcterms:modified>
</cp:coreProperties>
</file>