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102BC9E5-1116-4EE9-A8A9-36653FB39225}" xr6:coauthVersionLast="38" xr6:coauthVersionMax="38" xr10:uidLastSave="{00000000-0000-0000-0000-000000000000}"/>
  <bookViews>
    <workbookView xWindow="0" yWindow="0" windowWidth="23040" windowHeight="8490" xr2:uid="{B31473BE-F9F7-49C2-9A65-D8D95223DE9A}"/>
  </bookViews>
  <sheets>
    <sheet name="Data" sheetId="1" r:id="rId1"/>
    <sheet name="Pivot" sheetId="5" r:id="rId2"/>
    <sheet name="Average by week" sheetId="7" r:id="rId3"/>
    <sheet name="Average by treatment" sheetId="6" r:id="rId4"/>
    <sheet name="Averagebyweek2" sheetId="8" r:id="rId5"/>
    <sheet name="Datareorganized_raw" sheetId="9" r:id="rId6"/>
    <sheet name="Datareorganized_bytreatment" sheetId="10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9" i="10"/>
  <c r="H11" i="10"/>
  <c r="H12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G3" i="10"/>
  <c r="G4" i="10"/>
  <c r="G5" i="10"/>
  <c r="G6" i="10"/>
  <c r="G7" i="10"/>
  <c r="G9" i="10"/>
  <c r="G10" i="10"/>
  <c r="G11" i="10"/>
  <c r="G12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G12" i="9"/>
  <c r="G3" i="9"/>
  <c r="G4" i="9"/>
  <c r="G5" i="9"/>
  <c r="G6" i="9"/>
  <c r="G7" i="9"/>
  <c r="G9" i="9"/>
  <c r="G11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U25" i="1"/>
  <c r="U42" i="1"/>
  <c r="H50" i="1"/>
  <c r="I50" i="1"/>
  <c r="H51" i="1"/>
  <c r="I51" i="1"/>
  <c r="H52" i="1"/>
  <c r="I52" i="1"/>
  <c r="Q3" i="1"/>
  <c r="R3" i="1"/>
  <c r="S3" i="1" s="1"/>
  <c r="I3" i="1"/>
  <c r="Q4" i="1"/>
  <c r="R4" i="1" s="1"/>
  <c r="S4" i="1" s="1"/>
  <c r="U4" i="1" s="1"/>
  <c r="I4" i="1"/>
  <c r="Q26" i="1"/>
  <c r="R26" i="1" s="1"/>
  <c r="I26" i="1"/>
  <c r="S26" i="1"/>
  <c r="Q27" i="1"/>
  <c r="R27" i="1" s="1"/>
  <c r="S27" i="1" s="1"/>
  <c r="I27" i="1"/>
  <c r="Q28" i="1"/>
  <c r="R28" i="1"/>
  <c r="S28" i="1" s="1"/>
  <c r="I28" i="1"/>
  <c r="Q50" i="1"/>
  <c r="R50" i="1" s="1"/>
  <c r="S50" i="1" s="1"/>
  <c r="T50" i="1" s="1"/>
  <c r="Q51" i="1"/>
  <c r="R51" i="1" s="1"/>
  <c r="S51" i="1" s="1"/>
  <c r="Q52" i="1"/>
  <c r="R52" i="1" s="1"/>
  <c r="S52" i="1" s="1"/>
  <c r="T52" i="1" s="1"/>
  <c r="Q5" i="1"/>
  <c r="R5" i="1" s="1"/>
  <c r="S5" i="1" s="1"/>
  <c r="U5" i="1" s="1"/>
  <c r="I5" i="1"/>
  <c r="T5" i="1"/>
  <c r="Q6" i="1"/>
  <c r="R6" i="1" s="1"/>
  <c r="S6" i="1" s="1"/>
  <c r="I6" i="1"/>
  <c r="Q7" i="1"/>
  <c r="R7" i="1" s="1"/>
  <c r="S7" i="1" s="1"/>
  <c r="I7" i="1"/>
  <c r="Q29" i="1"/>
  <c r="R29" i="1"/>
  <c r="I29" i="1"/>
  <c r="Q30" i="1"/>
  <c r="R30" i="1" s="1"/>
  <c r="S30" i="1" s="1"/>
  <c r="I30" i="1"/>
  <c r="Q31" i="1"/>
  <c r="R31" i="1" s="1"/>
  <c r="S31" i="1" s="1"/>
  <c r="I31" i="1"/>
  <c r="Q53" i="1"/>
  <c r="R53" i="1" s="1"/>
  <c r="S53" i="1" s="1"/>
  <c r="I53" i="1"/>
  <c r="Q54" i="1"/>
  <c r="R54" i="1"/>
  <c r="S54" i="1" s="1"/>
  <c r="I54" i="1"/>
  <c r="Q55" i="1"/>
  <c r="R55" i="1"/>
  <c r="S55" i="1" s="1"/>
  <c r="U55" i="1" s="1"/>
  <c r="I55" i="1"/>
  <c r="Q8" i="1"/>
  <c r="R8" i="1" s="1"/>
  <c r="I8" i="1"/>
  <c r="S8" i="1"/>
  <c r="U8" i="1" s="1"/>
  <c r="Q9" i="1"/>
  <c r="R9" i="1" s="1"/>
  <c r="I9" i="1"/>
  <c r="S9" i="1" s="1"/>
  <c r="Q10" i="1"/>
  <c r="R10" i="1"/>
  <c r="I10" i="1"/>
  <c r="I32" i="1"/>
  <c r="Q33" i="1"/>
  <c r="R33" i="1" s="1"/>
  <c r="I33" i="1"/>
  <c r="S33" i="1"/>
  <c r="U33" i="1" s="1"/>
  <c r="Q34" i="1"/>
  <c r="R34" i="1" s="1"/>
  <c r="I34" i="1"/>
  <c r="S34" i="1"/>
  <c r="T34" i="1" s="1"/>
  <c r="Q56" i="1"/>
  <c r="R56" i="1"/>
  <c r="I56" i="1"/>
  <c r="Q58" i="1"/>
  <c r="R58" i="1" s="1"/>
  <c r="S58" i="1" s="1"/>
  <c r="I58" i="1"/>
  <c r="Q11" i="1"/>
  <c r="R11" i="1" s="1"/>
  <c r="S11" i="1" s="1"/>
  <c r="I11" i="1"/>
  <c r="Q12" i="1"/>
  <c r="R12" i="1" s="1"/>
  <c r="S12" i="1" s="1"/>
  <c r="I12" i="1"/>
  <c r="Q13" i="1"/>
  <c r="R13" i="1"/>
  <c r="S13" i="1" s="1"/>
  <c r="T13" i="1" s="1"/>
  <c r="I13" i="1"/>
  <c r="Q35" i="1"/>
  <c r="R35" i="1"/>
  <c r="S35" i="1" s="1"/>
  <c r="U35" i="1" s="1"/>
  <c r="I35" i="1"/>
  <c r="T35" i="1"/>
  <c r="Q36" i="1"/>
  <c r="R36" i="1" s="1"/>
  <c r="I36" i="1"/>
  <c r="S36" i="1"/>
  <c r="U36" i="1" s="1"/>
  <c r="Q37" i="1"/>
  <c r="R37" i="1" s="1"/>
  <c r="I37" i="1"/>
  <c r="S37" i="1"/>
  <c r="Q59" i="1"/>
  <c r="R59" i="1"/>
  <c r="I59" i="1"/>
  <c r="Q61" i="1"/>
  <c r="R61" i="1" s="1"/>
  <c r="S61" i="1" s="1"/>
  <c r="I61" i="1"/>
  <c r="Q14" i="1"/>
  <c r="R14" i="1" s="1"/>
  <c r="S14" i="1" s="1"/>
  <c r="I14" i="1"/>
  <c r="Q15" i="1"/>
  <c r="R15" i="1" s="1"/>
  <c r="S15" i="1" s="1"/>
  <c r="I15" i="1"/>
  <c r="Q16" i="1"/>
  <c r="R16" i="1"/>
  <c r="S16" i="1" s="1"/>
  <c r="I16" i="1"/>
  <c r="Q38" i="1"/>
  <c r="R38" i="1"/>
  <c r="S38" i="1" s="1"/>
  <c r="U38" i="1" s="1"/>
  <c r="I38" i="1"/>
  <c r="T38" i="1"/>
  <c r="Q39" i="1"/>
  <c r="R39" i="1" s="1"/>
  <c r="I39" i="1"/>
  <c r="S39" i="1"/>
  <c r="U39" i="1" s="1"/>
  <c r="Q40" i="1"/>
  <c r="R40" i="1" s="1"/>
  <c r="I40" i="1"/>
  <c r="S40" i="1"/>
  <c r="Q62" i="1"/>
  <c r="R62" i="1"/>
  <c r="S62" i="1" s="1"/>
  <c r="T62" i="1" s="1"/>
  <c r="I62" i="1"/>
  <c r="Q63" i="1"/>
  <c r="R63" i="1" s="1"/>
  <c r="S63" i="1" s="1"/>
  <c r="I63" i="1"/>
  <c r="Q64" i="1"/>
  <c r="R64" i="1" s="1"/>
  <c r="S64" i="1" s="1"/>
  <c r="I64" i="1"/>
  <c r="Q65" i="1"/>
  <c r="R65" i="1" s="1"/>
  <c r="S65" i="1" s="1"/>
  <c r="I65" i="1"/>
  <c r="Q17" i="1"/>
  <c r="R17" i="1"/>
  <c r="S17" i="1" s="1"/>
  <c r="T17" i="1" s="1"/>
  <c r="I17" i="1"/>
  <c r="Q18" i="1"/>
  <c r="R18" i="1" s="1"/>
  <c r="S18" i="1" s="1"/>
  <c r="I18" i="1"/>
  <c r="Q19" i="1"/>
  <c r="R19" i="1" s="1"/>
  <c r="I19" i="1"/>
  <c r="S19" i="1"/>
  <c r="U19" i="1" s="1"/>
  <c r="Q41" i="1"/>
  <c r="R41" i="1" s="1"/>
  <c r="I41" i="1"/>
  <c r="S41" i="1"/>
  <c r="Q42" i="1"/>
  <c r="R42" i="1"/>
  <c r="S42" i="1" s="1"/>
  <c r="T42" i="1" s="1"/>
  <c r="I42" i="1"/>
  <c r="Q43" i="1"/>
  <c r="R43" i="1" s="1"/>
  <c r="S43" i="1" s="1"/>
  <c r="I43" i="1"/>
  <c r="Q66" i="1"/>
  <c r="R66" i="1" s="1"/>
  <c r="S66" i="1" s="1"/>
  <c r="I66" i="1"/>
  <c r="Q67" i="1"/>
  <c r="R67" i="1" s="1"/>
  <c r="S67" i="1" s="1"/>
  <c r="I67" i="1"/>
  <c r="Q68" i="1"/>
  <c r="R68" i="1"/>
  <c r="S68" i="1" s="1"/>
  <c r="I68" i="1"/>
  <c r="Q20" i="1"/>
  <c r="R20" i="1" s="1"/>
  <c r="S20" i="1" s="1"/>
  <c r="I20" i="1"/>
  <c r="Q21" i="1"/>
  <c r="R21" i="1" s="1"/>
  <c r="I21" i="1"/>
  <c r="S21" i="1"/>
  <c r="T21" i="1" s="1"/>
  <c r="Q22" i="1"/>
  <c r="R22" i="1" s="1"/>
  <c r="I22" i="1"/>
  <c r="S22" i="1"/>
  <c r="Q44" i="1"/>
  <c r="R44" i="1"/>
  <c r="S44" i="1" s="1"/>
  <c r="I44" i="1"/>
  <c r="Q45" i="1"/>
  <c r="R45" i="1" s="1"/>
  <c r="S45" i="1" s="1"/>
  <c r="I45" i="1"/>
  <c r="Q46" i="1"/>
  <c r="R46" i="1" s="1"/>
  <c r="S46" i="1" s="1"/>
  <c r="I46" i="1"/>
  <c r="Q69" i="1"/>
  <c r="R69" i="1" s="1"/>
  <c r="S69" i="1" s="1"/>
  <c r="I69" i="1"/>
  <c r="Q70" i="1"/>
  <c r="R70" i="1"/>
  <c r="S70" i="1" s="1"/>
  <c r="T70" i="1" s="1"/>
  <c r="I70" i="1"/>
  <c r="I71" i="1"/>
  <c r="S71" i="1" s="1"/>
  <c r="Q23" i="1"/>
  <c r="R23" i="1"/>
  <c r="I23" i="1"/>
  <c r="Q24" i="1"/>
  <c r="R24" i="1"/>
  <c r="S24" i="1" s="1"/>
  <c r="U24" i="1" s="1"/>
  <c r="I24" i="1"/>
  <c r="Q25" i="1"/>
  <c r="R25" i="1" s="1"/>
  <c r="I25" i="1"/>
  <c r="S25" i="1"/>
  <c r="T25" i="1"/>
  <c r="Q47" i="1"/>
  <c r="R47" i="1" s="1"/>
  <c r="I47" i="1"/>
  <c r="S47" i="1" s="1"/>
  <c r="Q48" i="1"/>
  <c r="R48" i="1"/>
  <c r="I48" i="1"/>
  <c r="Q49" i="1"/>
  <c r="R49" i="1"/>
  <c r="S49" i="1" s="1"/>
  <c r="U49" i="1" s="1"/>
  <c r="I49" i="1"/>
  <c r="T49" i="1"/>
  <c r="Q72" i="1"/>
  <c r="R72" i="1" s="1"/>
  <c r="S72" i="1" s="1"/>
  <c r="I72" i="1"/>
  <c r="Q73" i="1"/>
  <c r="R73" i="1" s="1"/>
  <c r="S73" i="1" s="1"/>
  <c r="I73" i="1"/>
  <c r="Q74" i="1"/>
  <c r="R74" i="1"/>
  <c r="I74" i="1"/>
  <c r="Q2" i="1"/>
  <c r="R2" i="1"/>
  <c r="S2" i="1" s="1"/>
  <c r="I2" i="1"/>
  <c r="I57" i="1"/>
  <c r="I60" i="1"/>
  <c r="H3" i="1"/>
  <c r="H4" i="1"/>
  <c r="H26" i="1"/>
  <c r="H27" i="1"/>
  <c r="H28" i="1"/>
  <c r="H5" i="1"/>
  <c r="H6" i="1"/>
  <c r="H7" i="1"/>
  <c r="H29" i="1"/>
  <c r="H30" i="1"/>
  <c r="H31" i="1"/>
  <c r="H53" i="1"/>
  <c r="H54" i="1"/>
  <c r="H55" i="1"/>
  <c r="H8" i="1"/>
  <c r="H9" i="1"/>
  <c r="H10" i="1"/>
  <c r="H32" i="1"/>
  <c r="H33" i="1"/>
  <c r="H34" i="1"/>
  <c r="H56" i="1"/>
  <c r="H57" i="1"/>
  <c r="H58" i="1"/>
  <c r="H11" i="1"/>
  <c r="H12" i="1"/>
  <c r="H13" i="1"/>
  <c r="H35" i="1"/>
  <c r="H36" i="1"/>
  <c r="H37" i="1"/>
  <c r="H59" i="1"/>
  <c r="H60" i="1"/>
  <c r="H61" i="1"/>
  <c r="H14" i="1"/>
  <c r="H15" i="1"/>
  <c r="H16" i="1"/>
  <c r="H38" i="1"/>
  <c r="H39" i="1"/>
  <c r="H40" i="1"/>
  <c r="H62" i="1"/>
  <c r="H63" i="1"/>
  <c r="H64" i="1"/>
  <c r="H65" i="1"/>
  <c r="H17" i="1"/>
  <c r="H18" i="1"/>
  <c r="H19" i="1"/>
  <c r="H41" i="1"/>
  <c r="H42" i="1"/>
  <c r="H43" i="1"/>
  <c r="H66" i="1"/>
  <c r="H67" i="1"/>
  <c r="H68" i="1"/>
  <c r="H20" i="1"/>
  <c r="H21" i="1"/>
  <c r="H22" i="1"/>
  <c r="H44" i="1"/>
  <c r="H45" i="1"/>
  <c r="H46" i="1"/>
  <c r="H69" i="1"/>
  <c r="H70" i="1"/>
  <c r="H71" i="1"/>
  <c r="H23" i="1"/>
  <c r="H24" i="1"/>
  <c r="H25" i="1"/>
  <c r="H47" i="1"/>
  <c r="H48" i="1"/>
  <c r="H49" i="1"/>
  <c r="H72" i="1"/>
  <c r="H73" i="1"/>
  <c r="H74" i="1"/>
  <c r="H2" i="1"/>
  <c r="O2" i="1"/>
  <c r="P2" i="1" s="1"/>
  <c r="O34" i="1"/>
  <c r="P34" i="1" s="1"/>
  <c r="O4" i="1"/>
  <c r="P4" i="1"/>
  <c r="O3" i="1"/>
  <c r="P3" i="1" s="1"/>
  <c r="O46" i="1"/>
  <c r="P46" i="1" s="1"/>
  <c r="O22" i="1"/>
  <c r="P22" i="1" s="1"/>
  <c r="O45" i="1"/>
  <c r="P45" i="1"/>
  <c r="O7" i="1"/>
  <c r="P7" i="1" s="1"/>
  <c r="O6" i="1"/>
  <c r="P6" i="1" s="1"/>
  <c r="O5" i="1"/>
  <c r="P5" i="1" s="1"/>
  <c r="O28" i="1"/>
  <c r="P28" i="1"/>
  <c r="O27" i="1"/>
  <c r="P27" i="1" s="1"/>
  <c r="O26" i="1"/>
  <c r="P26" i="1" s="1"/>
  <c r="O25" i="1"/>
  <c r="P25" i="1" s="1"/>
  <c r="O24" i="1"/>
  <c r="P24" i="1"/>
  <c r="O23" i="1"/>
  <c r="P23" i="1" s="1"/>
  <c r="O21" i="1"/>
  <c r="P21" i="1" s="1"/>
  <c r="O20" i="1"/>
  <c r="P20" i="1" s="1"/>
  <c r="O44" i="1"/>
  <c r="P44" i="1"/>
  <c r="O58" i="1"/>
  <c r="P58" i="1" s="1"/>
  <c r="O56" i="1"/>
  <c r="P56" i="1" s="1"/>
  <c r="O68" i="1"/>
  <c r="P68" i="1" s="1"/>
  <c r="O67" i="1"/>
  <c r="P67" i="1"/>
  <c r="O66" i="1"/>
  <c r="P66" i="1" s="1"/>
  <c r="O55" i="1"/>
  <c r="P55" i="1" s="1"/>
  <c r="O54" i="1"/>
  <c r="P54" i="1" s="1"/>
  <c r="O53" i="1"/>
  <c r="P53" i="1"/>
  <c r="O10" i="1"/>
  <c r="P10" i="1" s="1"/>
  <c r="O9" i="1"/>
  <c r="P9" i="1" s="1"/>
  <c r="O65" i="1"/>
  <c r="P65" i="1" s="1"/>
  <c r="O64" i="1"/>
  <c r="P64" i="1" s="1"/>
  <c r="O63" i="1"/>
  <c r="P63" i="1" s="1"/>
  <c r="O31" i="1"/>
  <c r="P31" i="1" s="1"/>
  <c r="O30" i="1"/>
  <c r="P30" i="1" s="1"/>
  <c r="O29" i="1"/>
  <c r="P29" i="1" s="1"/>
  <c r="O61" i="1"/>
  <c r="P61" i="1" s="1"/>
  <c r="O59" i="1"/>
  <c r="P59" i="1" s="1"/>
  <c r="O74" i="1"/>
  <c r="P74" i="1" s="1"/>
  <c r="O73" i="1"/>
  <c r="P73" i="1" s="1"/>
  <c r="O72" i="1"/>
  <c r="P72" i="1" s="1"/>
  <c r="O70" i="1"/>
  <c r="P70" i="1" s="1"/>
  <c r="O69" i="1"/>
  <c r="P69" i="1" s="1"/>
  <c r="O62" i="1"/>
  <c r="P62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8" i="1"/>
  <c r="P8" i="1" s="1"/>
  <c r="O33" i="1"/>
  <c r="P33" i="1" s="1"/>
  <c r="O19" i="1"/>
  <c r="P19" i="1" s="1"/>
  <c r="O18" i="1"/>
  <c r="P18" i="1" s="1"/>
  <c r="O17" i="1"/>
  <c r="P17" i="1" s="1"/>
  <c r="O43" i="1"/>
  <c r="P43" i="1" s="1"/>
  <c r="O42" i="1"/>
  <c r="P42" i="1" s="1"/>
  <c r="O41" i="1"/>
  <c r="P41" i="1" s="1"/>
  <c r="O16" i="1"/>
  <c r="P16" i="1" s="1"/>
  <c r="O15" i="1"/>
  <c r="P15" i="1" s="1"/>
  <c r="O14" i="1"/>
  <c r="P14" i="1" s="1"/>
  <c r="O40" i="1"/>
  <c r="P40" i="1" s="1"/>
  <c r="O39" i="1"/>
  <c r="P39" i="1" s="1"/>
  <c r="O38" i="1"/>
  <c r="P38" i="1" s="1"/>
  <c r="O13" i="1"/>
  <c r="P13" i="1" s="1"/>
  <c r="O12" i="1"/>
  <c r="P12" i="1" s="1"/>
  <c r="O11" i="1"/>
  <c r="P11" i="1" s="1"/>
  <c r="O37" i="1"/>
  <c r="P37" i="1" s="1"/>
  <c r="O36" i="1"/>
  <c r="P36" i="1" s="1"/>
  <c r="O35" i="1"/>
  <c r="P35" i="1" s="1"/>
  <c r="T73" i="1" l="1"/>
  <c r="U73" i="1"/>
  <c r="U46" i="1"/>
  <c r="T46" i="1"/>
  <c r="T66" i="1"/>
  <c r="U66" i="1"/>
  <c r="U64" i="1"/>
  <c r="T64" i="1"/>
  <c r="U15" i="1"/>
  <c r="T15" i="1"/>
  <c r="U61" i="1"/>
  <c r="T61" i="1"/>
  <c r="U11" i="1"/>
  <c r="T11" i="1"/>
  <c r="T9" i="1"/>
  <c r="U9" i="1"/>
  <c r="T53" i="1"/>
  <c r="U53" i="1"/>
  <c r="U30" i="1"/>
  <c r="T30" i="1"/>
  <c r="U72" i="1"/>
  <c r="T72" i="1"/>
  <c r="T47" i="1"/>
  <c r="U47" i="1"/>
  <c r="T71" i="1"/>
  <c r="U71" i="1"/>
  <c r="U20" i="1"/>
  <c r="T20" i="1"/>
  <c r="U18" i="1"/>
  <c r="T18" i="1"/>
  <c r="U6" i="1"/>
  <c r="T6" i="1"/>
  <c r="T69" i="1"/>
  <c r="U69" i="1"/>
  <c r="U45" i="1"/>
  <c r="T45" i="1"/>
  <c r="T67" i="1"/>
  <c r="U67" i="1"/>
  <c r="U43" i="1"/>
  <c r="T43" i="1"/>
  <c r="T65" i="1"/>
  <c r="U65" i="1"/>
  <c r="U63" i="1"/>
  <c r="T63" i="1"/>
  <c r="U14" i="1"/>
  <c r="T14" i="1"/>
  <c r="T12" i="1"/>
  <c r="U12" i="1"/>
  <c r="U58" i="1"/>
  <c r="T58" i="1"/>
  <c r="U31" i="1"/>
  <c r="T31" i="1"/>
  <c r="T22" i="1"/>
  <c r="U22" i="1"/>
  <c r="U16" i="1"/>
  <c r="T16" i="1"/>
  <c r="U7" i="1"/>
  <c r="T7" i="1"/>
  <c r="T51" i="1"/>
  <c r="U51" i="1"/>
  <c r="S48" i="1"/>
  <c r="S10" i="1"/>
  <c r="S29" i="1"/>
  <c r="U21" i="1"/>
  <c r="U62" i="1"/>
  <c r="U68" i="1"/>
  <c r="T68" i="1"/>
  <c r="U40" i="1"/>
  <c r="T40" i="1"/>
  <c r="T24" i="1"/>
  <c r="U44" i="1"/>
  <c r="T44" i="1"/>
  <c r="S59" i="1"/>
  <c r="S56" i="1"/>
  <c r="T8" i="1"/>
  <c r="T55" i="1"/>
  <c r="U27" i="1"/>
  <c r="T27" i="1"/>
  <c r="T4" i="1"/>
  <c r="U3" i="1"/>
  <c r="T3" i="1"/>
  <c r="U50" i="1"/>
  <c r="U34" i="1"/>
  <c r="U17" i="1"/>
  <c r="U2" i="1"/>
  <c r="T2" i="1"/>
  <c r="T41" i="1"/>
  <c r="U41" i="1"/>
  <c r="T37" i="1"/>
  <c r="U37" i="1"/>
  <c r="S74" i="1"/>
  <c r="S23" i="1"/>
  <c r="T19" i="1"/>
  <c r="T39" i="1"/>
  <c r="T36" i="1"/>
  <c r="T33" i="1"/>
  <c r="U54" i="1"/>
  <c r="T54" i="1"/>
  <c r="U28" i="1"/>
  <c r="T28" i="1"/>
  <c r="U26" i="1"/>
  <c r="T26" i="1"/>
  <c r="U13" i="1"/>
  <c r="U70" i="1"/>
  <c r="U52" i="1"/>
  <c r="T74" i="1" l="1"/>
  <c r="U74" i="1"/>
  <c r="T29" i="1"/>
  <c r="U29" i="1"/>
  <c r="U23" i="1"/>
  <c r="T23" i="1"/>
  <c r="T10" i="1"/>
  <c r="U10" i="1"/>
  <c r="T56" i="1"/>
  <c r="U56" i="1"/>
  <c r="U59" i="1"/>
  <c r="T59" i="1"/>
  <c r="U48" i="1"/>
  <c r="T48" i="1"/>
</calcChain>
</file>

<file path=xl/sharedStrings.xml><?xml version="1.0" encoding="utf-8"?>
<sst xmlns="http://schemas.openxmlformats.org/spreadsheetml/2006/main" count="548" uniqueCount="56">
  <si>
    <t>Filter</t>
  </si>
  <si>
    <t>Pond</t>
  </si>
  <si>
    <t>Treatment</t>
  </si>
  <si>
    <t>SS</t>
  </si>
  <si>
    <t>Dateharvest</t>
  </si>
  <si>
    <t>Strips</t>
  </si>
  <si>
    <t>Strips2</t>
  </si>
  <si>
    <t>Filterweight</t>
  </si>
  <si>
    <t>Filternoburnweight</t>
  </si>
  <si>
    <t>Filterburnweight</t>
  </si>
  <si>
    <t>POM</t>
  </si>
  <si>
    <t>POM_adjust</t>
  </si>
  <si>
    <t>AFDM</t>
  </si>
  <si>
    <t>Notes</t>
  </si>
  <si>
    <t>NoOil</t>
  </si>
  <si>
    <t>No cage</t>
  </si>
  <si>
    <t>NW</t>
  </si>
  <si>
    <t>10 strips</t>
  </si>
  <si>
    <t>NE</t>
  </si>
  <si>
    <t>8 strips</t>
  </si>
  <si>
    <t>SW</t>
  </si>
  <si>
    <t>Cage</t>
  </si>
  <si>
    <t>Oil</t>
  </si>
  <si>
    <t>Center</t>
  </si>
  <si>
    <t>West</t>
  </si>
  <si>
    <t>East</t>
  </si>
  <si>
    <t>V.small</t>
  </si>
  <si>
    <t>S</t>
  </si>
  <si>
    <t>5 strips</t>
  </si>
  <si>
    <t>east</t>
  </si>
  <si>
    <t>Ice</t>
  </si>
  <si>
    <t>Waterfall</t>
  </si>
  <si>
    <t>South</t>
  </si>
  <si>
    <t>Pre</t>
  </si>
  <si>
    <t>N</t>
  </si>
  <si>
    <t>Vulgaris</t>
  </si>
  <si>
    <t>Golf</t>
  </si>
  <si>
    <t>Row Labels</t>
  </si>
  <si>
    <t>Column Labels</t>
  </si>
  <si>
    <t>DateEstablished</t>
  </si>
  <si>
    <t>DateTreatment</t>
  </si>
  <si>
    <t>AFDM_adjuststrips</t>
  </si>
  <si>
    <t>DaysTreatmet</t>
  </si>
  <si>
    <t>Daystotal</t>
  </si>
  <si>
    <t>AFDM_perday</t>
  </si>
  <si>
    <t>AFDMweek</t>
  </si>
  <si>
    <t>AFDMtreatment</t>
  </si>
  <si>
    <t>Average of AFDMtreatment</t>
  </si>
  <si>
    <t>Total days</t>
  </si>
  <si>
    <t>R</t>
  </si>
  <si>
    <t>AvgR</t>
  </si>
  <si>
    <t>AvgPre</t>
  </si>
  <si>
    <t>Sampling Station</t>
  </si>
  <si>
    <t>Cageminnocage</t>
  </si>
  <si>
    <t>Cageminpre</t>
  </si>
  <si>
    <t>NoCageminpre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</si>
</sst>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Datareorganized_raw!$K$2:$K$9</c:f>
              <c:numCache>
                <c:formatCode>General</c:formatCode>
                <c:ptCount val="8"/>
                <c:pt idx="0">
                  <c:v>9.460000000000008</c:v>
                </c:pt>
                <c:pt idx="1">
                  <c:v>7.2566666666666508</c:v>
                </c:pt>
                <c:pt idx="2">
                  <c:v>5.9799999999999898</c:v>
                </c:pt>
                <c:pt idx="3">
                  <c:v>10.085000000000008</c:v>
                </c:pt>
                <c:pt idx="4">
                  <c:v>6.8296296296296406</c:v>
                </c:pt>
                <c:pt idx="5">
                  <c:v>5.2533333333333401</c:v>
                </c:pt>
                <c:pt idx="6">
                  <c:v>9.7608333333333324</c:v>
                </c:pt>
                <c:pt idx="7">
                  <c:v>3.8999999999999964</c:v>
                </c:pt>
              </c:numCache>
            </c:numRef>
          </c:xVal>
          <c:yVal>
            <c:numRef>
              <c:f>Datareorganized_raw!$L$2:$L$9</c:f>
              <c:numCache>
                <c:formatCode>General</c:formatCode>
                <c:ptCount val="8"/>
                <c:pt idx="0">
                  <c:v>5.8580224547455165E-3</c:v>
                </c:pt>
                <c:pt idx="1">
                  <c:v>5.2525039314069337E-3</c:v>
                </c:pt>
                <c:pt idx="2">
                  <c:v>2.0491530176298983E-2</c:v>
                </c:pt>
                <c:pt idx="3">
                  <c:v>-4.8576241589464945E-3</c:v>
                </c:pt>
                <c:pt idx="4">
                  <c:v>-1.1330275371548059E-2</c:v>
                </c:pt>
                <c:pt idx="5">
                  <c:v>2.6885902244311793E-2</c:v>
                </c:pt>
                <c:pt idx="6">
                  <c:v>3.1155554175045921E-2</c:v>
                </c:pt>
                <c:pt idx="7">
                  <c:v>2.0182434614326002E-2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4-4581-8A9B-F18363E3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03352"/>
        <c:axId val="529403680"/>
      </c:scatterChart>
      <c:valAx>
        <c:axId val="52940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3680"/>
        <c:crosses val="autoZero"/>
        <c:crossBetween val="midCat"/>
      </c:valAx>
      <c:valAx>
        <c:axId val="52940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Datareorganized_raw!$E$2:$E$25</c:f>
              <c:numCache>
                <c:formatCode>General</c:formatCode>
                <c:ptCount val="24"/>
                <c:pt idx="0">
                  <c:v>10.009999999999991</c:v>
                </c:pt>
                <c:pt idx="1">
                  <c:v>5.0400000000000205</c:v>
                </c:pt>
                <c:pt idx="2">
                  <c:v>13.330000000000013</c:v>
                </c:pt>
                <c:pt idx="3">
                  <c:v>12.590000000000003</c:v>
                </c:pt>
                <c:pt idx="4">
                  <c:v>2.9399999999999977</c:v>
                </c:pt>
                <c:pt idx="5">
                  <c:v>6.2399999999999523</c:v>
                </c:pt>
                <c:pt idx="7">
                  <c:v>3.8799999999999955</c:v>
                </c:pt>
                <c:pt idx="8">
                  <c:v>8.0799999999999841</c:v>
                </c:pt>
                <c:pt idx="9">
                  <c:v>3.4300000000000068</c:v>
                </c:pt>
                <c:pt idx="10">
                  <c:v>16.740000000000009</c:v>
                </c:pt>
                <c:pt idx="12">
                  <c:v>11.738888888888924</c:v>
                </c:pt>
                <c:pt idx="13">
                  <c:v>4.3499999999999943</c:v>
                </c:pt>
                <c:pt idx="14">
                  <c:v>4.4000000000000057</c:v>
                </c:pt>
                <c:pt idx="15">
                  <c:v>5.8700000000000045</c:v>
                </c:pt>
                <c:pt idx="16">
                  <c:v>4.9800000000000182</c:v>
                </c:pt>
                <c:pt idx="17">
                  <c:v>4.9099999999999966</c:v>
                </c:pt>
                <c:pt idx="18">
                  <c:v>9.4399999999999977</c:v>
                </c:pt>
                <c:pt idx="19">
                  <c:v>10.762500000000017</c:v>
                </c:pt>
                <c:pt idx="20">
                  <c:v>9.0799999999999841</c:v>
                </c:pt>
                <c:pt idx="21">
                  <c:v>3.2999999999999829</c:v>
                </c:pt>
                <c:pt idx="22">
                  <c:v>5.6999999999999886</c:v>
                </c:pt>
                <c:pt idx="23">
                  <c:v>2.7000000000000171</c:v>
                </c:pt>
              </c:numCache>
            </c:numRef>
          </c:xVal>
          <c:yVal>
            <c:numRef>
              <c:f>Datareorganized_raw!$G$2:$G$25</c:f>
              <c:numCache>
                <c:formatCode>General</c:formatCode>
                <c:ptCount val="24"/>
                <c:pt idx="0">
                  <c:v>1.3152327397419583E-2</c:v>
                </c:pt>
                <c:pt idx="1">
                  <c:v>1.3590386164724456E-2</c:v>
                </c:pt>
                <c:pt idx="2">
                  <c:v>-9.1686461979074933E-3</c:v>
                </c:pt>
                <c:pt idx="3">
                  <c:v>-4.0706578130914606E-2</c:v>
                </c:pt>
                <c:pt idx="4">
                  <c:v>6.7509327790283097E-2</c:v>
                </c:pt>
                <c:pt idx="5">
                  <c:v>-1.1045237865147691E-2</c:v>
                </c:pt>
                <c:pt idx="7">
                  <c:v>2.0491530176298983E-2</c:v>
                </c:pt>
                <c:pt idx="9">
                  <c:v>1.6562681455031474E-2</c:v>
                </c:pt>
                <c:pt idx="10">
                  <c:v>-2.6277929772924462E-2</c:v>
                </c:pt>
                <c:pt idx="12">
                  <c:v>-1.9970510037059533E-2</c:v>
                </c:pt>
                <c:pt idx="13">
                  <c:v>-2.8204560894283309E-3</c:v>
                </c:pt>
                <c:pt idx="14">
                  <c:v>-1.1199859988156313E-2</c:v>
                </c:pt>
                <c:pt idx="15">
                  <c:v>3.6931464907339812E-2</c:v>
                </c:pt>
                <c:pt idx="16">
                  <c:v>2.2282474272998527E-2</c:v>
                </c:pt>
                <c:pt idx="17">
                  <c:v>2.1443767552597037E-2</c:v>
                </c:pt>
                <c:pt idx="18">
                  <c:v>3.0783049660038961E-2</c:v>
                </c:pt>
                <c:pt idx="19">
                  <c:v>1.156000533402346E-2</c:v>
                </c:pt>
                <c:pt idx="20">
                  <c:v>5.1123607531075338E-2</c:v>
                </c:pt>
                <c:pt idx="21">
                  <c:v>1.4979594678362428E-2</c:v>
                </c:pt>
                <c:pt idx="22">
                  <c:v>4.5570968797510793E-3</c:v>
                </c:pt>
                <c:pt idx="23">
                  <c:v>4.1010612284864502E-2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D-4BA1-9DC0-868EECBF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03352"/>
        <c:axId val="529403680"/>
      </c:scatterChart>
      <c:valAx>
        <c:axId val="52940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3680"/>
        <c:crosses val="autoZero"/>
        <c:crossBetween val="midCat"/>
      </c:valAx>
      <c:valAx>
        <c:axId val="52940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11</xdr:row>
      <xdr:rowOff>42862</xdr:rowOff>
    </xdr:from>
    <xdr:to>
      <xdr:col>16</xdr:col>
      <xdr:colOff>390525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579B9-D756-4816-B1DD-64B07761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10</xdr:row>
      <xdr:rowOff>114300</xdr:rowOff>
    </xdr:from>
    <xdr:to>
      <xdr:col>24</xdr:col>
      <xdr:colOff>600075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0BE50-5B1B-4959-9393-EFCBF16C9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96.454726736112" createdVersion="6" refreshedVersion="6" minRefreshableVersion="3" recordCount="73" xr:uid="{D7C01702-8AEE-4DCD-90FC-16E4E16FB83B}">
  <cacheSource type="worksheet">
    <worksheetSource ref="A1:U74" sheet="Data"/>
  </cacheSource>
  <cacheFields count="21">
    <cacheField name="Filter" numFmtId="0">
      <sharedItems containsSemiMixedTypes="0" containsString="0" containsNumber="1" containsInteger="1" minValue="73" maxValue="103104"/>
    </cacheField>
    <cacheField name="Pond" numFmtId="0">
      <sharedItems count="8">
        <s v="East"/>
        <s v="Golf"/>
        <s v="Ice"/>
        <s v="NoOil"/>
        <s v="Oil"/>
        <s v="V.small"/>
        <s v="Vulgaris"/>
        <s v="Waterfall"/>
      </sharedItems>
    </cacheField>
    <cacheField name="Treatment" numFmtId="0">
      <sharedItems count="3">
        <s v="Cage"/>
        <s v="No cage"/>
        <s v="Pre"/>
      </sharedItems>
    </cacheField>
    <cacheField name="SS" numFmtId="0">
      <sharedItems count="9">
        <s v="S"/>
        <s v="NW"/>
        <s v="N"/>
        <s v="Center"/>
        <s v="East"/>
        <s v="NE"/>
        <s v="SW"/>
        <s v="West"/>
        <s v="South"/>
      </sharedItems>
    </cacheField>
    <cacheField name="DateEstablished" numFmtId="14">
      <sharedItems containsSemiMixedTypes="0" containsNonDate="0" containsDate="1" containsString="0" minDate="2018-05-09T00:00:00" maxDate="2018-05-21T00:00:00"/>
    </cacheField>
    <cacheField name="DateTreatment" numFmtId="14">
      <sharedItems containsSemiMixedTypes="0" containsNonDate="0" containsDate="1" containsString="0" minDate="2018-05-09T00:00:00" maxDate="2018-06-05T00:00:00"/>
    </cacheField>
    <cacheField name="Dateharvest" numFmtId="14">
      <sharedItems containsSemiMixedTypes="0" containsNonDate="0" containsDate="1" containsString="0" minDate="2018-05-18T00:00:00" maxDate="2018-06-27T00:00:00"/>
    </cacheField>
    <cacheField name="DaysTreatmet" numFmtId="0">
      <sharedItems containsSemiMixedTypes="0" containsString="0" containsNumber="1" containsInteger="1" minValue="0" maxValue="15"/>
    </cacheField>
    <cacheField name="Daystotal" numFmtId="0">
      <sharedItems containsSemiMixedTypes="0" containsString="0" containsNumber="1" containsInteger="1" minValue="8" maxValue="40"/>
    </cacheField>
    <cacheField name="Strips" numFmtId="0">
      <sharedItems containsMixedTypes="1" containsNumber="1" minValue="148.5" maxValue="148.5"/>
    </cacheField>
    <cacheField name="Strips2" numFmtId="0">
      <sharedItems containsSemiMixedTypes="0" containsString="0" containsNumber="1" containsInteger="1" minValue="5" maxValue="10"/>
    </cacheField>
    <cacheField name="Filterweight" numFmtId="0">
      <sharedItems containsSemiMixedTypes="0" containsString="0" containsNumber="1" minValue="122.83" maxValue="132.88999999999999"/>
    </cacheField>
    <cacheField name="Filternoburnweight" numFmtId="0">
      <sharedItems containsString="0" containsBlank="1" containsNumber="1" minValue="131.53" maxValue="375.07"/>
    </cacheField>
    <cacheField name="Filterburnweight" numFmtId="0">
      <sharedItems containsString="0" containsBlank="1" containsNumber="1" minValue="127.6" maxValue="312.91000000000003"/>
    </cacheField>
    <cacheField name="POM" numFmtId="0">
      <sharedItems containsString="0" containsBlank="1" containsNumber="1" minValue="6.7699999999999818" maxValue="187.54999999999998"/>
    </cacheField>
    <cacheField name="POM_adjust" numFmtId="0">
      <sharedItems containsString="0" containsBlank="1" containsNumber="1" minValue="7.980000000000004" maxValue="320.24"/>
    </cacheField>
    <cacheField name="AFDM" numFmtId="0">
      <sharedItems containsString="0" containsBlank="1" containsNumber="1" minValue="2.2400000000000091" maxValue="27.419999999999987"/>
    </cacheField>
    <cacheField name="AFDM_adjuststrips" numFmtId="0">
      <sharedItems containsString="0" containsBlank="1" containsNumber="1" minValue="2.7000000000000171" maxValue="54.839999999999975"/>
    </cacheField>
    <cacheField name="AFDM_perday" numFmtId="0">
      <sharedItems containsString="0" containsBlank="1" containsNumber="1" minValue="8.166666666666661E-2" maxValue="1.7137499999999992"/>
    </cacheField>
    <cacheField name="AFDMweek" numFmtId="0">
      <sharedItems containsString="0" containsBlank="1" containsNumber="1" minValue="0.57166666666666632" maxValue="11.996249999999995" count="71">
        <n v="4.6760000000000046"/>
        <n v="3.2094999999999954"/>
        <n v="3.7414999999999989"/>
        <n v="2.3053333333333326"/>
        <n v="3.8593333333333248"/>
        <n v="3.4953333333333378"/>
        <n v="2.436874999999997"/>
        <n v="1.0664062500000016"/>
        <n v="7.249374999999997"/>
        <n v="1.230833333333333"/>
        <n v="3.7449999999999926"/>
        <n v="2.219583333333337"/>
        <n v="1.6313888888888917"/>
        <n v="2.9093749999999998"/>
        <n v="1.9565972222222179"/>
        <n v="5.4480000000000022"/>
        <n v="4.9280000000000079"/>
        <n v="9.6039999999999957"/>
        <n v="6.759374999999995"/>
        <n v="11.996249999999995"/>
        <n v="10.263750000000003"/>
        <n v="2.4102272727272736"/>
        <n v="5.014545454545452"/>
        <n v="2.7946969696969677"/>
        <n v="1.616562499999997"/>
        <n v="1.5190000000000012"/>
        <n v="2.9645000000000095"/>
        <n v="0.86624999999999974"/>
        <n v="1.0453333333333374"/>
        <n v="5.1986666666666608"/>
        <m/>
        <n v="1.6351562499999972"/>
        <n v="2.4062500000000031"/>
        <n v="1.7756666666666696"/>
        <n v="1.315416666666664"/>
        <n v="1.373749999999994"/>
        <n v="1.112222222222222"/>
        <n v="0.57166666666666632"/>
        <n v="0.76416666666666799"/>
        <n v="2.1725000000000065"/>
        <n v="2.0799999999999956"/>
        <n v="4.2759999999999998"/>
        <n v="3.4081249999999965"/>
        <n v="5.529999999999994"/>
        <n v="10.198125000000001"/>
        <n v="1.1475757575757568"/>
        <n v="2.2166666666666628"/>
        <n v="1.4053030303030334"/>
        <n v="2.3520000000000096"/>
        <n v="6.2206666666666726"/>
        <n v="4.6713333333333296"/>
        <n v="6.2950000000000017"/>
        <n v="3.1199999999999761"/>
        <n v="1.4699999999999989"/>
        <n v="1.8106666666666646"/>
        <n v="3.7706666666666595"/>
        <n v="9.7650000000000041"/>
        <n v="2.000833333333337"/>
        <n v="4.3166666666666753"/>
        <n v="4.8135802469135989"/>
        <n v="3.4222222222222269"/>
        <n v="3.806249999999995"/>
        <n v="2.3240000000000087"/>
        <n v="2.7393333333333354"/>
        <n v="2.2913333333333314"/>
        <n v="5.296666666666658"/>
        <n v="6.2781250000000099"/>
        <n v="5.5066666666666659"/>
        <n v="0.6999999999999964"/>
        <n v="1.2090909090909068"/>
        <n v="0.5727272727272763"/>
      </sharedItems>
    </cacheField>
    <cacheField name="AFDMtreatment" numFmtId="0">
      <sharedItems containsString="0" containsBlank="1" containsNumber="1" minValue="1.0636363636363704" maxValue="56.553749999999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n v="225"/>
    <x v="0"/>
    <x v="0"/>
    <x v="0"/>
    <d v="2018-05-17T00:00:00"/>
    <d v="2018-06-01T00:00:00"/>
    <d v="2018-06-26T00:00:00"/>
    <n v="15"/>
    <n v="40"/>
    <s v="5 strips"/>
    <n v="5"/>
    <n v="131"/>
    <n v="234.27"/>
    <n v="220.91"/>
    <n v="103.27000000000001"/>
    <n v="206.54000000000002"/>
    <n v="13.360000000000014"/>
    <n v="26.720000000000027"/>
    <n v="0.6680000000000007"/>
    <x v="0"/>
    <n v="22.044000000000022"/>
  </r>
  <r>
    <n v="226"/>
    <x v="0"/>
    <x v="0"/>
    <x v="1"/>
    <d v="2018-05-17T00:00:00"/>
    <d v="2018-06-01T00:00:00"/>
    <d v="2018-06-26T00:00:00"/>
    <n v="15"/>
    <n v="40"/>
    <s v="5 strips"/>
    <n v="5"/>
    <n v="130"/>
    <n v="168.51"/>
    <n v="159.34"/>
    <n v="38.509999999999991"/>
    <n v="77.019999999999982"/>
    <n v="9.1699999999999875"/>
    <n v="18.339999999999975"/>
    <n v="0.45849999999999935"/>
    <x v="1"/>
    <n v="15.130499999999978"/>
  </r>
  <r>
    <n v="227"/>
    <x v="0"/>
    <x v="0"/>
    <x v="2"/>
    <d v="2018-05-17T00:00:00"/>
    <d v="2018-06-01T00:00:00"/>
    <d v="2018-06-26T00:00:00"/>
    <n v="15"/>
    <n v="40"/>
    <s v="5 strips"/>
    <n v="5"/>
    <n v="129.6"/>
    <n v="173.14"/>
    <n v="162.44999999999999"/>
    <n v="43.539999999999992"/>
    <n v="87.079999999999984"/>
    <n v="10.689999999999998"/>
    <n v="21.379999999999995"/>
    <n v="0.53449999999999986"/>
    <x v="2"/>
    <n v="17.638499999999997"/>
  </r>
  <r>
    <n v="219"/>
    <x v="1"/>
    <x v="0"/>
    <x v="3"/>
    <d v="2018-05-19T00:00:00"/>
    <d v="2018-06-02T00:00:00"/>
    <d v="2018-06-18T00:00:00"/>
    <n v="14"/>
    <n v="30"/>
    <s v="5 strips"/>
    <n v="5"/>
    <n v="130.80000000000001"/>
    <n v="248.63"/>
    <n v="243.69"/>
    <n v="117.82999999999998"/>
    <n v="235.65999999999997"/>
    <n v="4.9399999999999977"/>
    <n v="9.8799999999999955"/>
    <n v="0.3293333333333332"/>
    <x v="3"/>
    <n v="10.867999999999995"/>
  </r>
  <r>
    <n v="220"/>
    <x v="1"/>
    <x v="0"/>
    <x v="2"/>
    <d v="2018-05-19T00:00:00"/>
    <d v="2018-06-02T00:00:00"/>
    <d v="2018-06-18T00:00:00"/>
    <n v="14"/>
    <n v="30"/>
    <s v="5 strips"/>
    <n v="5"/>
    <n v="128.80000000000001"/>
    <n v="281.26"/>
    <n v="272.99"/>
    <n v="152.45999999999998"/>
    <n v="304.91999999999996"/>
    <n v="8.2699999999999818"/>
    <n v="16.539999999999964"/>
    <n v="0.55133333333333212"/>
    <x v="4"/>
    <n v="18.19399999999996"/>
  </r>
  <r>
    <n v="221"/>
    <x v="1"/>
    <x v="0"/>
    <x v="0"/>
    <d v="2018-05-19T00:00:00"/>
    <d v="2018-06-02T00:00:00"/>
    <d v="2018-06-18T00:00:00"/>
    <n v="14"/>
    <n v="30"/>
    <s v="5 strips"/>
    <n v="5"/>
    <n v="129.80000000000001"/>
    <n v="289.92"/>
    <n v="282.43"/>
    <n v="160.12"/>
    <n v="320.24"/>
    <n v="7.4900000000000091"/>
    <n v="14.980000000000018"/>
    <n v="0.49933333333333396"/>
    <x v="5"/>
    <n v="16.478000000000019"/>
  </r>
  <r>
    <n v="93"/>
    <x v="2"/>
    <x v="0"/>
    <x v="4"/>
    <d v="2018-05-20T00:00:00"/>
    <d v="2018-06-04T00:00:00"/>
    <d v="2018-06-21T00:00:00"/>
    <n v="15"/>
    <n v="32"/>
    <s v="5 strips"/>
    <n v="5"/>
    <n v="124.73"/>
    <n v="140.91999999999999"/>
    <n v="135.35"/>
    <n v="16.189999999999984"/>
    <n v="32.379999999999967"/>
    <n v="5.5699999999999932"/>
    <n v="11.139999999999986"/>
    <n v="0.34812499999999957"/>
    <x v="6"/>
    <n v="11.488124999999986"/>
  </r>
  <r>
    <n v="119"/>
    <x v="2"/>
    <x v="0"/>
    <x v="1"/>
    <d v="2018-05-20T00:00:00"/>
    <d v="2018-06-04T00:00:00"/>
    <d v="2018-06-21T00:00:00"/>
    <n v="15"/>
    <n v="32"/>
    <s v="8 strips"/>
    <n v="8"/>
    <n v="125.37"/>
    <n v="133.69"/>
    <n v="129.79"/>
    <n v="8.3199999999999932"/>
    <n v="10.399999999999991"/>
    <n v="3.9000000000000057"/>
    <n v="4.8750000000000071"/>
    <n v="0.15234375000000022"/>
    <x v="7"/>
    <n v="5.0273437500000071"/>
  </r>
  <r>
    <n v="120"/>
    <x v="2"/>
    <x v="0"/>
    <x v="0"/>
    <d v="2018-05-20T00:00:00"/>
    <d v="2018-06-04T00:00:00"/>
    <d v="2018-06-21T00:00:00"/>
    <n v="15"/>
    <n v="32"/>
    <s v="5 strips"/>
    <n v="5"/>
    <n v="126.21"/>
    <n v="262.75"/>
    <n v="246.18"/>
    <n v="136.54000000000002"/>
    <n v="273.08000000000004"/>
    <n v="16.569999999999993"/>
    <n v="33.139999999999986"/>
    <n v="1.0356249999999996"/>
    <x v="8"/>
    <n v="34.175624999999982"/>
  </r>
  <r>
    <n v="76"/>
    <x v="3"/>
    <x v="0"/>
    <x v="5"/>
    <d v="2018-05-15T00:00:00"/>
    <d v="2018-05-27T00:00:00"/>
    <d v="2018-06-14T00:00:00"/>
    <n v="12"/>
    <n v="30"/>
    <s v="8 strips"/>
    <n v="8"/>
    <n v="126.74"/>
    <n v="137.94999999999999"/>
    <n v="133.72999999999999"/>
    <n v="11.209999999999994"/>
    <n v="14.012499999999992"/>
    <n v="4.2199999999999989"/>
    <n v="5.2749999999999986"/>
    <n v="0.17583333333333329"/>
    <x v="9"/>
    <n v="5.8024999999999984"/>
  </r>
  <r>
    <n v="77"/>
    <x v="3"/>
    <x v="0"/>
    <x v="6"/>
    <d v="2018-05-15T00:00:00"/>
    <d v="2018-05-27T00:00:00"/>
    <d v="2018-06-14T00:00:00"/>
    <n v="12"/>
    <n v="30"/>
    <s v="8 strips"/>
    <n v="8"/>
    <n v="124.96"/>
    <n v="174.39"/>
    <n v="161.55000000000001"/>
    <n v="49.429999999999993"/>
    <n v="61.787499999999994"/>
    <n v="12.839999999999975"/>
    <n v="16.049999999999969"/>
    <n v="0.53499999999999892"/>
    <x v="10"/>
    <n v="17.654999999999966"/>
  </r>
  <r>
    <n v="78"/>
    <x v="3"/>
    <x v="0"/>
    <x v="1"/>
    <d v="2018-05-15T00:00:00"/>
    <d v="2018-05-27T00:00:00"/>
    <d v="2018-06-14T00:00:00"/>
    <n v="12"/>
    <n v="30"/>
    <s v="8 strips"/>
    <n v="8"/>
    <n v="126.05"/>
    <n v="160.08000000000001"/>
    <n v="152.47"/>
    <n v="34.030000000000015"/>
    <n v="42.537500000000023"/>
    <n v="7.6100000000000136"/>
    <n v="9.5125000000000171"/>
    <n v="0.31708333333333388"/>
    <x v="11"/>
    <n v="10.463750000000019"/>
  </r>
  <r>
    <n v="82"/>
    <x v="4"/>
    <x v="0"/>
    <x v="4"/>
    <d v="2018-05-09T00:00:00"/>
    <d v="2018-05-19T00:00:00"/>
    <d v="2018-06-14T00:00:00"/>
    <n v="10"/>
    <n v="36"/>
    <s v="10 strips"/>
    <n v="10"/>
    <n v="125.07"/>
    <n v="161.80000000000001"/>
    <n v="153.41"/>
    <n v="36.730000000000018"/>
    <n v="36.730000000000018"/>
    <n v="8.3900000000000148"/>
    <n v="8.3900000000000148"/>
    <n v="0.23305555555555596"/>
    <x v="12"/>
    <n v="7.6908333333333463"/>
  </r>
  <r>
    <n v="83"/>
    <x v="4"/>
    <x v="0"/>
    <x v="7"/>
    <d v="2018-05-09T00:00:00"/>
    <d v="2018-05-19T00:00:00"/>
    <d v="2018-06-14T00:00:00"/>
    <n v="10"/>
    <n v="36"/>
    <s v="8 strips"/>
    <n v="8"/>
    <n v="129.82"/>
    <n v="162.05000000000001"/>
    <n v="150.08000000000001"/>
    <n v="32.230000000000018"/>
    <n v="40.287500000000023"/>
    <n v="11.969999999999999"/>
    <n v="14.962499999999999"/>
    <n v="0.41562499999999997"/>
    <x v="13"/>
    <n v="13.715624999999999"/>
  </r>
  <r>
    <n v="84"/>
    <x v="4"/>
    <x v="0"/>
    <x v="3"/>
    <d v="2018-05-09T00:00:00"/>
    <d v="2018-05-19T00:00:00"/>
    <d v="2018-06-14T00:00:00"/>
    <n v="10"/>
    <n v="36"/>
    <s v="8 strips"/>
    <n v="8"/>
    <n v="128.25"/>
    <n v="154.41999999999999"/>
    <n v="146.37"/>
    <n v="26.169999999999987"/>
    <n v="32.712499999999984"/>
    <n v="8.0499999999999829"/>
    <n v="10.062499999999979"/>
    <n v="0.27951388888888828"/>
    <x v="14"/>
    <n v="9.2239583333333126"/>
  </r>
  <r>
    <n v="88"/>
    <x v="5"/>
    <x v="0"/>
    <x v="0"/>
    <d v="2018-05-20T00:00:00"/>
    <d v="2018-06-04T00:00:00"/>
    <d v="2018-06-24T00:00:00"/>
    <n v="15"/>
    <n v="35"/>
    <s v="5 strips"/>
    <n v="5"/>
    <n v="130.27000000000001"/>
    <n v="169.71"/>
    <n v="156.09"/>
    <n v="39.44"/>
    <n v="78.88"/>
    <n v="13.620000000000005"/>
    <n v="27.240000000000009"/>
    <n v="0.77828571428571458"/>
    <x v="15"/>
    <n v="25.683428571428582"/>
  </r>
  <r>
    <n v="89"/>
    <x v="5"/>
    <x v="0"/>
    <x v="4"/>
    <d v="2018-05-20T00:00:00"/>
    <d v="2018-06-04T00:00:00"/>
    <d v="2018-06-24T00:00:00"/>
    <n v="15"/>
    <n v="35"/>
    <s v="5 strips"/>
    <n v="5"/>
    <n v="129.72"/>
    <n v="179.36"/>
    <n v="167.04"/>
    <n v="49.640000000000015"/>
    <n v="99.28000000000003"/>
    <n v="12.320000000000022"/>
    <n v="24.640000000000043"/>
    <n v="0.70400000000000118"/>
    <x v="16"/>
    <n v="23.232000000000038"/>
  </r>
  <r>
    <n v="90"/>
    <x v="5"/>
    <x v="0"/>
    <x v="5"/>
    <d v="2018-05-20T00:00:00"/>
    <d v="2018-06-04T00:00:00"/>
    <d v="2018-06-24T00:00:00"/>
    <n v="15"/>
    <n v="35"/>
    <s v="5 strips"/>
    <n v="5"/>
    <n v="130.31"/>
    <n v="255.6"/>
    <n v="231.59"/>
    <n v="125.28999999999999"/>
    <n v="250.57999999999998"/>
    <n v="24.009999999999991"/>
    <n v="48.019999999999982"/>
    <n v="1.3719999999999994"/>
    <x v="17"/>
    <n v="45.275999999999982"/>
  </r>
  <r>
    <n v="211"/>
    <x v="6"/>
    <x v="0"/>
    <x v="1"/>
    <d v="2018-05-17T00:00:00"/>
    <d v="2018-05-29T00:00:00"/>
    <d v="2018-06-18T00:00:00"/>
    <n v="12"/>
    <n v="32"/>
    <s v="5 strips"/>
    <n v="5"/>
    <n v="128.5"/>
    <n v="153.47"/>
    <n v="138.02000000000001"/>
    <n v="24.97"/>
    <n v="49.94"/>
    <n v="15.449999999999989"/>
    <n v="30.899999999999977"/>
    <n v="0.96562499999999929"/>
    <x v="18"/>
    <n v="31.865624999999977"/>
  </r>
  <r>
    <n v="212"/>
    <x v="6"/>
    <x v="0"/>
    <x v="4"/>
    <d v="2018-05-17T00:00:00"/>
    <d v="2018-05-29T00:00:00"/>
    <d v="2018-06-18T00:00:00"/>
    <n v="12"/>
    <n v="32"/>
    <s v="5 strips"/>
    <n v="5"/>
    <n v="128.19999999999999"/>
    <n v="208.29"/>
    <n v="180.87"/>
    <n v="80.09"/>
    <n v="160.18"/>
    <n v="27.419999999999987"/>
    <n v="54.839999999999975"/>
    <n v="1.7137499999999992"/>
    <x v="19"/>
    <n v="56.553749999999972"/>
  </r>
  <r>
    <n v="223"/>
    <x v="6"/>
    <x v="0"/>
    <x v="5"/>
    <d v="2018-05-17T00:00:00"/>
    <d v="2018-05-29T00:00:00"/>
    <d v="2018-06-18T00:00:00"/>
    <n v="12"/>
    <n v="32"/>
    <s v="5 strips"/>
    <n v="5"/>
    <n v="130.6"/>
    <n v="199.47"/>
    <n v="176.01"/>
    <n v="68.87"/>
    <n v="137.74"/>
    <n v="23.460000000000008"/>
    <n v="46.920000000000016"/>
    <n v="1.4662500000000005"/>
    <x v="20"/>
    <n v="48.386250000000018"/>
  </r>
  <r>
    <n v="213"/>
    <x v="7"/>
    <x v="0"/>
    <x v="1"/>
    <d v="2018-05-16T00:00:00"/>
    <d v="2018-05-28T00:00:00"/>
    <d v="2018-06-18T00:00:00"/>
    <n v="12"/>
    <n v="33"/>
    <s v="8 strips"/>
    <n v="8"/>
    <n v="129.19999999999999"/>
    <n v="146.12"/>
    <n v="137.03"/>
    <n v="16.920000000000016"/>
    <n v="21.15000000000002"/>
    <n v="9.0900000000000034"/>
    <n v="11.362500000000004"/>
    <n v="0.34431818181818197"/>
    <x v="21"/>
    <n v="11.362500000000004"/>
  </r>
  <r>
    <n v="214"/>
    <x v="7"/>
    <x v="0"/>
    <x v="5"/>
    <d v="2018-05-16T00:00:00"/>
    <d v="2018-05-28T00:00:00"/>
    <d v="2018-06-18T00:00:00"/>
    <n v="12"/>
    <n v="33"/>
    <s v="5 strips"/>
    <n v="5"/>
    <n v="130.4"/>
    <n v="184.67"/>
    <n v="172.85"/>
    <n v="54.269999999999982"/>
    <n v="108.53999999999996"/>
    <n v="11.819999999999993"/>
    <n v="23.639999999999986"/>
    <n v="0.71636363636363598"/>
    <x v="22"/>
    <n v="23.639999999999986"/>
  </r>
  <r>
    <n v="215"/>
    <x v="7"/>
    <x v="0"/>
    <x v="8"/>
    <d v="2018-05-16T00:00:00"/>
    <d v="2018-05-28T00:00:00"/>
    <d v="2018-06-18T00:00:00"/>
    <n v="12"/>
    <n v="33"/>
    <s v="8 strips"/>
    <n v="8"/>
    <n v="130.30000000000001"/>
    <n v="148.38"/>
    <n v="137.84"/>
    <n v="18.079999999999984"/>
    <n v="22.59999999999998"/>
    <n v="10.539999999999992"/>
    <n v="13.17499999999999"/>
    <n v="0.39924242424242395"/>
    <x v="23"/>
    <n v="13.17499999999999"/>
  </r>
  <r>
    <n v="216"/>
    <x v="0"/>
    <x v="1"/>
    <x v="0"/>
    <d v="2018-05-17T00:00:00"/>
    <d v="2018-06-01T00:00:00"/>
    <d v="2018-06-26T00:00:00"/>
    <n v="15"/>
    <n v="40"/>
    <s v="8 strips"/>
    <n v="8"/>
    <n v="130.80000000000001"/>
    <n v="168.29"/>
    <n v="160.9"/>
    <n v="37.489999999999981"/>
    <n v="46.862499999999976"/>
    <n v="7.3899999999999864"/>
    <n v="9.2374999999999829"/>
    <n v="0.23093749999999957"/>
    <x v="24"/>
    <n v="7.6209374999999859"/>
  </r>
  <r>
    <n v="217"/>
    <x v="0"/>
    <x v="1"/>
    <x v="1"/>
    <d v="2018-05-17T00:00:00"/>
    <d v="2018-06-01T00:00:00"/>
    <d v="2018-06-26T00:00:00"/>
    <n v="15"/>
    <n v="40"/>
    <s v="5 strips"/>
    <n v="5"/>
    <n v="128.30000000000001"/>
    <n v="139.94"/>
    <n v="135.6"/>
    <n v="11.639999999999986"/>
    <n v="23.279999999999973"/>
    <n v="4.3400000000000034"/>
    <n v="8.6800000000000068"/>
    <n v="0.21700000000000016"/>
    <x v="25"/>
    <n v="7.1610000000000058"/>
  </r>
  <r>
    <n v="218"/>
    <x v="0"/>
    <x v="1"/>
    <x v="2"/>
    <d v="2018-05-17T00:00:00"/>
    <d v="2018-06-01T00:00:00"/>
    <d v="2018-06-26T00:00:00"/>
    <n v="15"/>
    <n v="40"/>
    <s v="5 strips"/>
    <n v="5"/>
    <n v="127"/>
    <n v="158.11000000000001"/>
    <n v="149.63999999999999"/>
    <n v="31.110000000000014"/>
    <n v="62.220000000000027"/>
    <n v="8.4700000000000273"/>
    <n v="16.940000000000055"/>
    <n v="0.42350000000000138"/>
    <x v="26"/>
    <n v="13.975500000000045"/>
  </r>
  <r>
    <n v="112"/>
    <x v="1"/>
    <x v="1"/>
    <x v="3"/>
    <d v="2018-05-19T00:00:00"/>
    <d v="2018-06-02T00:00:00"/>
    <d v="2018-06-18T00:00:00"/>
    <n v="14"/>
    <n v="30"/>
    <s v="8 strips"/>
    <n v="8"/>
    <n v="125.67"/>
    <n v="138.34"/>
    <n v="135.37"/>
    <n v="12.670000000000002"/>
    <n v="15.837500000000002"/>
    <n v="2.9699999999999989"/>
    <n v="3.7124999999999986"/>
    <n v="0.12374999999999996"/>
    <x v="27"/>
    <n v="4.0837499999999984"/>
  </r>
  <r>
    <n v="113"/>
    <x v="1"/>
    <x v="1"/>
    <x v="0"/>
    <d v="2018-05-19T00:00:00"/>
    <d v="2018-06-02T00:00:00"/>
    <d v="2018-06-18T00:00:00"/>
    <n v="14"/>
    <n v="30"/>
    <s v="5 strips"/>
    <n v="5"/>
    <n v="125.29"/>
    <n v="134.30000000000001"/>
    <n v="132.06"/>
    <n v="9.0100000000000051"/>
    <n v="18.02000000000001"/>
    <n v="2.2400000000000091"/>
    <n v="4.4800000000000182"/>
    <n v="0.14933333333333393"/>
    <x v="28"/>
    <n v="4.9280000000000195"/>
  </r>
  <r>
    <n v="114"/>
    <x v="1"/>
    <x v="1"/>
    <x v="2"/>
    <d v="2018-05-19T00:00:00"/>
    <d v="2018-06-02T00:00:00"/>
    <d v="2018-06-18T00:00:00"/>
    <n v="14"/>
    <n v="30"/>
    <s v="5 strips"/>
    <n v="5"/>
    <n v="124.37"/>
    <n v="214.64"/>
    <n v="203.5"/>
    <n v="90.269999999999982"/>
    <n v="180.53999999999996"/>
    <n v="11.139999999999986"/>
    <n v="22.279999999999973"/>
    <n v="0.74266666666666581"/>
    <x v="29"/>
    <n v="24.507999999999971"/>
  </r>
  <r>
    <n v="91"/>
    <x v="2"/>
    <x v="1"/>
    <x v="0"/>
    <d v="2018-05-20T00:00:00"/>
    <d v="2018-06-04T00:00:00"/>
    <d v="2018-06-21T00:00:00"/>
    <n v="15"/>
    <n v="32"/>
    <s v="5 strips"/>
    <n v="5"/>
    <n v="132.07"/>
    <n v="259.47000000000003"/>
    <m/>
    <m/>
    <m/>
    <m/>
    <m/>
    <m/>
    <x v="30"/>
    <m/>
  </r>
  <r>
    <n v="92"/>
    <x v="2"/>
    <x v="1"/>
    <x v="1"/>
    <d v="2018-05-20T00:00:00"/>
    <d v="2018-06-04T00:00:00"/>
    <d v="2018-06-21T00:00:00"/>
    <n v="15"/>
    <n v="32"/>
    <s v="8 strips"/>
    <n v="8"/>
    <n v="131.34"/>
    <n v="146.28"/>
    <n v="140.30000000000001"/>
    <n v="14.939999999999998"/>
    <n v="18.674999999999997"/>
    <n v="5.9799999999999898"/>
    <n v="7.4749999999999872"/>
    <n v="0.2335937499999996"/>
    <x v="31"/>
    <n v="7.708593749999987"/>
  </r>
  <r>
    <n v="229"/>
    <x v="2"/>
    <x v="1"/>
    <x v="4"/>
    <d v="2018-05-20T00:00:00"/>
    <d v="2018-06-04T00:00:00"/>
    <d v="2018-06-21T00:00:00"/>
    <n v="15"/>
    <n v="32"/>
    <s v="8 strips"/>
    <n v="8"/>
    <n v="129.5"/>
    <n v="157.62"/>
    <n v="148.82"/>
    <n v="28.120000000000005"/>
    <n v="35.150000000000006"/>
    <n v="8.8000000000000114"/>
    <n v="11.000000000000014"/>
    <n v="0.34375000000000044"/>
    <x v="32"/>
    <n v="11.343750000000014"/>
  </r>
  <r>
    <n v="73"/>
    <x v="3"/>
    <x v="1"/>
    <x v="1"/>
    <d v="2018-05-15T00:00:00"/>
    <d v="2018-05-27T00:00:00"/>
    <d v="2018-06-14T00:00:00"/>
    <n v="12"/>
    <n v="30"/>
    <s v="10 strips"/>
    <n v="10"/>
    <n v="127.64"/>
    <n v="145.37"/>
    <n v="137.76"/>
    <n v="17.730000000000004"/>
    <n v="17.730000000000004"/>
    <n v="7.6100000000000136"/>
    <n v="7.6100000000000136"/>
    <n v="0.2536666666666671"/>
    <x v="33"/>
    <n v="8.3710000000000147"/>
  </r>
  <r>
    <n v="74"/>
    <x v="3"/>
    <x v="1"/>
    <x v="5"/>
    <d v="2018-05-15T00:00:00"/>
    <d v="2018-05-27T00:00:00"/>
    <d v="2018-06-14T00:00:00"/>
    <n v="12"/>
    <n v="30"/>
    <s v="8 strips"/>
    <n v="8"/>
    <n v="125.52"/>
    <n v="136.81"/>
    <n v="132.30000000000001"/>
    <n v="11.290000000000006"/>
    <n v="14.112500000000008"/>
    <n v="4.5099999999999909"/>
    <n v="5.6374999999999886"/>
    <n v="0.18791666666666629"/>
    <x v="34"/>
    <n v="6.2012499999999875"/>
  </r>
  <r>
    <n v="75"/>
    <x v="3"/>
    <x v="1"/>
    <x v="6"/>
    <d v="2018-05-15T00:00:00"/>
    <d v="2018-05-27T00:00:00"/>
    <d v="2018-06-14T00:00:00"/>
    <n v="12"/>
    <n v="30"/>
    <s v="8 strips"/>
    <n v="8"/>
    <n v="128.80000000000001"/>
    <n v="135.57"/>
    <n v="130.86000000000001"/>
    <n v="6.7699999999999818"/>
    <n v="8.4624999999999773"/>
    <n v="4.7099999999999795"/>
    <n v="5.8874999999999744"/>
    <n v="0.19624999999999915"/>
    <x v="35"/>
    <n v="6.4762499999999719"/>
  </r>
  <r>
    <n v="79"/>
    <x v="4"/>
    <x v="1"/>
    <x v="3"/>
    <d v="2018-05-09T00:00:00"/>
    <d v="2018-05-19T00:00:00"/>
    <d v="2018-06-14T00:00:00"/>
    <n v="10"/>
    <n v="36"/>
    <s v="10 strips"/>
    <n v="10"/>
    <n v="127.3"/>
    <n v="142.66"/>
    <n v="136.94"/>
    <n v="15.36"/>
    <n v="15.36"/>
    <n v="5.7199999999999989"/>
    <n v="5.7199999999999989"/>
    <n v="0.15888888888888886"/>
    <x v="36"/>
    <n v="5.2433333333333323"/>
  </r>
  <r>
    <n v="80"/>
    <x v="4"/>
    <x v="1"/>
    <x v="7"/>
    <d v="2018-05-09T00:00:00"/>
    <d v="2018-05-19T00:00:00"/>
    <d v="2018-06-14T00:00:00"/>
    <n v="10"/>
    <n v="36"/>
    <s v="10 strips"/>
    <n v="10"/>
    <n v="127.64"/>
    <n v="141.54"/>
    <n v="138.6"/>
    <n v="13.899999999999991"/>
    <n v="13.899999999999991"/>
    <n v="2.9399999999999977"/>
    <n v="2.9399999999999977"/>
    <n v="8.166666666666661E-2"/>
    <x v="37"/>
    <n v="2.6949999999999981"/>
  </r>
  <r>
    <n v="81"/>
    <x v="4"/>
    <x v="1"/>
    <x v="4"/>
    <d v="2018-05-09T00:00:00"/>
    <d v="2018-05-19T00:00:00"/>
    <d v="2018-06-14T00:00:00"/>
    <n v="10"/>
    <n v="36"/>
    <s v="10 strips"/>
    <n v="10"/>
    <n v="123.55"/>
    <n v="131.53"/>
    <n v="127.6"/>
    <n v="7.980000000000004"/>
    <n v="7.980000000000004"/>
    <n v="3.9300000000000068"/>
    <n v="3.9300000000000068"/>
    <n v="0.10916666666666686"/>
    <x v="38"/>
    <n v="3.6025000000000063"/>
  </r>
  <r>
    <n v="85"/>
    <x v="5"/>
    <x v="1"/>
    <x v="5"/>
    <d v="2018-05-20T00:00:00"/>
    <d v="2018-06-04T00:00:00"/>
    <d v="2018-06-24T00:00:00"/>
    <n v="15"/>
    <n v="35"/>
    <s v="8 strips"/>
    <n v="8"/>
    <n v="129.29"/>
    <n v="143.36000000000001"/>
    <n v="134.66999999999999"/>
    <n v="14.070000000000022"/>
    <n v="17.587500000000027"/>
    <n v="8.6900000000000261"/>
    <n v="10.862500000000033"/>
    <n v="0.31035714285714378"/>
    <x v="39"/>
    <n v="10.241785714285745"/>
  </r>
  <r>
    <n v="86"/>
    <x v="5"/>
    <x v="1"/>
    <x v="0"/>
    <d v="2018-05-20T00:00:00"/>
    <d v="2018-06-04T00:00:00"/>
    <d v="2018-06-24T00:00:00"/>
    <n v="15"/>
    <n v="35"/>
    <s v="5 strips"/>
    <n v="5"/>
    <n v="129.24"/>
    <n v="138.75"/>
    <n v="133.55000000000001"/>
    <n v="9.5099999999999909"/>
    <n v="19.019999999999982"/>
    <n v="5.1999999999999886"/>
    <n v="10.399999999999977"/>
    <n v="0.29714285714285649"/>
    <x v="40"/>
    <n v="9.8057142857142647"/>
  </r>
  <r>
    <n v="87"/>
    <x v="5"/>
    <x v="1"/>
    <x v="4"/>
    <d v="2018-05-20T00:00:00"/>
    <d v="2018-06-04T00:00:00"/>
    <d v="2018-06-24T00:00:00"/>
    <n v="15"/>
    <n v="35"/>
    <s v="5 strips"/>
    <n v="5"/>
    <n v="132.88999999999999"/>
    <n v="169.62"/>
    <n v="158.93"/>
    <n v="36.730000000000018"/>
    <n v="73.460000000000036"/>
    <n v="10.689999999999998"/>
    <n v="21.379999999999995"/>
    <n v="0.61085714285714277"/>
    <x v="41"/>
    <n v="20.158285714285711"/>
  </r>
  <r>
    <n v="210"/>
    <x v="6"/>
    <x v="1"/>
    <x v="5"/>
    <d v="2018-05-17T00:00:00"/>
    <d v="2018-05-29T00:00:00"/>
    <d v="2018-06-18T00:00:00"/>
    <n v="12"/>
    <n v="32"/>
    <s v="5 strips"/>
    <n v="5"/>
    <n v="129.6"/>
    <n v="144.88999999999999"/>
    <n v="137.1"/>
    <n v="15.289999999999992"/>
    <n v="30.579999999999984"/>
    <n v="7.789999999999992"/>
    <n v="15.579999999999984"/>
    <n v="0.4868749999999995"/>
    <x v="42"/>
    <n v="16.066874999999982"/>
  </r>
  <r>
    <n v="222"/>
    <x v="6"/>
    <x v="1"/>
    <x v="4"/>
    <d v="2018-05-17T00:00:00"/>
    <d v="2018-05-29T00:00:00"/>
    <d v="2018-06-18T00:00:00"/>
    <n v="12"/>
    <n v="32"/>
    <s v="5 strips"/>
    <n v="5"/>
    <n v="129.1"/>
    <n v="149.29"/>
    <n v="136.65"/>
    <n v="20.189999999999998"/>
    <n v="40.379999999999995"/>
    <n v="12.639999999999986"/>
    <n v="25.279999999999973"/>
    <n v="0.78999999999999915"/>
    <x v="43"/>
    <n v="26.069999999999972"/>
  </r>
  <r>
    <n v="224"/>
    <x v="6"/>
    <x v="1"/>
    <x v="1"/>
    <d v="2018-05-17T00:00:00"/>
    <d v="2018-05-29T00:00:00"/>
    <d v="2018-06-18T00:00:00"/>
    <n v="12"/>
    <n v="32"/>
    <s v="5 strips"/>
    <n v="5"/>
    <n v="129.9"/>
    <n v="203.48"/>
    <n v="180.17"/>
    <n v="73.579999999999984"/>
    <n v="147.15999999999997"/>
    <n v="23.310000000000002"/>
    <n v="46.620000000000005"/>
    <n v="1.4568750000000001"/>
    <x v="44"/>
    <n v="48.076875000000001"/>
  </r>
  <r>
    <n v="94"/>
    <x v="7"/>
    <x v="1"/>
    <x v="5"/>
    <d v="2018-05-16T00:00:00"/>
    <d v="2018-05-28T00:00:00"/>
    <d v="2018-06-18T00:00:00"/>
    <n v="12"/>
    <n v="33"/>
    <s v="10 strips"/>
    <n v="10"/>
    <n v="126.69"/>
    <n v="137.26"/>
    <n v="131.85"/>
    <n v="10.569999999999993"/>
    <n v="10.569999999999993"/>
    <n v="5.4099999999999966"/>
    <n v="5.4099999999999966"/>
    <n v="0.16393939393939383"/>
    <x v="45"/>
    <n v="5.4099999999999966"/>
  </r>
  <r>
    <n v="95"/>
    <x v="7"/>
    <x v="1"/>
    <x v="8"/>
    <d v="2018-05-16T00:00:00"/>
    <d v="2018-05-28T00:00:00"/>
    <d v="2018-06-18T00:00:00"/>
    <n v="12"/>
    <n v="33"/>
    <s v="8 strips"/>
    <n v="8"/>
    <n v="125.79"/>
    <n v="142.1"/>
    <n v="133.74"/>
    <n v="16.309999999999988"/>
    <n v="20.387499999999985"/>
    <n v="8.3599999999999852"/>
    <n v="10.449999999999982"/>
    <n v="0.3166666666666661"/>
    <x v="46"/>
    <n v="10.449999999999982"/>
  </r>
  <r>
    <n v="96"/>
    <x v="7"/>
    <x v="1"/>
    <x v="1"/>
    <d v="2018-05-16T00:00:00"/>
    <d v="2018-05-28T00:00:00"/>
    <d v="2018-06-18T00:00:00"/>
    <n v="12"/>
    <n v="33"/>
    <s v="8 strips"/>
    <n v="8"/>
    <n v="126.45"/>
    <n v="134.56"/>
    <n v="129.26"/>
    <n v="8.11"/>
    <n v="10.137499999999999"/>
    <n v="5.3000000000000114"/>
    <n v="6.6250000000000142"/>
    <n v="0.20075757575757619"/>
    <x v="47"/>
    <n v="6.6250000000000142"/>
  </r>
  <r>
    <n v="97"/>
    <x v="0"/>
    <x v="2"/>
    <x v="1"/>
    <d v="2018-05-17T00:00:00"/>
    <d v="2018-05-17T00:00:00"/>
    <d v="2018-06-01T00:00:00"/>
    <n v="0"/>
    <n v="15"/>
    <s v="10 strips"/>
    <n v="10"/>
    <n v="127"/>
    <n v="148.43"/>
    <n v="143.38999999999999"/>
    <n v="21.430000000000007"/>
    <n v="21.430000000000007"/>
    <n v="5.0400000000000205"/>
    <n v="5.0400000000000205"/>
    <n v="0.33600000000000135"/>
    <x v="48"/>
    <n v="11.088000000000045"/>
  </r>
  <r>
    <n v="98"/>
    <x v="0"/>
    <x v="2"/>
    <x v="0"/>
    <d v="2018-05-17T00:00:00"/>
    <d v="2018-05-17T00:00:00"/>
    <d v="2018-06-01T00:00:00"/>
    <n v="0"/>
    <n v="15"/>
    <s v="10 strips"/>
    <n v="10"/>
    <n v="126.77"/>
    <n v="175.22"/>
    <n v="161.88999999999999"/>
    <n v="48.45"/>
    <n v="48.45"/>
    <n v="13.330000000000013"/>
    <n v="13.330000000000013"/>
    <n v="0.88866666666666749"/>
    <x v="49"/>
    <n v="11.552666666666678"/>
  </r>
  <r>
    <n v="99"/>
    <x v="0"/>
    <x v="2"/>
    <x v="2"/>
    <d v="2018-05-17T00:00:00"/>
    <d v="2018-05-17T00:00:00"/>
    <d v="2018-06-01T00:00:00"/>
    <n v="0"/>
    <n v="15"/>
    <s v="10 strips"/>
    <n v="10"/>
    <n v="125.57"/>
    <n v="150.87"/>
    <n v="140.86000000000001"/>
    <n v="25.300000000000011"/>
    <n v="25.300000000000011"/>
    <n v="10.009999999999991"/>
    <n v="10.009999999999991"/>
    <n v="0.66733333333333278"/>
    <x v="50"/>
    <n v="8.6753333333333256"/>
  </r>
  <r>
    <n v="201"/>
    <x v="1"/>
    <x v="2"/>
    <x v="3"/>
    <d v="2018-05-19T00:00:00"/>
    <d v="2018-05-19T00:00:00"/>
    <d v="2018-06-02T00:00:00"/>
    <n v="0"/>
    <n v="14"/>
    <s v="10 strips"/>
    <n v="10"/>
    <n v="131.1"/>
    <n v="208.01"/>
    <n v="195.42"/>
    <n v="76.91"/>
    <n v="76.91"/>
    <n v="12.590000000000003"/>
    <n v="12.590000000000003"/>
    <n v="0.89928571428571458"/>
    <x v="51"/>
    <n v="11.690714285714289"/>
  </r>
  <r>
    <n v="202"/>
    <x v="1"/>
    <x v="2"/>
    <x v="0"/>
    <d v="2018-05-19T00:00:00"/>
    <d v="2018-05-19T00:00:00"/>
    <d v="2018-06-02T00:00:00"/>
    <n v="0"/>
    <n v="14"/>
    <s v="10 strips"/>
    <n v="10"/>
    <n v="131.6"/>
    <n v="319.14999999999998"/>
    <n v="312.91000000000003"/>
    <n v="187.54999999999998"/>
    <n v="187.54999999999998"/>
    <n v="6.2399999999999523"/>
    <n v="6.2399999999999523"/>
    <n v="0.44571428571428229"/>
    <x v="52"/>
    <n v="5.7942857142856701"/>
  </r>
  <r>
    <n v="203"/>
    <x v="1"/>
    <x v="2"/>
    <x v="2"/>
    <d v="2018-05-19T00:00:00"/>
    <d v="2018-05-19T00:00:00"/>
    <d v="2018-06-02T00:00:00"/>
    <n v="0"/>
    <n v="14"/>
    <s v="10 strips"/>
    <n v="10"/>
    <n v="130.80000000000001"/>
    <n v="315.83"/>
    <n v="312.89"/>
    <n v="185.02999999999997"/>
    <n v="185.02999999999997"/>
    <n v="2.9399999999999977"/>
    <n v="2.9399999999999977"/>
    <n v="0.20999999999999983"/>
    <x v="53"/>
    <n v="2.7299999999999978"/>
  </r>
  <r>
    <n v="207"/>
    <x v="2"/>
    <x v="2"/>
    <x v="1"/>
    <d v="2018-05-20T00:00:00"/>
    <d v="2018-05-20T00:00:00"/>
    <d v="2018-06-04T00:00:00"/>
    <n v="0"/>
    <n v="15"/>
    <s v="10 strips"/>
    <n v="10"/>
    <n v="129.80000000000001"/>
    <n v="144.74"/>
    <n v="140.86000000000001"/>
    <n v="14.939999999999998"/>
    <n v="14.939999999999998"/>
    <n v="3.8799999999999955"/>
    <n v="3.8799999999999955"/>
    <n v="0.25866666666666638"/>
    <x v="54"/>
    <n v="3.3626666666666631"/>
  </r>
  <r>
    <n v="208"/>
    <x v="2"/>
    <x v="2"/>
    <x v="4"/>
    <d v="2018-05-20T00:00:00"/>
    <d v="2018-05-20T00:00:00"/>
    <d v="2018-06-04T00:00:00"/>
    <n v="0"/>
    <n v="15"/>
    <s v="10 strips"/>
    <n v="10"/>
    <n v="129.19999999999999"/>
    <n v="375.07"/>
    <m/>
    <m/>
    <m/>
    <m/>
    <m/>
    <m/>
    <x v="30"/>
    <m/>
  </r>
  <r>
    <n v="209"/>
    <x v="2"/>
    <x v="2"/>
    <x v="0"/>
    <d v="2018-05-20T00:00:00"/>
    <d v="2018-05-20T00:00:00"/>
    <d v="2018-06-04T00:00:00"/>
    <n v="0"/>
    <n v="15"/>
    <s v="5 strips"/>
    <n v="5"/>
    <n v="130.5"/>
    <n v="142.19999999999999"/>
    <n v="138.16"/>
    <n v="11.699999999999989"/>
    <n v="23.399999999999977"/>
    <n v="4.039999999999992"/>
    <n v="8.0799999999999841"/>
    <n v="0.53866666666666563"/>
    <x v="55"/>
    <n v="7.0026666666666531"/>
  </r>
  <r>
    <n v="109"/>
    <x v="3"/>
    <x v="2"/>
    <x v="1"/>
    <d v="2018-05-15T00:00:00"/>
    <d v="2018-05-15T00:00:00"/>
    <d v="2018-05-27T00:00:00"/>
    <n v="0"/>
    <n v="12"/>
    <s v="10 strips"/>
    <n v="10"/>
    <n v="126.07"/>
    <n v="163.44"/>
    <n v="146.69999999999999"/>
    <n v="37.370000000000005"/>
    <n v="37.370000000000005"/>
    <n v="16.740000000000009"/>
    <n v="16.740000000000009"/>
    <n v="1.3950000000000007"/>
    <x v="56"/>
    <n v="18.135000000000009"/>
  </r>
  <r>
    <n v="110"/>
    <x v="3"/>
    <x v="2"/>
    <x v="6"/>
    <d v="2018-05-15T00:00:00"/>
    <d v="2018-05-15T00:00:00"/>
    <d v="2018-05-27T00:00:00"/>
    <n v="0"/>
    <n v="12"/>
    <s v="10 strips"/>
    <n v="10"/>
    <n v="127.57"/>
    <m/>
    <m/>
    <m/>
    <m/>
    <m/>
    <m/>
    <m/>
    <x v="30"/>
    <m/>
  </r>
  <r>
    <n v="111"/>
    <x v="3"/>
    <x v="2"/>
    <x v="5"/>
    <d v="2018-05-15T00:00:00"/>
    <d v="2018-05-15T00:00:00"/>
    <d v="2018-05-27T00:00:00"/>
    <n v="0"/>
    <n v="12"/>
    <s v="10 strips"/>
    <n v="10"/>
    <n v="125.93"/>
    <n v="137.12"/>
    <n v="133.69"/>
    <n v="11.189999999999998"/>
    <n v="11.189999999999998"/>
    <n v="3.4300000000000068"/>
    <n v="3.4300000000000068"/>
    <n v="0.28583333333333388"/>
    <x v="57"/>
    <n v="3.7158333333333404"/>
  </r>
  <r>
    <n v="100"/>
    <x v="4"/>
    <x v="2"/>
    <x v="3"/>
    <d v="2018-05-09T00:00:00"/>
    <d v="2018-05-09T00:00:00"/>
    <d v="2018-05-18T00:00:00"/>
    <n v="0"/>
    <n v="9"/>
    <s v="10 strips"/>
    <n v="10"/>
    <n v="125.68"/>
    <n v="158.30000000000001"/>
    <n v="152.75"/>
    <n v="32.620000000000005"/>
    <n v="32.620000000000005"/>
    <n v="5.5500000000000114"/>
    <n v="5.5500000000000114"/>
    <n v="0.61666666666666792"/>
    <x v="58"/>
    <n v="8.0166666666666835"/>
  </r>
  <r>
    <n v="115"/>
    <x v="4"/>
    <x v="2"/>
    <x v="3"/>
    <d v="2018-05-09T00:00:00"/>
    <d v="2018-05-09T00:00:00"/>
    <d v="2018-05-18T00:00:00"/>
    <n v="0"/>
    <n v="9"/>
    <n v="148.5"/>
    <n v="9"/>
    <n v="122.83"/>
    <n v="146.21"/>
    <n v="140.63999999999999"/>
    <n v="23.38000000000001"/>
    <n v="25.977777777777789"/>
    <n v="5.5700000000000216"/>
    <n v="6.1888888888889131"/>
    <n v="0.687654320987657"/>
    <x v="59"/>
    <n v="8.9395061728395415"/>
  </r>
  <r>
    <n v="116"/>
    <x v="4"/>
    <x v="2"/>
    <x v="7"/>
    <d v="2018-05-09T00:00:00"/>
    <d v="2018-05-09T00:00:00"/>
    <d v="2018-05-18T00:00:00"/>
    <n v="0"/>
    <n v="9"/>
    <s v="10 strips"/>
    <n v="10"/>
    <n v="124.8"/>
    <n v="156.54"/>
    <n v="152.13999999999999"/>
    <n v="31.739999999999995"/>
    <n v="31.739999999999995"/>
    <n v="4.4000000000000057"/>
    <n v="4.4000000000000057"/>
    <n v="0.48888888888888954"/>
    <x v="60"/>
    <n v="6.3555555555555641"/>
  </r>
  <r>
    <n v="117"/>
    <x v="4"/>
    <x v="2"/>
    <x v="4"/>
    <d v="2018-05-10T00:00:00"/>
    <d v="2018-05-10T00:00:00"/>
    <d v="2018-05-18T00:00:00"/>
    <n v="0"/>
    <n v="8"/>
    <s v="10 strips"/>
    <n v="10"/>
    <n v="123.8"/>
    <n v="142.19999999999999"/>
    <n v="137.85"/>
    <n v="18.399999999999991"/>
    <n v="18.399999999999991"/>
    <n v="4.3499999999999943"/>
    <n v="4.3499999999999943"/>
    <n v="0.54374999999999929"/>
    <x v="61"/>
    <n v="7.0687499999999908"/>
  </r>
  <r>
    <n v="204"/>
    <x v="5"/>
    <x v="2"/>
    <x v="5"/>
    <d v="2018-05-20T00:00:00"/>
    <d v="2018-05-20T00:00:00"/>
    <d v="2018-06-04T00:00:00"/>
    <n v="0"/>
    <n v="15"/>
    <s v="10 strips"/>
    <n v="10"/>
    <n v="131.19999999999999"/>
    <n v="158.05000000000001"/>
    <n v="153.07"/>
    <n v="26.850000000000023"/>
    <n v="26.850000000000023"/>
    <n v="4.9800000000000182"/>
    <n v="4.9800000000000182"/>
    <n v="0.33200000000000124"/>
    <x v="62"/>
    <n v="4.3160000000000158"/>
  </r>
  <r>
    <n v="205"/>
    <x v="5"/>
    <x v="2"/>
    <x v="4"/>
    <d v="2018-05-20T00:00:00"/>
    <d v="2018-05-20T00:00:00"/>
    <d v="2018-06-04T00:00:00"/>
    <n v="0"/>
    <n v="15"/>
    <s v="10 strips"/>
    <n v="10"/>
    <n v="130.5"/>
    <n v="149.07"/>
    <n v="143.19999999999999"/>
    <n v="18.569999999999993"/>
    <n v="18.569999999999993"/>
    <n v="5.8700000000000045"/>
    <n v="5.8700000000000045"/>
    <n v="0.39133333333333364"/>
    <x v="63"/>
    <n v="5.087333333333337"/>
  </r>
  <r>
    <n v="206"/>
    <x v="5"/>
    <x v="2"/>
    <x v="0"/>
    <d v="2018-05-20T00:00:00"/>
    <d v="2018-05-20T00:00:00"/>
    <d v="2018-06-04T00:00:00"/>
    <n v="0"/>
    <n v="15"/>
    <s v="10 strips"/>
    <n v="10"/>
    <n v="128.30000000000001"/>
    <n v="143.41"/>
    <n v="138.5"/>
    <n v="15.109999999999985"/>
    <n v="15.109999999999985"/>
    <n v="4.9099999999999966"/>
    <n v="4.9099999999999966"/>
    <n v="0.32733333333333309"/>
    <x v="64"/>
    <n v="4.2553333333333301"/>
  </r>
  <r>
    <n v="102"/>
    <x v="6"/>
    <x v="2"/>
    <x v="1"/>
    <d v="2018-05-17T00:00:00"/>
    <d v="2018-05-17T00:00:00"/>
    <d v="2018-05-29T00:00:00"/>
    <n v="0"/>
    <n v="12"/>
    <s v="10 strips"/>
    <n v="10"/>
    <n v="125.58"/>
    <n v="166.51"/>
    <n v="157.43"/>
    <n v="40.929999999999993"/>
    <n v="40.929999999999993"/>
    <n v="9.0799999999999841"/>
    <n v="9.0799999999999841"/>
    <n v="0.75666666666666538"/>
    <x v="65"/>
    <n v="9.83666666666665"/>
  </r>
  <r>
    <n v="105"/>
    <x v="6"/>
    <x v="2"/>
    <x v="5"/>
    <d v="2018-05-17T00:00:00"/>
    <d v="2018-05-17T00:00:00"/>
    <d v="2018-05-29T00:00:00"/>
    <n v="0"/>
    <n v="12"/>
    <s v="8 strips"/>
    <n v="8"/>
    <n v="124.53"/>
    <n v="157.74"/>
    <n v="149.13"/>
    <n v="33.210000000000008"/>
    <n v="41.51250000000001"/>
    <n v="8.6100000000000136"/>
    <n v="10.762500000000017"/>
    <n v="0.89687500000000142"/>
    <x v="66"/>
    <n v="11.659375000000018"/>
  </r>
  <r>
    <n v="103104"/>
    <x v="6"/>
    <x v="2"/>
    <x v="4"/>
    <d v="2018-05-17T00:00:00"/>
    <d v="2018-05-17T00:00:00"/>
    <d v="2018-05-29T00:00:00"/>
    <n v="0"/>
    <n v="12"/>
    <s v="10 strips"/>
    <n v="10"/>
    <n v="126.82"/>
    <n v="138.91499999999999"/>
    <n v="134.19499999999999"/>
    <n v="24.189999999999984"/>
    <n v="24.189999999999984"/>
    <n v="9.4399999999999977"/>
    <n v="9.4399999999999977"/>
    <n v="0.78666666666666651"/>
    <x v="67"/>
    <n v="10.226666666666665"/>
  </r>
  <r>
    <n v="106"/>
    <x v="7"/>
    <x v="2"/>
    <x v="5"/>
    <d v="2018-05-16T00:00:00"/>
    <d v="2018-05-16T00:00:00"/>
    <d v="2018-06-18T00:00:00"/>
    <n v="0"/>
    <n v="33"/>
    <s v="10 strips"/>
    <n v="10"/>
    <n v="123.85"/>
    <n v="132.94999999999999"/>
    <n v="129.65"/>
    <n v="9.0999999999999943"/>
    <n v="9.0999999999999943"/>
    <n v="3.2999999999999829"/>
    <n v="3.2999999999999829"/>
    <n v="9.9999999999999478E-2"/>
    <x v="68"/>
    <n v="1.2999999999999932"/>
  </r>
  <r>
    <n v="107"/>
    <x v="7"/>
    <x v="2"/>
    <x v="1"/>
    <d v="2018-05-16T00:00:00"/>
    <d v="2018-05-16T00:00:00"/>
    <d v="2018-06-18T00:00:00"/>
    <n v="0"/>
    <n v="33"/>
    <s v="10 strips"/>
    <n v="10"/>
    <n v="126.01"/>
    <n v="147.32"/>
    <n v="141.62"/>
    <n v="21.309999999999988"/>
    <n v="21.309999999999988"/>
    <n v="5.6999999999999886"/>
    <n v="5.6999999999999886"/>
    <n v="0.1727272727272724"/>
    <x v="69"/>
    <n v="2.2454545454545412"/>
  </r>
  <r>
    <n v="108"/>
    <x v="7"/>
    <x v="2"/>
    <x v="8"/>
    <d v="2018-05-16T00:00:00"/>
    <d v="2018-05-16T00:00:00"/>
    <d v="2018-06-18T00:00:00"/>
    <n v="0"/>
    <n v="33"/>
    <s v="10 strips"/>
    <n v="10"/>
    <n v="125.76"/>
    <n v="136.33000000000001"/>
    <n v="133.63"/>
    <n v="10.570000000000007"/>
    <n v="10.570000000000007"/>
    <n v="2.7000000000000171"/>
    <n v="2.7000000000000171"/>
    <n v="8.1818181818182331E-2"/>
    <x v="70"/>
    <n v="1.0636363636363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76C19-058E-4FC5-BD8B-300FAF76547B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36" firstHeaderRow="1" firstDataRow="2" firstDataCol="1"/>
  <pivotFields count="21">
    <pivotField showAll="0" defaultSubtota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9">
        <item x="3"/>
        <item x="4"/>
        <item x="2"/>
        <item x="5"/>
        <item x="1"/>
        <item x="0"/>
        <item x="8"/>
        <item x="6"/>
        <item x="7"/>
      </items>
    </pivotField>
    <pivotField numFmtId="14" showAll="0" defaultSubtotal="0"/>
    <pivotField numFmtId="14"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71">
        <item x="37"/>
        <item x="70"/>
        <item x="68"/>
        <item x="38"/>
        <item x="27"/>
        <item x="28"/>
        <item x="7"/>
        <item x="36"/>
        <item x="45"/>
        <item x="69"/>
        <item x="9"/>
        <item x="34"/>
        <item x="35"/>
        <item x="47"/>
        <item x="53"/>
        <item x="25"/>
        <item x="24"/>
        <item x="12"/>
        <item x="31"/>
        <item x="33"/>
        <item x="54"/>
        <item x="14"/>
        <item x="57"/>
        <item x="40"/>
        <item x="39"/>
        <item x="46"/>
        <item x="11"/>
        <item x="64"/>
        <item x="3"/>
        <item x="62"/>
        <item x="48"/>
        <item x="32"/>
        <item x="21"/>
        <item x="6"/>
        <item x="63"/>
        <item x="23"/>
        <item x="13"/>
        <item x="26"/>
        <item x="52"/>
        <item x="1"/>
        <item x="42"/>
        <item x="60"/>
        <item x="5"/>
        <item x="2"/>
        <item x="10"/>
        <item x="55"/>
        <item x="61"/>
        <item x="4"/>
        <item x="41"/>
        <item x="58"/>
        <item x="50"/>
        <item x="0"/>
        <item x="59"/>
        <item x="16"/>
        <item x="22"/>
        <item x="29"/>
        <item x="65"/>
        <item x="15"/>
        <item x="67"/>
        <item x="43"/>
        <item x="49"/>
        <item x="66"/>
        <item x="51"/>
        <item x="18"/>
        <item x="8"/>
        <item x="17"/>
        <item x="56"/>
        <item x="44"/>
        <item x="20"/>
        <item x="19"/>
        <item x="30"/>
      </items>
    </pivotField>
    <pivotField dataField="1" showAll="0" defaultSubtotal="0"/>
  </pivotFields>
  <rowFields count="2">
    <field x="1"/>
    <field x="3"/>
  </rowFields>
  <rowItems count="32">
    <i>
      <x/>
    </i>
    <i r="1">
      <x v="2"/>
    </i>
    <i r="1">
      <x v="4"/>
    </i>
    <i r="1">
      <x v="5"/>
    </i>
    <i>
      <x v="1"/>
    </i>
    <i r="1">
      <x/>
    </i>
    <i r="1">
      <x v="2"/>
    </i>
    <i r="1">
      <x v="5"/>
    </i>
    <i>
      <x v="2"/>
    </i>
    <i r="1">
      <x v="1"/>
    </i>
    <i r="1">
      <x v="4"/>
    </i>
    <i r="1">
      <x v="5"/>
    </i>
    <i>
      <x v="3"/>
    </i>
    <i r="1">
      <x v="3"/>
    </i>
    <i r="1">
      <x v="4"/>
    </i>
    <i r="1">
      <x v="7"/>
    </i>
    <i>
      <x v="4"/>
    </i>
    <i r="1">
      <x/>
    </i>
    <i r="1">
      <x v="1"/>
    </i>
    <i r="1">
      <x v="8"/>
    </i>
    <i>
      <x v="5"/>
    </i>
    <i r="1">
      <x v="1"/>
    </i>
    <i r="1">
      <x v="3"/>
    </i>
    <i r="1">
      <x v="5"/>
    </i>
    <i>
      <x v="6"/>
    </i>
    <i r="1">
      <x v="1"/>
    </i>
    <i r="1">
      <x v="3"/>
    </i>
    <i r="1">
      <x v="4"/>
    </i>
    <i>
      <x v="7"/>
    </i>
    <i r="1">
      <x v="3"/>
    </i>
    <i r="1">
      <x v="4"/>
    </i>
    <i r="1">
      <x v="6"/>
    </i>
  </rowItems>
  <colFields count="1">
    <field x="2"/>
  </colFields>
  <colItems count="3">
    <i>
      <x/>
    </i>
    <i>
      <x v="1"/>
    </i>
    <i>
      <x v="2"/>
    </i>
  </colItems>
  <dataFields count="1">
    <dataField name="Average of AFDMtreatment" fld="20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4CE0-196A-465A-AA92-76FB5CCF3DDE}">
  <dimension ref="A1:W74"/>
  <sheetViews>
    <sheetView tabSelected="1" topLeftCell="A6" zoomScale="80" zoomScaleNormal="80" workbookViewId="0">
      <selection activeCell="E23" sqref="E23:G23"/>
    </sheetView>
  </sheetViews>
  <sheetFormatPr defaultRowHeight="15" x14ac:dyDescent="0.25"/>
  <cols>
    <col min="5" max="5" width="18" customWidth="1"/>
    <col min="6" max="7" width="13.7109375" customWidth="1"/>
    <col min="8" max="8" width="10.28515625" customWidth="1"/>
    <col min="9" max="9" width="8.7109375" customWidth="1"/>
    <col min="11" max="11" width="9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40</v>
      </c>
      <c r="G1" s="1" t="s">
        <v>4</v>
      </c>
      <c r="H1" s="1" t="s">
        <v>42</v>
      </c>
      <c r="I1" s="1" t="s">
        <v>43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41</v>
      </c>
      <c r="S1" s="1" t="s">
        <v>44</v>
      </c>
      <c r="T1" s="1" t="s">
        <v>45</v>
      </c>
      <c r="U1" s="1" t="s">
        <v>46</v>
      </c>
      <c r="V1" s="1"/>
      <c r="W1" s="1" t="s">
        <v>13</v>
      </c>
    </row>
    <row r="2" spans="1:23" x14ac:dyDescent="0.25">
      <c r="A2">
        <v>225</v>
      </c>
      <c r="B2" t="s">
        <v>25</v>
      </c>
      <c r="C2" t="s">
        <v>21</v>
      </c>
      <c r="D2" t="s">
        <v>27</v>
      </c>
      <c r="E2" s="2">
        <v>43237</v>
      </c>
      <c r="F2" s="2">
        <v>43252</v>
      </c>
      <c r="G2" s="2">
        <v>43277</v>
      </c>
      <c r="H2" s="5">
        <f t="shared" ref="H2:H33" si="0">F2-E2</f>
        <v>15</v>
      </c>
      <c r="I2" s="5">
        <f t="shared" ref="I2:I33" si="1">G2-E2</f>
        <v>40</v>
      </c>
      <c r="J2" t="s">
        <v>28</v>
      </c>
      <c r="K2">
        <v>5</v>
      </c>
      <c r="L2">
        <v>131</v>
      </c>
      <c r="M2">
        <v>234.27</v>
      </c>
      <c r="N2">
        <v>220.91</v>
      </c>
      <c r="O2">
        <f t="shared" ref="O2:O31" si="2">M2-L2</f>
        <v>103.27000000000001</v>
      </c>
      <c r="P2">
        <f t="shared" ref="P2:P31" si="3">(O2/K2)*10</f>
        <v>206.54000000000002</v>
      </c>
      <c r="Q2">
        <f t="shared" ref="Q2:Q31" si="4">M2-N2</f>
        <v>13.360000000000014</v>
      </c>
      <c r="R2">
        <f t="shared" ref="R2:R31" si="5">(Q2/K2)*10</f>
        <v>26.720000000000027</v>
      </c>
      <c r="S2">
        <f>R2/I2</f>
        <v>0.6680000000000007</v>
      </c>
      <c r="T2">
        <f t="shared" ref="T2:T31" si="6">S2*7</f>
        <v>4.6760000000000046</v>
      </c>
      <c r="U2">
        <f>S2*33</f>
        <v>22.044000000000022</v>
      </c>
    </row>
    <row r="3" spans="1:23" x14ac:dyDescent="0.25">
      <c r="A3">
        <v>226</v>
      </c>
      <c r="B3" t="s">
        <v>25</v>
      </c>
      <c r="C3" t="s">
        <v>21</v>
      </c>
      <c r="D3" t="s">
        <v>16</v>
      </c>
      <c r="E3" s="2">
        <v>43237</v>
      </c>
      <c r="F3" s="2">
        <v>43252</v>
      </c>
      <c r="G3" s="2">
        <v>43277</v>
      </c>
      <c r="H3" s="5">
        <f t="shared" si="0"/>
        <v>15</v>
      </c>
      <c r="I3" s="5">
        <f t="shared" si="1"/>
        <v>40</v>
      </c>
      <c r="J3" t="s">
        <v>28</v>
      </c>
      <c r="K3">
        <v>5</v>
      </c>
      <c r="L3">
        <v>130</v>
      </c>
      <c r="M3">
        <v>168.51</v>
      </c>
      <c r="N3">
        <v>159.34</v>
      </c>
      <c r="O3">
        <f t="shared" si="2"/>
        <v>38.509999999999991</v>
      </c>
      <c r="P3">
        <f t="shared" si="3"/>
        <v>77.019999999999982</v>
      </c>
      <c r="Q3">
        <f t="shared" si="4"/>
        <v>9.1699999999999875</v>
      </c>
      <c r="R3">
        <f t="shared" si="5"/>
        <v>18.339999999999975</v>
      </c>
      <c r="S3">
        <f t="shared" ref="S3:S31" si="7">R3/I3</f>
        <v>0.45849999999999935</v>
      </c>
      <c r="T3">
        <f t="shared" si="6"/>
        <v>3.2094999999999954</v>
      </c>
      <c r="U3">
        <f t="shared" ref="U3:U50" si="8">S3*33</f>
        <v>15.130499999999978</v>
      </c>
    </row>
    <row r="4" spans="1:23" x14ac:dyDescent="0.25">
      <c r="A4">
        <v>227</v>
      </c>
      <c r="B4" t="s">
        <v>25</v>
      </c>
      <c r="C4" t="s">
        <v>21</v>
      </c>
      <c r="D4" t="s">
        <v>34</v>
      </c>
      <c r="E4" s="2">
        <v>43237</v>
      </c>
      <c r="F4" s="2">
        <v>43252</v>
      </c>
      <c r="G4" s="2">
        <v>43277</v>
      </c>
      <c r="H4" s="5">
        <f t="shared" si="0"/>
        <v>15</v>
      </c>
      <c r="I4" s="5">
        <f t="shared" si="1"/>
        <v>40</v>
      </c>
      <c r="J4" t="s">
        <v>28</v>
      </c>
      <c r="K4">
        <v>5</v>
      </c>
      <c r="L4">
        <v>129.6</v>
      </c>
      <c r="M4">
        <v>173.14</v>
      </c>
      <c r="N4">
        <v>162.44999999999999</v>
      </c>
      <c r="O4">
        <f t="shared" si="2"/>
        <v>43.539999999999992</v>
      </c>
      <c r="P4">
        <f t="shared" si="3"/>
        <v>87.079999999999984</v>
      </c>
      <c r="Q4">
        <f t="shared" si="4"/>
        <v>10.689999999999998</v>
      </c>
      <c r="R4">
        <f t="shared" si="5"/>
        <v>21.379999999999995</v>
      </c>
      <c r="S4">
        <f t="shared" si="7"/>
        <v>0.53449999999999986</v>
      </c>
      <c r="T4">
        <f t="shared" si="6"/>
        <v>3.7414999999999989</v>
      </c>
      <c r="U4">
        <f t="shared" si="8"/>
        <v>17.638499999999997</v>
      </c>
    </row>
    <row r="5" spans="1:23" x14ac:dyDescent="0.25">
      <c r="A5">
        <v>219</v>
      </c>
      <c r="B5" t="s">
        <v>36</v>
      </c>
      <c r="C5" t="s">
        <v>21</v>
      </c>
      <c r="D5" t="s">
        <v>23</v>
      </c>
      <c r="E5" s="2">
        <v>43239</v>
      </c>
      <c r="F5" s="2">
        <v>43253</v>
      </c>
      <c r="G5" s="2">
        <v>43269</v>
      </c>
      <c r="H5" s="5">
        <f t="shared" si="0"/>
        <v>14</v>
      </c>
      <c r="I5" s="5">
        <f t="shared" si="1"/>
        <v>30</v>
      </c>
      <c r="J5" t="s">
        <v>28</v>
      </c>
      <c r="K5">
        <v>5</v>
      </c>
      <c r="L5">
        <v>130.80000000000001</v>
      </c>
      <c r="M5">
        <v>248.63</v>
      </c>
      <c r="N5">
        <v>243.69</v>
      </c>
      <c r="O5">
        <f t="shared" si="2"/>
        <v>117.82999999999998</v>
      </c>
      <c r="P5">
        <f t="shared" si="3"/>
        <v>235.65999999999997</v>
      </c>
      <c r="Q5">
        <f t="shared" si="4"/>
        <v>4.9399999999999977</v>
      </c>
      <c r="R5">
        <f t="shared" si="5"/>
        <v>9.8799999999999955</v>
      </c>
      <c r="S5">
        <f t="shared" si="7"/>
        <v>0.3293333333333332</v>
      </c>
      <c r="T5">
        <f t="shared" si="6"/>
        <v>2.3053333333333326</v>
      </c>
      <c r="U5">
        <f t="shared" si="8"/>
        <v>10.867999999999995</v>
      </c>
    </row>
    <row r="6" spans="1:23" x14ac:dyDescent="0.25">
      <c r="A6">
        <v>220</v>
      </c>
      <c r="B6" t="s">
        <v>36</v>
      </c>
      <c r="C6" t="s">
        <v>21</v>
      </c>
      <c r="D6" t="s">
        <v>34</v>
      </c>
      <c r="E6" s="2">
        <v>43239</v>
      </c>
      <c r="F6" s="2">
        <v>43253</v>
      </c>
      <c r="G6" s="2">
        <v>43269</v>
      </c>
      <c r="H6" s="5">
        <f t="shared" si="0"/>
        <v>14</v>
      </c>
      <c r="I6" s="5">
        <f t="shared" si="1"/>
        <v>30</v>
      </c>
      <c r="J6" t="s">
        <v>28</v>
      </c>
      <c r="K6">
        <v>5</v>
      </c>
      <c r="L6">
        <v>128.80000000000001</v>
      </c>
      <c r="M6">
        <v>281.26</v>
      </c>
      <c r="N6">
        <v>272.99</v>
      </c>
      <c r="O6">
        <f t="shared" si="2"/>
        <v>152.45999999999998</v>
      </c>
      <c r="P6">
        <f t="shared" si="3"/>
        <v>304.91999999999996</v>
      </c>
      <c r="Q6">
        <f t="shared" si="4"/>
        <v>8.2699999999999818</v>
      </c>
      <c r="R6">
        <f t="shared" si="5"/>
        <v>16.539999999999964</v>
      </c>
      <c r="S6">
        <f t="shared" si="7"/>
        <v>0.55133333333333212</v>
      </c>
      <c r="T6">
        <f t="shared" si="6"/>
        <v>3.8593333333333248</v>
      </c>
      <c r="U6">
        <f t="shared" si="8"/>
        <v>18.19399999999996</v>
      </c>
    </row>
    <row r="7" spans="1:23" x14ac:dyDescent="0.25">
      <c r="A7">
        <v>221</v>
      </c>
      <c r="B7" t="s">
        <v>36</v>
      </c>
      <c r="C7" t="s">
        <v>21</v>
      </c>
      <c r="D7" t="s">
        <v>27</v>
      </c>
      <c r="E7" s="2">
        <v>43239</v>
      </c>
      <c r="F7" s="2">
        <v>43253</v>
      </c>
      <c r="G7" s="2">
        <v>43269</v>
      </c>
      <c r="H7" s="5">
        <f t="shared" si="0"/>
        <v>14</v>
      </c>
      <c r="I7" s="5">
        <f t="shared" si="1"/>
        <v>30</v>
      </c>
      <c r="J7" t="s">
        <v>28</v>
      </c>
      <c r="K7">
        <v>5</v>
      </c>
      <c r="L7">
        <v>129.80000000000001</v>
      </c>
      <c r="M7">
        <v>289.92</v>
      </c>
      <c r="N7">
        <v>282.43</v>
      </c>
      <c r="O7">
        <f t="shared" si="2"/>
        <v>160.12</v>
      </c>
      <c r="P7">
        <f t="shared" si="3"/>
        <v>320.24</v>
      </c>
      <c r="Q7">
        <f t="shared" si="4"/>
        <v>7.4900000000000091</v>
      </c>
      <c r="R7">
        <f t="shared" si="5"/>
        <v>14.980000000000018</v>
      </c>
      <c r="S7">
        <f t="shared" si="7"/>
        <v>0.49933333333333396</v>
      </c>
      <c r="T7">
        <f t="shared" si="6"/>
        <v>3.4953333333333378</v>
      </c>
      <c r="U7">
        <f t="shared" si="8"/>
        <v>16.478000000000019</v>
      </c>
    </row>
    <row r="8" spans="1:23" x14ac:dyDescent="0.25">
      <c r="A8">
        <v>93</v>
      </c>
      <c r="B8" t="s">
        <v>30</v>
      </c>
      <c r="C8" t="s">
        <v>21</v>
      </c>
      <c r="D8" t="s">
        <v>25</v>
      </c>
      <c r="E8" s="2">
        <v>43240</v>
      </c>
      <c r="F8" s="2">
        <v>43255</v>
      </c>
      <c r="G8" s="2">
        <v>43272</v>
      </c>
      <c r="H8" s="5">
        <f t="shared" si="0"/>
        <v>15</v>
      </c>
      <c r="I8" s="5">
        <f t="shared" si="1"/>
        <v>32</v>
      </c>
      <c r="J8" t="s">
        <v>28</v>
      </c>
      <c r="K8">
        <v>5</v>
      </c>
      <c r="L8">
        <v>124.73</v>
      </c>
      <c r="M8">
        <v>140.91999999999999</v>
      </c>
      <c r="N8">
        <v>135.35</v>
      </c>
      <c r="O8">
        <f t="shared" si="2"/>
        <v>16.189999999999984</v>
      </c>
      <c r="P8">
        <f t="shared" si="3"/>
        <v>32.379999999999967</v>
      </c>
      <c r="Q8">
        <f t="shared" si="4"/>
        <v>5.5699999999999932</v>
      </c>
      <c r="R8">
        <f t="shared" si="5"/>
        <v>11.139999999999986</v>
      </c>
      <c r="S8">
        <f t="shared" si="7"/>
        <v>0.34812499999999957</v>
      </c>
      <c r="T8">
        <f t="shared" si="6"/>
        <v>2.436874999999997</v>
      </c>
      <c r="U8">
        <f t="shared" si="8"/>
        <v>11.488124999999986</v>
      </c>
    </row>
    <row r="9" spans="1:23" x14ac:dyDescent="0.25">
      <c r="A9">
        <v>119</v>
      </c>
      <c r="B9" t="s">
        <v>30</v>
      </c>
      <c r="C9" t="s">
        <v>21</v>
      </c>
      <c r="D9" t="s">
        <v>16</v>
      </c>
      <c r="E9" s="2">
        <v>43240</v>
      </c>
      <c r="F9" s="2">
        <v>43255</v>
      </c>
      <c r="G9" s="2">
        <v>43272</v>
      </c>
      <c r="H9" s="5">
        <f t="shared" si="0"/>
        <v>15</v>
      </c>
      <c r="I9" s="5">
        <f t="shared" si="1"/>
        <v>32</v>
      </c>
      <c r="J9" t="s">
        <v>19</v>
      </c>
      <c r="K9">
        <v>8</v>
      </c>
      <c r="L9">
        <v>125.37</v>
      </c>
      <c r="M9">
        <v>133.69</v>
      </c>
      <c r="N9">
        <v>129.79</v>
      </c>
      <c r="O9">
        <f t="shared" si="2"/>
        <v>8.3199999999999932</v>
      </c>
      <c r="P9">
        <f t="shared" si="3"/>
        <v>10.399999999999991</v>
      </c>
      <c r="Q9">
        <f t="shared" si="4"/>
        <v>3.9000000000000057</v>
      </c>
      <c r="R9">
        <f t="shared" si="5"/>
        <v>4.8750000000000071</v>
      </c>
      <c r="S9">
        <f t="shared" si="7"/>
        <v>0.15234375000000022</v>
      </c>
      <c r="T9">
        <f t="shared" si="6"/>
        <v>1.0664062500000016</v>
      </c>
      <c r="U9">
        <f t="shared" si="8"/>
        <v>5.0273437500000071</v>
      </c>
    </row>
    <row r="10" spans="1:23" x14ac:dyDescent="0.25">
      <c r="A10">
        <v>120</v>
      </c>
      <c r="B10" t="s">
        <v>30</v>
      </c>
      <c r="C10" t="s">
        <v>21</v>
      </c>
      <c r="D10" t="s">
        <v>27</v>
      </c>
      <c r="E10" s="2">
        <v>43240</v>
      </c>
      <c r="F10" s="2">
        <v>43255</v>
      </c>
      <c r="G10" s="2">
        <v>43272</v>
      </c>
      <c r="H10" s="5">
        <f t="shared" si="0"/>
        <v>15</v>
      </c>
      <c r="I10" s="5">
        <f t="shared" si="1"/>
        <v>32</v>
      </c>
      <c r="J10" t="s">
        <v>28</v>
      </c>
      <c r="K10">
        <v>5</v>
      </c>
      <c r="L10">
        <v>126.21</v>
      </c>
      <c r="M10">
        <v>262.75</v>
      </c>
      <c r="N10">
        <v>246.18</v>
      </c>
      <c r="O10">
        <f t="shared" si="2"/>
        <v>136.54000000000002</v>
      </c>
      <c r="P10">
        <f t="shared" si="3"/>
        <v>273.08000000000004</v>
      </c>
      <c r="Q10">
        <f t="shared" si="4"/>
        <v>16.569999999999993</v>
      </c>
      <c r="R10">
        <f t="shared" si="5"/>
        <v>33.139999999999986</v>
      </c>
      <c r="S10">
        <f t="shared" si="7"/>
        <v>1.0356249999999996</v>
      </c>
      <c r="T10">
        <f t="shared" si="6"/>
        <v>7.249374999999997</v>
      </c>
      <c r="U10">
        <f t="shared" si="8"/>
        <v>34.175624999999982</v>
      </c>
    </row>
    <row r="11" spans="1:23" x14ac:dyDescent="0.25">
      <c r="A11">
        <v>76</v>
      </c>
      <c r="B11" t="s">
        <v>14</v>
      </c>
      <c r="C11" t="s">
        <v>21</v>
      </c>
      <c r="D11" t="s">
        <v>18</v>
      </c>
      <c r="E11" s="2">
        <v>43235</v>
      </c>
      <c r="F11" s="2">
        <v>43247</v>
      </c>
      <c r="G11" s="2">
        <v>43265</v>
      </c>
      <c r="H11" s="5">
        <f t="shared" si="0"/>
        <v>12</v>
      </c>
      <c r="I11" s="5">
        <f t="shared" si="1"/>
        <v>30</v>
      </c>
      <c r="J11" t="s">
        <v>19</v>
      </c>
      <c r="K11">
        <v>8</v>
      </c>
      <c r="L11">
        <v>126.74</v>
      </c>
      <c r="M11">
        <v>137.94999999999999</v>
      </c>
      <c r="N11">
        <v>133.72999999999999</v>
      </c>
      <c r="O11">
        <f t="shared" si="2"/>
        <v>11.209999999999994</v>
      </c>
      <c r="P11">
        <f t="shared" si="3"/>
        <v>14.012499999999992</v>
      </c>
      <c r="Q11">
        <f t="shared" si="4"/>
        <v>4.2199999999999989</v>
      </c>
      <c r="R11">
        <f t="shared" si="5"/>
        <v>5.2749999999999986</v>
      </c>
      <c r="S11">
        <f t="shared" si="7"/>
        <v>0.17583333333333329</v>
      </c>
      <c r="T11">
        <f t="shared" si="6"/>
        <v>1.230833333333333</v>
      </c>
      <c r="U11">
        <f t="shared" si="8"/>
        <v>5.8024999999999984</v>
      </c>
    </row>
    <row r="12" spans="1:23" x14ac:dyDescent="0.25">
      <c r="A12">
        <v>77</v>
      </c>
      <c r="B12" t="s">
        <v>14</v>
      </c>
      <c r="C12" t="s">
        <v>21</v>
      </c>
      <c r="D12" t="s">
        <v>20</v>
      </c>
      <c r="E12" s="2">
        <v>43235</v>
      </c>
      <c r="F12" s="2">
        <v>43247</v>
      </c>
      <c r="G12" s="2">
        <v>43265</v>
      </c>
      <c r="H12" s="5">
        <f t="shared" si="0"/>
        <v>12</v>
      </c>
      <c r="I12" s="5">
        <f t="shared" si="1"/>
        <v>30</v>
      </c>
      <c r="J12" t="s">
        <v>19</v>
      </c>
      <c r="K12">
        <v>8</v>
      </c>
      <c r="L12">
        <v>124.96</v>
      </c>
      <c r="M12">
        <v>174.39</v>
      </c>
      <c r="N12">
        <v>161.55000000000001</v>
      </c>
      <c r="O12">
        <f t="shared" si="2"/>
        <v>49.429999999999993</v>
      </c>
      <c r="P12">
        <f t="shared" si="3"/>
        <v>61.787499999999994</v>
      </c>
      <c r="Q12">
        <f t="shared" si="4"/>
        <v>12.839999999999975</v>
      </c>
      <c r="R12">
        <f t="shared" si="5"/>
        <v>16.049999999999969</v>
      </c>
      <c r="S12">
        <f t="shared" si="7"/>
        <v>0.53499999999999892</v>
      </c>
      <c r="T12">
        <f t="shared" si="6"/>
        <v>3.7449999999999926</v>
      </c>
      <c r="U12">
        <f t="shared" si="8"/>
        <v>17.654999999999966</v>
      </c>
    </row>
    <row r="13" spans="1:23" x14ac:dyDescent="0.25">
      <c r="A13">
        <v>78</v>
      </c>
      <c r="B13" t="s">
        <v>14</v>
      </c>
      <c r="C13" t="s">
        <v>21</v>
      </c>
      <c r="D13" t="s">
        <v>16</v>
      </c>
      <c r="E13" s="2">
        <v>43235</v>
      </c>
      <c r="F13" s="2">
        <v>43247</v>
      </c>
      <c r="G13" s="2">
        <v>43265</v>
      </c>
      <c r="H13" s="5">
        <f t="shared" si="0"/>
        <v>12</v>
      </c>
      <c r="I13" s="5">
        <f t="shared" si="1"/>
        <v>30</v>
      </c>
      <c r="J13" t="s">
        <v>19</v>
      </c>
      <c r="K13">
        <v>8</v>
      </c>
      <c r="L13">
        <v>126.05</v>
      </c>
      <c r="M13">
        <v>160.08000000000001</v>
      </c>
      <c r="N13">
        <v>152.47</v>
      </c>
      <c r="O13">
        <f t="shared" si="2"/>
        <v>34.030000000000015</v>
      </c>
      <c r="P13">
        <f t="shared" si="3"/>
        <v>42.537500000000023</v>
      </c>
      <c r="Q13">
        <f t="shared" si="4"/>
        <v>7.6100000000000136</v>
      </c>
      <c r="R13">
        <f t="shared" si="5"/>
        <v>9.5125000000000171</v>
      </c>
      <c r="S13">
        <f t="shared" si="7"/>
        <v>0.31708333333333388</v>
      </c>
      <c r="T13">
        <f t="shared" si="6"/>
        <v>2.219583333333337</v>
      </c>
      <c r="U13">
        <f t="shared" si="8"/>
        <v>10.463750000000019</v>
      </c>
    </row>
    <row r="14" spans="1:23" x14ac:dyDescent="0.25">
      <c r="A14">
        <v>82</v>
      </c>
      <c r="B14" t="s">
        <v>22</v>
      </c>
      <c r="C14" t="s">
        <v>21</v>
      </c>
      <c r="D14" t="s">
        <v>25</v>
      </c>
      <c r="E14" s="2">
        <v>43229</v>
      </c>
      <c r="F14" s="2">
        <v>43239</v>
      </c>
      <c r="G14" s="2">
        <v>43265</v>
      </c>
      <c r="H14" s="5">
        <f t="shared" si="0"/>
        <v>10</v>
      </c>
      <c r="I14" s="5">
        <f t="shared" si="1"/>
        <v>36</v>
      </c>
      <c r="J14" t="s">
        <v>17</v>
      </c>
      <c r="K14">
        <v>10</v>
      </c>
      <c r="L14">
        <v>125.07</v>
      </c>
      <c r="M14">
        <v>161.80000000000001</v>
      </c>
      <c r="N14">
        <v>153.41</v>
      </c>
      <c r="O14">
        <f t="shared" si="2"/>
        <v>36.730000000000018</v>
      </c>
      <c r="P14">
        <f t="shared" si="3"/>
        <v>36.730000000000018</v>
      </c>
      <c r="Q14">
        <f t="shared" si="4"/>
        <v>8.3900000000000148</v>
      </c>
      <c r="R14">
        <f t="shared" si="5"/>
        <v>8.3900000000000148</v>
      </c>
      <c r="S14">
        <f t="shared" si="7"/>
        <v>0.23305555555555596</v>
      </c>
      <c r="T14">
        <f t="shared" si="6"/>
        <v>1.6313888888888917</v>
      </c>
      <c r="U14">
        <f t="shared" si="8"/>
        <v>7.6908333333333463</v>
      </c>
    </row>
    <row r="15" spans="1:23" x14ac:dyDescent="0.25">
      <c r="A15">
        <v>83</v>
      </c>
      <c r="B15" t="s">
        <v>22</v>
      </c>
      <c r="C15" t="s">
        <v>21</v>
      </c>
      <c r="D15" t="s">
        <v>24</v>
      </c>
      <c r="E15" s="2">
        <v>43229</v>
      </c>
      <c r="F15" s="2">
        <v>43239</v>
      </c>
      <c r="G15" s="2">
        <v>43265</v>
      </c>
      <c r="H15" s="5">
        <f t="shared" si="0"/>
        <v>10</v>
      </c>
      <c r="I15" s="5">
        <f t="shared" si="1"/>
        <v>36</v>
      </c>
      <c r="J15" t="s">
        <v>19</v>
      </c>
      <c r="K15">
        <v>8</v>
      </c>
      <c r="L15">
        <v>129.82</v>
      </c>
      <c r="M15">
        <v>162.05000000000001</v>
      </c>
      <c r="N15">
        <v>150.08000000000001</v>
      </c>
      <c r="O15">
        <f t="shared" si="2"/>
        <v>32.230000000000018</v>
      </c>
      <c r="P15">
        <f t="shared" si="3"/>
        <v>40.287500000000023</v>
      </c>
      <c r="Q15">
        <f t="shared" si="4"/>
        <v>11.969999999999999</v>
      </c>
      <c r="R15">
        <f t="shared" si="5"/>
        <v>14.962499999999999</v>
      </c>
      <c r="S15">
        <f t="shared" si="7"/>
        <v>0.41562499999999997</v>
      </c>
      <c r="T15">
        <f t="shared" si="6"/>
        <v>2.9093749999999998</v>
      </c>
      <c r="U15">
        <f t="shared" si="8"/>
        <v>13.715624999999999</v>
      </c>
    </row>
    <row r="16" spans="1:23" x14ac:dyDescent="0.25">
      <c r="A16">
        <v>84</v>
      </c>
      <c r="B16" t="s">
        <v>22</v>
      </c>
      <c r="C16" t="s">
        <v>21</v>
      </c>
      <c r="D16" t="s">
        <v>23</v>
      </c>
      <c r="E16" s="2">
        <v>43229</v>
      </c>
      <c r="F16" s="2">
        <v>43239</v>
      </c>
      <c r="G16" s="2">
        <v>43265</v>
      </c>
      <c r="H16" s="5">
        <f t="shared" si="0"/>
        <v>10</v>
      </c>
      <c r="I16" s="5">
        <f t="shared" si="1"/>
        <v>36</v>
      </c>
      <c r="J16" t="s">
        <v>19</v>
      </c>
      <c r="K16">
        <v>8</v>
      </c>
      <c r="L16">
        <v>128.25</v>
      </c>
      <c r="M16">
        <v>154.41999999999999</v>
      </c>
      <c r="N16">
        <v>146.37</v>
      </c>
      <c r="O16">
        <f t="shared" si="2"/>
        <v>26.169999999999987</v>
      </c>
      <c r="P16">
        <f t="shared" si="3"/>
        <v>32.712499999999984</v>
      </c>
      <c r="Q16">
        <f t="shared" si="4"/>
        <v>8.0499999999999829</v>
      </c>
      <c r="R16">
        <f t="shared" si="5"/>
        <v>10.062499999999979</v>
      </c>
      <c r="S16">
        <f t="shared" si="7"/>
        <v>0.27951388888888828</v>
      </c>
      <c r="T16">
        <f t="shared" si="6"/>
        <v>1.9565972222222179</v>
      </c>
      <c r="U16">
        <f t="shared" si="8"/>
        <v>9.2239583333333126</v>
      </c>
    </row>
    <row r="17" spans="1:21" x14ac:dyDescent="0.25">
      <c r="A17">
        <v>88</v>
      </c>
      <c r="B17" t="s">
        <v>26</v>
      </c>
      <c r="C17" t="s">
        <v>21</v>
      </c>
      <c r="D17" t="s">
        <v>27</v>
      </c>
      <c r="E17" s="2">
        <v>43240</v>
      </c>
      <c r="F17" s="2">
        <v>43255</v>
      </c>
      <c r="G17" s="2">
        <v>43275</v>
      </c>
      <c r="H17" s="5">
        <f t="shared" si="0"/>
        <v>15</v>
      </c>
      <c r="I17" s="5">
        <f t="shared" si="1"/>
        <v>35</v>
      </c>
      <c r="J17" t="s">
        <v>28</v>
      </c>
      <c r="K17">
        <v>5</v>
      </c>
      <c r="L17">
        <v>130.27000000000001</v>
      </c>
      <c r="M17">
        <v>169.71</v>
      </c>
      <c r="N17">
        <v>156.09</v>
      </c>
      <c r="O17">
        <f t="shared" si="2"/>
        <v>39.44</v>
      </c>
      <c r="P17">
        <f t="shared" si="3"/>
        <v>78.88</v>
      </c>
      <c r="Q17">
        <f t="shared" si="4"/>
        <v>13.620000000000005</v>
      </c>
      <c r="R17">
        <f t="shared" si="5"/>
        <v>27.240000000000009</v>
      </c>
      <c r="S17">
        <f t="shared" si="7"/>
        <v>0.77828571428571458</v>
      </c>
      <c r="T17">
        <f t="shared" si="6"/>
        <v>5.4480000000000022</v>
      </c>
      <c r="U17">
        <f t="shared" si="8"/>
        <v>25.683428571428582</v>
      </c>
    </row>
    <row r="18" spans="1:21" x14ac:dyDescent="0.25">
      <c r="A18">
        <v>89</v>
      </c>
      <c r="B18" t="s">
        <v>26</v>
      </c>
      <c r="C18" t="s">
        <v>21</v>
      </c>
      <c r="D18" t="s">
        <v>29</v>
      </c>
      <c r="E18" s="2">
        <v>43240</v>
      </c>
      <c r="F18" s="2">
        <v>43255</v>
      </c>
      <c r="G18" s="2">
        <v>43275</v>
      </c>
      <c r="H18" s="5">
        <f t="shared" si="0"/>
        <v>15</v>
      </c>
      <c r="I18" s="5">
        <f t="shared" si="1"/>
        <v>35</v>
      </c>
      <c r="J18" t="s">
        <v>28</v>
      </c>
      <c r="K18">
        <v>5</v>
      </c>
      <c r="L18">
        <v>129.72</v>
      </c>
      <c r="M18">
        <v>179.36</v>
      </c>
      <c r="N18">
        <v>167.04</v>
      </c>
      <c r="O18">
        <f t="shared" si="2"/>
        <v>49.640000000000015</v>
      </c>
      <c r="P18">
        <f t="shared" si="3"/>
        <v>99.28000000000003</v>
      </c>
      <c r="Q18">
        <f t="shared" si="4"/>
        <v>12.320000000000022</v>
      </c>
      <c r="R18">
        <f t="shared" si="5"/>
        <v>24.640000000000043</v>
      </c>
      <c r="S18">
        <f t="shared" si="7"/>
        <v>0.70400000000000118</v>
      </c>
      <c r="T18">
        <f t="shared" si="6"/>
        <v>4.9280000000000079</v>
      </c>
      <c r="U18">
        <f t="shared" si="8"/>
        <v>23.232000000000038</v>
      </c>
    </row>
    <row r="19" spans="1:21" x14ac:dyDescent="0.25">
      <c r="A19">
        <v>90</v>
      </c>
      <c r="B19" t="s">
        <v>26</v>
      </c>
      <c r="C19" t="s">
        <v>21</v>
      </c>
      <c r="D19" t="s">
        <v>18</v>
      </c>
      <c r="E19" s="2">
        <v>43240</v>
      </c>
      <c r="F19" s="2">
        <v>43255</v>
      </c>
      <c r="G19" s="2">
        <v>43275</v>
      </c>
      <c r="H19" s="5">
        <f t="shared" si="0"/>
        <v>15</v>
      </c>
      <c r="I19" s="5">
        <f t="shared" si="1"/>
        <v>35</v>
      </c>
      <c r="J19" t="s">
        <v>28</v>
      </c>
      <c r="K19">
        <v>5</v>
      </c>
      <c r="L19">
        <v>130.31</v>
      </c>
      <c r="M19">
        <v>255.6</v>
      </c>
      <c r="N19">
        <v>231.59</v>
      </c>
      <c r="O19">
        <f t="shared" si="2"/>
        <v>125.28999999999999</v>
      </c>
      <c r="P19">
        <f t="shared" si="3"/>
        <v>250.57999999999998</v>
      </c>
      <c r="Q19">
        <f t="shared" si="4"/>
        <v>24.009999999999991</v>
      </c>
      <c r="R19">
        <f t="shared" si="5"/>
        <v>48.019999999999982</v>
      </c>
      <c r="S19">
        <f t="shared" si="7"/>
        <v>1.3719999999999994</v>
      </c>
      <c r="T19">
        <f t="shared" si="6"/>
        <v>9.6039999999999957</v>
      </c>
      <c r="U19">
        <f t="shared" si="8"/>
        <v>45.275999999999982</v>
      </c>
    </row>
    <row r="20" spans="1:21" x14ac:dyDescent="0.25">
      <c r="A20">
        <v>211</v>
      </c>
      <c r="B20" t="s">
        <v>35</v>
      </c>
      <c r="C20" t="s">
        <v>21</v>
      </c>
      <c r="D20" t="s">
        <v>16</v>
      </c>
      <c r="E20" s="2">
        <v>43237</v>
      </c>
      <c r="F20" s="2">
        <v>43249</v>
      </c>
      <c r="G20" s="2">
        <v>43269</v>
      </c>
      <c r="H20" s="5">
        <f t="shared" si="0"/>
        <v>12</v>
      </c>
      <c r="I20" s="5">
        <f t="shared" si="1"/>
        <v>32</v>
      </c>
      <c r="J20" t="s">
        <v>28</v>
      </c>
      <c r="K20">
        <v>5</v>
      </c>
      <c r="L20">
        <v>128.5</v>
      </c>
      <c r="M20">
        <v>153.47</v>
      </c>
      <c r="N20">
        <v>138.02000000000001</v>
      </c>
      <c r="O20">
        <f t="shared" si="2"/>
        <v>24.97</v>
      </c>
      <c r="P20">
        <f t="shared" si="3"/>
        <v>49.94</v>
      </c>
      <c r="Q20">
        <f t="shared" si="4"/>
        <v>15.449999999999989</v>
      </c>
      <c r="R20">
        <f t="shared" si="5"/>
        <v>30.899999999999977</v>
      </c>
      <c r="S20">
        <f t="shared" si="7"/>
        <v>0.96562499999999929</v>
      </c>
      <c r="T20">
        <f t="shared" si="6"/>
        <v>6.759374999999995</v>
      </c>
      <c r="U20">
        <f t="shared" si="8"/>
        <v>31.865624999999977</v>
      </c>
    </row>
    <row r="21" spans="1:21" x14ac:dyDescent="0.25">
      <c r="A21">
        <v>212</v>
      </c>
      <c r="B21" t="s">
        <v>35</v>
      </c>
      <c r="C21" t="s">
        <v>21</v>
      </c>
      <c r="D21" t="s">
        <v>25</v>
      </c>
      <c r="E21" s="2">
        <v>43237</v>
      </c>
      <c r="F21" s="2">
        <v>43249</v>
      </c>
      <c r="G21" s="2">
        <v>43269</v>
      </c>
      <c r="H21" s="5">
        <f t="shared" si="0"/>
        <v>12</v>
      </c>
      <c r="I21" s="5">
        <f t="shared" si="1"/>
        <v>32</v>
      </c>
      <c r="J21" t="s">
        <v>28</v>
      </c>
      <c r="K21">
        <v>5</v>
      </c>
      <c r="L21">
        <v>128.19999999999999</v>
      </c>
      <c r="M21">
        <v>208.29</v>
      </c>
      <c r="N21">
        <v>180.87</v>
      </c>
      <c r="O21">
        <f t="shared" si="2"/>
        <v>80.09</v>
      </c>
      <c r="P21">
        <f t="shared" si="3"/>
        <v>160.18</v>
      </c>
      <c r="Q21">
        <f t="shared" si="4"/>
        <v>27.419999999999987</v>
      </c>
      <c r="R21">
        <f t="shared" si="5"/>
        <v>54.839999999999975</v>
      </c>
      <c r="S21">
        <f t="shared" si="7"/>
        <v>1.7137499999999992</v>
      </c>
      <c r="T21">
        <f t="shared" si="6"/>
        <v>11.996249999999995</v>
      </c>
      <c r="U21">
        <f t="shared" si="8"/>
        <v>56.553749999999972</v>
      </c>
    </row>
    <row r="22" spans="1:21" x14ac:dyDescent="0.25">
      <c r="A22">
        <v>223</v>
      </c>
      <c r="B22" t="s">
        <v>35</v>
      </c>
      <c r="C22" t="s">
        <v>21</v>
      </c>
      <c r="D22" t="s">
        <v>18</v>
      </c>
      <c r="E22" s="2">
        <v>43237</v>
      </c>
      <c r="F22" s="2">
        <v>43249</v>
      </c>
      <c r="G22" s="2">
        <v>43269</v>
      </c>
      <c r="H22" s="5">
        <f t="shared" si="0"/>
        <v>12</v>
      </c>
      <c r="I22" s="5">
        <f t="shared" si="1"/>
        <v>32</v>
      </c>
      <c r="J22" t="s">
        <v>28</v>
      </c>
      <c r="K22">
        <v>5</v>
      </c>
      <c r="L22">
        <v>130.6</v>
      </c>
      <c r="M22">
        <v>199.47</v>
      </c>
      <c r="N22">
        <v>176.01</v>
      </c>
      <c r="O22">
        <f t="shared" si="2"/>
        <v>68.87</v>
      </c>
      <c r="P22">
        <f t="shared" si="3"/>
        <v>137.74</v>
      </c>
      <c r="Q22">
        <f t="shared" si="4"/>
        <v>23.460000000000008</v>
      </c>
      <c r="R22">
        <f t="shared" si="5"/>
        <v>46.920000000000016</v>
      </c>
      <c r="S22">
        <f t="shared" si="7"/>
        <v>1.4662500000000005</v>
      </c>
      <c r="T22">
        <f t="shared" si="6"/>
        <v>10.263750000000003</v>
      </c>
      <c r="U22">
        <f t="shared" si="8"/>
        <v>48.386250000000018</v>
      </c>
    </row>
    <row r="23" spans="1:21" x14ac:dyDescent="0.25">
      <c r="A23">
        <v>213</v>
      </c>
      <c r="B23" t="s">
        <v>31</v>
      </c>
      <c r="C23" t="s">
        <v>21</v>
      </c>
      <c r="D23" t="s">
        <v>16</v>
      </c>
      <c r="E23" s="2">
        <v>43236</v>
      </c>
      <c r="F23" s="2">
        <v>43248</v>
      </c>
      <c r="G23" s="2">
        <v>43269</v>
      </c>
      <c r="H23" s="5">
        <f t="shared" si="0"/>
        <v>12</v>
      </c>
      <c r="I23" s="5">
        <f t="shared" si="1"/>
        <v>33</v>
      </c>
      <c r="J23" t="s">
        <v>19</v>
      </c>
      <c r="K23">
        <v>8</v>
      </c>
      <c r="L23">
        <v>129.19999999999999</v>
      </c>
      <c r="M23">
        <v>146.12</v>
      </c>
      <c r="N23">
        <v>137.03</v>
      </c>
      <c r="O23">
        <f t="shared" si="2"/>
        <v>16.920000000000016</v>
      </c>
      <c r="P23">
        <f t="shared" si="3"/>
        <v>21.15000000000002</v>
      </c>
      <c r="Q23">
        <f t="shared" si="4"/>
        <v>9.0900000000000034</v>
      </c>
      <c r="R23">
        <f t="shared" si="5"/>
        <v>11.362500000000004</v>
      </c>
      <c r="S23">
        <f t="shared" si="7"/>
        <v>0.34431818181818197</v>
      </c>
      <c r="T23">
        <f t="shared" si="6"/>
        <v>2.4102272727272736</v>
      </c>
      <c r="U23">
        <f t="shared" si="8"/>
        <v>11.362500000000004</v>
      </c>
    </row>
    <row r="24" spans="1:21" x14ac:dyDescent="0.25">
      <c r="A24">
        <v>214</v>
      </c>
      <c r="B24" t="s">
        <v>31</v>
      </c>
      <c r="C24" t="s">
        <v>21</v>
      </c>
      <c r="D24" t="s">
        <v>18</v>
      </c>
      <c r="E24" s="2">
        <v>43236</v>
      </c>
      <c r="F24" s="2">
        <v>43248</v>
      </c>
      <c r="G24" s="2">
        <v>43269</v>
      </c>
      <c r="H24" s="5">
        <f t="shared" si="0"/>
        <v>12</v>
      </c>
      <c r="I24" s="5">
        <f t="shared" si="1"/>
        <v>33</v>
      </c>
      <c r="J24" t="s">
        <v>28</v>
      </c>
      <c r="K24">
        <v>5</v>
      </c>
      <c r="L24">
        <v>130.4</v>
      </c>
      <c r="M24">
        <v>184.67</v>
      </c>
      <c r="N24">
        <v>172.85</v>
      </c>
      <c r="O24">
        <f t="shared" si="2"/>
        <v>54.269999999999982</v>
      </c>
      <c r="P24">
        <f t="shared" si="3"/>
        <v>108.53999999999996</v>
      </c>
      <c r="Q24">
        <f t="shared" si="4"/>
        <v>11.819999999999993</v>
      </c>
      <c r="R24">
        <f t="shared" si="5"/>
        <v>23.639999999999986</v>
      </c>
      <c r="S24">
        <f t="shared" si="7"/>
        <v>0.71636363636363598</v>
      </c>
      <c r="T24">
        <f t="shared" si="6"/>
        <v>5.014545454545452</v>
      </c>
      <c r="U24">
        <f t="shared" si="8"/>
        <v>23.639999999999986</v>
      </c>
    </row>
    <row r="25" spans="1:21" x14ac:dyDescent="0.25">
      <c r="A25">
        <v>215</v>
      </c>
      <c r="B25" t="s">
        <v>31</v>
      </c>
      <c r="C25" t="s">
        <v>21</v>
      </c>
      <c r="D25" t="s">
        <v>32</v>
      </c>
      <c r="E25" s="2">
        <v>43236</v>
      </c>
      <c r="F25" s="2">
        <v>43248</v>
      </c>
      <c r="G25" s="2">
        <v>43269</v>
      </c>
      <c r="H25" s="5">
        <f t="shared" si="0"/>
        <v>12</v>
      </c>
      <c r="I25" s="5">
        <f t="shared" si="1"/>
        <v>33</v>
      </c>
      <c r="J25" t="s">
        <v>19</v>
      </c>
      <c r="K25">
        <v>8</v>
      </c>
      <c r="L25">
        <v>130.30000000000001</v>
      </c>
      <c r="M25">
        <v>148.38</v>
      </c>
      <c r="N25">
        <v>137.84</v>
      </c>
      <c r="O25">
        <f t="shared" si="2"/>
        <v>18.079999999999984</v>
      </c>
      <c r="P25">
        <f t="shared" si="3"/>
        <v>22.59999999999998</v>
      </c>
      <c r="Q25">
        <f t="shared" si="4"/>
        <v>10.539999999999992</v>
      </c>
      <c r="R25">
        <f t="shared" si="5"/>
        <v>13.17499999999999</v>
      </c>
      <c r="S25">
        <f t="shared" si="7"/>
        <v>0.39924242424242395</v>
      </c>
      <c r="T25">
        <f t="shared" si="6"/>
        <v>2.7946969696969677</v>
      </c>
      <c r="U25">
        <f t="shared" si="8"/>
        <v>13.17499999999999</v>
      </c>
    </row>
    <row r="26" spans="1:21" x14ac:dyDescent="0.25">
      <c r="A26">
        <v>216</v>
      </c>
      <c r="B26" t="s">
        <v>25</v>
      </c>
      <c r="C26" t="s">
        <v>15</v>
      </c>
      <c r="D26" t="s">
        <v>27</v>
      </c>
      <c r="E26" s="2">
        <v>43237</v>
      </c>
      <c r="F26" s="2">
        <v>43252</v>
      </c>
      <c r="G26" s="2">
        <v>43277</v>
      </c>
      <c r="H26" s="5">
        <f t="shared" si="0"/>
        <v>15</v>
      </c>
      <c r="I26" s="5">
        <f t="shared" si="1"/>
        <v>40</v>
      </c>
      <c r="J26" t="s">
        <v>19</v>
      </c>
      <c r="K26">
        <v>8</v>
      </c>
      <c r="L26">
        <v>130.80000000000001</v>
      </c>
      <c r="M26">
        <v>168.29</v>
      </c>
      <c r="N26">
        <v>160.9</v>
      </c>
      <c r="O26">
        <f t="shared" si="2"/>
        <v>37.489999999999981</v>
      </c>
      <c r="P26">
        <f t="shared" si="3"/>
        <v>46.862499999999976</v>
      </c>
      <c r="Q26">
        <f t="shared" si="4"/>
        <v>7.3899999999999864</v>
      </c>
      <c r="R26">
        <f t="shared" si="5"/>
        <v>9.2374999999999829</v>
      </c>
      <c r="S26">
        <f t="shared" si="7"/>
        <v>0.23093749999999957</v>
      </c>
      <c r="T26">
        <f t="shared" si="6"/>
        <v>1.616562499999997</v>
      </c>
      <c r="U26">
        <f t="shared" si="8"/>
        <v>7.6209374999999859</v>
      </c>
    </row>
    <row r="27" spans="1:21" x14ac:dyDescent="0.25">
      <c r="A27">
        <v>217</v>
      </c>
      <c r="B27" t="s">
        <v>25</v>
      </c>
      <c r="C27" t="s">
        <v>15</v>
      </c>
      <c r="D27" t="s">
        <v>16</v>
      </c>
      <c r="E27" s="2">
        <v>43237</v>
      </c>
      <c r="F27" s="2">
        <v>43252</v>
      </c>
      <c r="G27" s="2">
        <v>43277</v>
      </c>
      <c r="H27" s="5">
        <f t="shared" si="0"/>
        <v>15</v>
      </c>
      <c r="I27" s="5">
        <f t="shared" si="1"/>
        <v>40</v>
      </c>
      <c r="J27" t="s">
        <v>28</v>
      </c>
      <c r="K27">
        <v>5</v>
      </c>
      <c r="L27">
        <v>128.30000000000001</v>
      </c>
      <c r="M27">
        <v>139.94</v>
      </c>
      <c r="N27">
        <v>135.6</v>
      </c>
      <c r="O27">
        <f t="shared" si="2"/>
        <v>11.639999999999986</v>
      </c>
      <c r="P27">
        <f t="shared" si="3"/>
        <v>23.279999999999973</v>
      </c>
      <c r="Q27">
        <f t="shared" si="4"/>
        <v>4.3400000000000034</v>
      </c>
      <c r="R27">
        <f t="shared" si="5"/>
        <v>8.6800000000000068</v>
      </c>
      <c r="S27">
        <f t="shared" si="7"/>
        <v>0.21700000000000016</v>
      </c>
      <c r="T27">
        <f t="shared" si="6"/>
        <v>1.5190000000000012</v>
      </c>
      <c r="U27">
        <f t="shared" si="8"/>
        <v>7.1610000000000058</v>
      </c>
    </row>
    <row r="28" spans="1:21" x14ac:dyDescent="0.25">
      <c r="A28">
        <v>218</v>
      </c>
      <c r="B28" t="s">
        <v>25</v>
      </c>
      <c r="C28" t="s">
        <v>15</v>
      </c>
      <c r="D28" t="s">
        <v>34</v>
      </c>
      <c r="E28" s="2">
        <v>43237</v>
      </c>
      <c r="F28" s="2">
        <v>43252</v>
      </c>
      <c r="G28" s="2">
        <v>43277</v>
      </c>
      <c r="H28" s="5">
        <f t="shared" si="0"/>
        <v>15</v>
      </c>
      <c r="I28" s="5">
        <f t="shared" si="1"/>
        <v>40</v>
      </c>
      <c r="J28" t="s">
        <v>28</v>
      </c>
      <c r="K28">
        <v>5</v>
      </c>
      <c r="L28">
        <v>127</v>
      </c>
      <c r="M28">
        <v>158.11000000000001</v>
      </c>
      <c r="N28">
        <v>149.63999999999999</v>
      </c>
      <c r="O28">
        <f t="shared" si="2"/>
        <v>31.110000000000014</v>
      </c>
      <c r="P28">
        <f t="shared" si="3"/>
        <v>62.220000000000027</v>
      </c>
      <c r="Q28">
        <f t="shared" si="4"/>
        <v>8.4700000000000273</v>
      </c>
      <c r="R28">
        <f t="shared" si="5"/>
        <v>16.940000000000055</v>
      </c>
      <c r="S28">
        <f t="shared" si="7"/>
        <v>0.42350000000000138</v>
      </c>
      <c r="T28">
        <f t="shared" si="6"/>
        <v>2.9645000000000095</v>
      </c>
      <c r="U28">
        <f t="shared" si="8"/>
        <v>13.975500000000045</v>
      </c>
    </row>
    <row r="29" spans="1:21" x14ac:dyDescent="0.25">
      <c r="A29">
        <v>112</v>
      </c>
      <c r="B29" t="s">
        <v>36</v>
      </c>
      <c r="C29" t="s">
        <v>15</v>
      </c>
      <c r="D29" t="s">
        <v>23</v>
      </c>
      <c r="E29" s="2">
        <v>43239</v>
      </c>
      <c r="F29" s="2">
        <v>43253</v>
      </c>
      <c r="G29" s="2">
        <v>43269</v>
      </c>
      <c r="H29" s="5">
        <f t="shared" si="0"/>
        <v>14</v>
      </c>
      <c r="I29" s="5">
        <f t="shared" si="1"/>
        <v>30</v>
      </c>
      <c r="J29" t="s">
        <v>19</v>
      </c>
      <c r="K29">
        <v>8</v>
      </c>
      <c r="L29">
        <v>125.67</v>
      </c>
      <c r="M29">
        <v>138.34</v>
      </c>
      <c r="N29">
        <v>135.37</v>
      </c>
      <c r="O29">
        <f t="shared" si="2"/>
        <v>12.670000000000002</v>
      </c>
      <c r="P29">
        <f t="shared" si="3"/>
        <v>15.837500000000002</v>
      </c>
      <c r="Q29">
        <f t="shared" si="4"/>
        <v>2.9699999999999989</v>
      </c>
      <c r="R29">
        <f t="shared" si="5"/>
        <v>3.7124999999999986</v>
      </c>
      <c r="S29">
        <f t="shared" si="7"/>
        <v>0.12374999999999996</v>
      </c>
      <c r="T29">
        <f t="shared" si="6"/>
        <v>0.86624999999999974</v>
      </c>
      <c r="U29">
        <f t="shared" si="8"/>
        <v>4.0837499999999984</v>
      </c>
    </row>
    <row r="30" spans="1:21" x14ac:dyDescent="0.25">
      <c r="A30">
        <v>113</v>
      </c>
      <c r="B30" t="s">
        <v>36</v>
      </c>
      <c r="C30" t="s">
        <v>15</v>
      </c>
      <c r="D30" t="s">
        <v>27</v>
      </c>
      <c r="E30" s="2">
        <v>43239</v>
      </c>
      <c r="F30" s="2">
        <v>43253</v>
      </c>
      <c r="G30" s="2">
        <v>43269</v>
      </c>
      <c r="H30" s="5">
        <f t="shared" si="0"/>
        <v>14</v>
      </c>
      <c r="I30" s="5">
        <f t="shared" si="1"/>
        <v>30</v>
      </c>
      <c r="J30" t="s">
        <v>28</v>
      </c>
      <c r="K30">
        <v>5</v>
      </c>
      <c r="L30">
        <v>125.29</v>
      </c>
      <c r="M30">
        <v>134.30000000000001</v>
      </c>
      <c r="N30">
        <v>132.06</v>
      </c>
      <c r="O30">
        <f t="shared" si="2"/>
        <v>9.0100000000000051</v>
      </c>
      <c r="P30">
        <f t="shared" si="3"/>
        <v>18.02000000000001</v>
      </c>
      <c r="Q30">
        <f t="shared" si="4"/>
        <v>2.2400000000000091</v>
      </c>
      <c r="R30">
        <f t="shared" si="5"/>
        <v>4.4800000000000182</v>
      </c>
      <c r="S30">
        <f t="shared" si="7"/>
        <v>0.14933333333333393</v>
      </c>
      <c r="T30">
        <f t="shared" si="6"/>
        <v>1.0453333333333374</v>
      </c>
      <c r="U30">
        <f t="shared" si="8"/>
        <v>4.9280000000000195</v>
      </c>
    </row>
    <row r="31" spans="1:21" x14ac:dyDescent="0.25">
      <c r="A31">
        <v>114</v>
      </c>
      <c r="B31" t="s">
        <v>36</v>
      </c>
      <c r="C31" t="s">
        <v>15</v>
      </c>
      <c r="D31" t="s">
        <v>34</v>
      </c>
      <c r="E31" s="2">
        <v>43239</v>
      </c>
      <c r="F31" s="2">
        <v>43253</v>
      </c>
      <c r="G31" s="2">
        <v>43269</v>
      </c>
      <c r="H31" s="5">
        <f t="shared" si="0"/>
        <v>14</v>
      </c>
      <c r="I31" s="5">
        <f t="shared" si="1"/>
        <v>30</v>
      </c>
      <c r="J31" t="s">
        <v>28</v>
      </c>
      <c r="K31">
        <v>5</v>
      </c>
      <c r="L31">
        <v>124.37</v>
      </c>
      <c r="M31">
        <v>214.64</v>
      </c>
      <c r="N31">
        <v>203.5</v>
      </c>
      <c r="O31">
        <f t="shared" si="2"/>
        <v>90.269999999999982</v>
      </c>
      <c r="P31">
        <f t="shared" si="3"/>
        <v>180.53999999999996</v>
      </c>
      <c r="Q31">
        <f t="shared" si="4"/>
        <v>11.139999999999986</v>
      </c>
      <c r="R31">
        <f t="shared" si="5"/>
        <v>22.279999999999973</v>
      </c>
      <c r="S31">
        <f t="shared" si="7"/>
        <v>0.74266666666666581</v>
      </c>
      <c r="T31">
        <f t="shared" si="6"/>
        <v>5.1986666666666608</v>
      </c>
      <c r="U31">
        <f t="shared" si="8"/>
        <v>24.507999999999971</v>
      </c>
    </row>
    <row r="32" spans="1:21" x14ac:dyDescent="0.25">
      <c r="A32">
        <v>91</v>
      </c>
      <c r="B32" t="s">
        <v>30</v>
      </c>
      <c r="C32" t="s">
        <v>15</v>
      </c>
      <c r="D32" t="s">
        <v>27</v>
      </c>
      <c r="E32" s="2">
        <v>43240</v>
      </c>
      <c r="F32" s="2">
        <v>43255</v>
      </c>
      <c r="G32" s="2">
        <v>43272</v>
      </c>
      <c r="H32" s="5">
        <f t="shared" si="0"/>
        <v>15</v>
      </c>
      <c r="I32" s="5">
        <f t="shared" si="1"/>
        <v>32</v>
      </c>
      <c r="J32" t="s">
        <v>28</v>
      </c>
      <c r="K32">
        <v>5</v>
      </c>
      <c r="L32">
        <v>132.07</v>
      </c>
      <c r="M32">
        <v>259.47000000000003</v>
      </c>
    </row>
    <row r="33" spans="1:21" x14ac:dyDescent="0.25">
      <c r="A33">
        <v>92</v>
      </c>
      <c r="B33" t="s">
        <v>30</v>
      </c>
      <c r="C33" t="s">
        <v>15</v>
      </c>
      <c r="D33" t="s">
        <v>16</v>
      </c>
      <c r="E33" s="2">
        <v>43240</v>
      </c>
      <c r="F33" s="2">
        <v>43255</v>
      </c>
      <c r="G33" s="2">
        <v>43272</v>
      </c>
      <c r="H33" s="5">
        <f t="shared" si="0"/>
        <v>15</v>
      </c>
      <c r="I33" s="5">
        <f t="shared" si="1"/>
        <v>32</v>
      </c>
      <c r="J33" t="s">
        <v>19</v>
      </c>
      <c r="K33">
        <v>8</v>
      </c>
      <c r="L33">
        <v>131.34</v>
      </c>
      <c r="M33">
        <v>146.28</v>
      </c>
      <c r="N33">
        <v>140.30000000000001</v>
      </c>
      <c r="O33">
        <f t="shared" ref="O33:O56" si="9">M33-L33</f>
        <v>14.939999999999998</v>
      </c>
      <c r="P33">
        <f t="shared" ref="P33:P56" si="10">(O33/K33)*10</f>
        <v>18.674999999999997</v>
      </c>
      <c r="Q33">
        <f t="shared" ref="Q33:Q56" si="11">M33-N33</f>
        <v>5.9799999999999898</v>
      </c>
      <c r="R33">
        <f t="shared" ref="R33:R56" si="12">(Q33/K33)*10</f>
        <v>7.4749999999999872</v>
      </c>
      <c r="S33">
        <f t="shared" ref="S33:S56" si="13">R33/I33</f>
        <v>0.2335937499999996</v>
      </c>
      <c r="T33">
        <f t="shared" ref="T33:T56" si="14">S33*7</f>
        <v>1.6351562499999972</v>
      </c>
      <c r="U33">
        <f t="shared" si="8"/>
        <v>7.708593749999987</v>
      </c>
    </row>
    <row r="34" spans="1:21" x14ac:dyDescent="0.25">
      <c r="A34">
        <v>229</v>
      </c>
      <c r="B34" t="s">
        <v>30</v>
      </c>
      <c r="C34" t="s">
        <v>15</v>
      </c>
      <c r="D34" t="s">
        <v>25</v>
      </c>
      <c r="E34" s="2">
        <v>43240</v>
      </c>
      <c r="F34" s="2">
        <v>43255</v>
      </c>
      <c r="G34" s="2">
        <v>43272</v>
      </c>
      <c r="H34" s="5">
        <f t="shared" ref="H34:H65" si="15">F34-E34</f>
        <v>15</v>
      </c>
      <c r="I34" s="5">
        <f t="shared" ref="I34:I65" si="16">G34-E34</f>
        <v>32</v>
      </c>
      <c r="J34" t="s">
        <v>19</v>
      </c>
      <c r="K34">
        <v>8</v>
      </c>
      <c r="L34">
        <v>129.5</v>
      </c>
      <c r="M34">
        <v>157.62</v>
      </c>
      <c r="N34">
        <v>148.82</v>
      </c>
      <c r="O34">
        <f t="shared" si="9"/>
        <v>28.120000000000005</v>
      </c>
      <c r="P34">
        <f t="shared" si="10"/>
        <v>35.150000000000006</v>
      </c>
      <c r="Q34">
        <f t="shared" si="11"/>
        <v>8.8000000000000114</v>
      </c>
      <c r="R34">
        <f t="shared" si="12"/>
        <v>11.000000000000014</v>
      </c>
      <c r="S34">
        <f t="shared" si="13"/>
        <v>0.34375000000000044</v>
      </c>
      <c r="T34">
        <f t="shared" si="14"/>
        <v>2.4062500000000031</v>
      </c>
      <c r="U34">
        <f t="shared" si="8"/>
        <v>11.343750000000014</v>
      </c>
    </row>
    <row r="35" spans="1:21" x14ac:dyDescent="0.25">
      <c r="A35">
        <v>73</v>
      </c>
      <c r="B35" t="s">
        <v>14</v>
      </c>
      <c r="C35" t="s">
        <v>15</v>
      </c>
      <c r="D35" t="s">
        <v>16</v>
      </c>
      <c r="E35" s="2">
        <v>43235</v>
      </c>
      <c r="F35" s="2">
        <v>43247</v>
      </c>
      <c r="G35" s="2">
        <v>43265</v>
      </c>
      <c r="H35" s="5">
        <f t="shared" si="15"/>
        <v>12</v>
      </c>
      <c r="I35" s="5">
        <f t="shared" si="16"/>
        <v>30</v>
      </c>
      <c r="J35" t="s">
        <v>17</v>
      </c>
      <c r="K35">
        <v>10</v>
      </c>
      <c r="L35">
        <v>127.64</v>
      </c>
      <c r="M35">
        <v>145.37</v>
      </c>
      <c r="N35">
        <v>137.76</v>
      </c>
      <c r="O35">
        <f t="shared" si="9"/>
        <v>17.730000000000004</v>
      </c>
      <c r="P35">
        <f t="shared" si="10"/>
        <v>17.730000000000004</v>
      </c>
      <c r="Q35">
        <f t="shared" si="11"/>
        <v>7.6100000000000136</v>
      </c>
      <c r="R35">
        <f t="shared" si="12"/>
        <v>7.6100000000000136</v>
      </c>
      <c r="S35">
        <f t="shared" si="13"/>
        <v>0.2536666666666671</v>
      </c>
      <c r="T35">
        <f t="shared" si="14"/>
        <v>1.7756666666666696</v>
      </c>
      <c r="U35">
        <f t="shared" si="8"/>
        <v>8.3710000000000147</v>
      </c>
    </row>
    <row r="36" spans="1:21" x14ac:dyDescent="0.25">
      <c r="A36">
        <v>74</v>
      </c>
      <c r="B36" t="s">
        <v>14</v>
      </c>
      <c r="C36" t="s">
        <v>15</v>
      </c>
      <c r="D36" t="s">
        <v>18</v>
      </c>
      <c r="E36" s="2">
        <v>43235</v>
      </c>
      <c r="F36" s="2">
        <v>43247</v>
      </c>
      <c r="G36" s="2">
        <v>43265</v>
      </c>
      <c r="H36" s="5">
        <f t="shared" si="15"/>
        <v>12</v>
      </c>
      <c r="I36" s="5">
        <f t="shared" si="16"/>
        <v>30</v>
      </c>
      <c r="J36" t="s">
        <v>19</v>
      </c>
      <c r="K36">
        <v>8</v>
      </c>
      <c r="L36">
        <v>125.52</v>
      </c>
      <c r="M36">
        <v>136.81</v>
      </c>
      <c r="N36">
        <v>132.30000000000001</v>
      </c>
      <c r="O36">
        <f t="shared" si="9"/>
        <v>11.290000000000006</v>
      </c>
      <c r="P36">
        <f t="shared" si="10"/>
        <v>14.112500000000008</v>
      </c>
      <c r="Q36">
        <f t="shared" si="11"/>
        <v>4.5099999999999909</v>
      </c>
      <c r="R36">
        <f t="shared" si="12"/>
        <v>5.6374999999999886</v>
      </c>
      <c r="S36">
        <f t="shared" si="13"/>
        <v>0.18791666666666629</v>
      </c>
      <c r="T36">
        <f t="shared" si="14"/>
        <v>1.315416666666664</v>
      </c>
      <c r="U36">
        <f t="shared" si="8"/>
        <v>6.2012499999999875</v>
      </c>
    </row>
    <row r="37" spans="1:21" x14ac:dyDescent="0.25">
      <c r="A37">
        <v>75</v>
      </c>
      <c r="B37" t="s">
        <v>14</v>
      </c>
      <c r="C37" t="s">
        <v>15</v>
      </c>
      <c r="D37" t="s">
        <v>20</v>
      </c>
      <c r="E37" s="2">
        <v>43235</v>
      </c>
      <c r="F37" s="2">
        <v>43247</v>
      </c>
      <c r="G37" s="2">
        <v>43265</v>
      </c>
      <c r="H37" s="5">
        <f t="shared" si="15"/>
        <v>12</v>
      </c>
      <c r="I37" s="5">
        <f t="shared" si="16"/>
        <v>30</v>
      </c>
      <c r="J37" t="s">
        <v>19</v>
      </c>
      <c r="K37">
        <v>8</v>
      </c>
      <c r="L37">
        <v>128.80000000000001</v>
      </c>
      <c r="M37">
        <v>135.57</v>
      </c>
      <c r="N37">
        <v>130.86000000000001</v>
      </c>
      <c r="O37">
        <f t="shared" si="9"/>
        <v>6.7699999999999818</v>
      </c>
      <c r="P37">
        <f t="shared" si="10"/>
        <v>8.4624999999999773</v>
      </c>
      <c r="Q37">
        <f t="shared" si="11"/>
        <v>4.7099999999999795</v>
      </c>
      <c r="R37">
        <f t="shared" si="12"/>
        <v>5.8874999999999744</v>
      </c>
      <c r="S37">
        <f t="shared" si="13"/>
        <v>0.19624999999999915</v>
      </c>
      <c r="T37">
        <f t="shared" si="14"/>
        <v>1.373749999999994</v>
      </c>
      <c r="U37">
        <f t="shared" si="8"/>
        <v>6.4762499999999719</v>
      </c>
    </row>
    <row r="38" spans="1:21" x14ac:dyDescent="0.25">
      <c r="A38">
        <v>79</v>
      </c>
      <c r="B38" t="s">
        <v>22</v>
      </c>
      <c r="C38" t="s">
        <v>15</v>
      </c>
      <c r="D38" t="s">
        <v>23</v>
      </c>
      <c r="E38" s="2">
        <v>43229</v>
      </c>
      <c r="F38" s="2">
        <v>43239</v>
      </c>
      <c r="G38" s="2">
        <v>43265</v>
      </c>
      <c r="H38" s="5">
        <f t="shared" si="15"/>
        <v>10</v>
      </c>
      <c r="I38" s="5">
        <f t="shared" si="16"/>
        <v>36</v>
      </c>
      <c r="J38" t="s">
        <v>17</v>
      </c>
      <c r="K38">
        <v>10</v>
      </c>
      <c r="L38">
        <v>127.3</v>
      </c>
      <c r="M38">
        <v>142.66</v>
      </c>
      <c r="N38">
        <v>136.94</v>
      </c>
      <c r="O38">
        <f t="shared" si="9"/>
        <v>15.36</v>
      </c>
      <c r="P38">
        <f t="shared" si="10"/>
        <v>15.36</v>
      </c>
      <c r="Q38">
        <f t="shared" si="11"/>
        <v>5.7199999999999989</v>
      </c>
      <c r="R38">
        <f t="shared" si="12"/>
        <v>5.7199999999999989</v>
      </c>
      <c r="S38">
        <f t="shared" si="13"/>
        <v>0.15888888888888886</v>
      </c>
      <c r="T38">
        <f t="shared" si="14"/>
        <v>1.112222222222222</v>
      </c>
      <c r="U38">
        <f t="shared" si="8"/>
        <v>5.2433333333333323</v>
      </c>
    </row>
    <row r="39" spans="1:21" x14ac:dyDescent="0.25">
      <c r="A39">
        <v>80</v>
      </c>
      <c r="B39" t="s">
        <v>22</v>
      </c>
      <c r="C39" t="s">
        <v>15</v>
      </c>
      <c r="D39" t="s">
        <v>24</v>
      </c>
      <c r="E39" s="2">
        <v>43229</v>
      </c>
      <c r="F39" s="2">
        <v>43239</v>
      </c>
      <c r="G39" s="2">
        <v>43265</v>
      </c>
      <c r="H39" s="5">
        <f t="shared" si="15"/>
        <v>10</v>
      </c>
      <c r="I39" s="5">
        <f t="shared" si="16"/>
        <v>36</v>
      </c>
      <c r="J39" t="s">
        <v>17</v>
      </c>
      <c r="K39">
        <v>10</v>
      </c>
      <c r="L39">
        <v>127.64</v>
      </c>
      <c r="M39">
        <v>141.54</v>
      </c>
      <c r="N39">
        <v>138.6</v>
      </c>
      <c r="O39">
        <f t="shared" si="9"/>
        <v>13.899999999999991</v>
      </c>
      <c r="P39">
        <f t="shared" si="10"/>
        <v>13.899999999999991</v>
      </c>
      <c r="Q39">
        <f t="shared" si="11"/>
        <v>2.9399999999999977</v>
      </c>
      <c r="R39">
        <f t="shared" si="12"/>
        <v>2.9399999999999977</v>
      </c>
      <c r="S39">
        <f t="shared" si="13"/>
        <v>8.166666666666661E-2</v>
      </c>
      <c r="T39">
        <f t="shared" si="14"/>
        <v>0.57166666666666632</v>
      </c>
      <c r="U39">
        <f t="shared" si="8"/>
        <v>2.6949999999999981</v>
      </c>
    </row>
    <row r="40" spans="1:21" x14ac:dyDescent="0.25">
      <c r="A40">
        <v>81</v>
      </c>
      <c r="B40" t="s">
        <v>22</v>
      </c>
      <c r="C40" t="s">
        <v>15</v>
      </c>
      <c r="D40" t="s">
        <v>25</v>
      </c>
      <c r="E40" s="2">
        <v>43229</v>
      </c>
      <c r="F40" s="2">
        <v>43239</v>
      </c>
      <c r="G40" s="2">
        <v>43265</v>
      </c>
      <c r="H40" s="5">
        <f t="shared" si="15"/>
        <v>10</v>
      </c>
      <c r="I40" s="5">
        <f t="shared" si="16"/>
        <v>36</v>
      </c>
      <c r="J40" t="s">
        <v>17</v>
      </c>
      <c r="K40">
        <v>10</v>
      </c>
      <c r="L40">
        <v>123.55</v>
      </c>
      <c r="M40">
        <v>131.53</v>
      </c>
      <c r="N40">
        <v>127.6</v>
      </c>
      <c r="O40">
        <f t="shared" si="9"/>
        <v>7.980000000000004</v>
      </c>
      <c r="P40">
        <f t="shared" si="10"/>
        <v>7.980000000000004</v>
      </c>
      <c r="Q40">
        <f t="shared" si="11"/>
        <v>3.9300000000000068</v>
      </c>
      <c r="R40">
        <f t="shared" si="12"/>
        <v>3.9300000000000068</v>
      </c>
      <c r="S40">
        <f t="shared" si="13"/>
        <v>0.10916666666666686</v>
      </c>
      <c r="T40">
        <f t="shared" si="14"/>
        <v>0.76416666666666799</v>
      </c>
      <c r="U40">
        <f t="shared" si="8"/>
        <v>3.6025000000000063</v>
      </c>
    </row>
    <row r="41" spans="1:21" x14ac:dyDescent="0.25">
      <c r="A41">
        <v>85</v>
      </c>
      <c r="B41" t="s">
        <v>26</v>
      </c>
      <c r="C41" t="s">
        <v>15</v>
      </c>
      <c r="D41" t="s">
        <v>18</v>
      </c>
      <c r="E41" s="2">
        <v>43240</v>
      </c>
      <c r="F41" s="2">
        <v>43255</v>
      </c>
      <c r="G41" s="2">
        <v>43275</v>
      </c>
      <c r="H41" s="5">
        <f t="shared" si="15"/>
        <v>15</v>
      </c>
      <c r="I41" s="5">
        <f t="shared" si="16"/>
        <v>35</v>
      </c>
      <c r="J41" t="s">
        <v>19</v>
      </c>
      <c r="K41">
        <v>8</v>
      </c>
      <c r="L41">
        <v>129.29</v>
      </c>
      <c r="M41">
        <v>143.36000000000001</v>
      </c>
      <c r="N41">
        <v>134.66999999999999</v>
      </c>
      <c r="O41">
        <f t="shared" si="9"/>
        <v>14.070000000000022</v>
      </c>
      <c r="P41">
        <f t="shared" si="10"/>
        <v>17.587500000000027</v>
      </c>
      <c r="Q41">
        <f t="shared" si="11"/>
        <v>8.6900000000000261</v>
      </c>
      <c r="R41">
        <f t="shared" si="12"/>
        <v>10.862500000000033</v>
      </c>
      <c r="S41">
        <f t="shared" si="13"/>
        <v>0.31035714285714378</v>
      </c>
      <c r="T41">
        <f t="shared" si="14"/>
        <v>2.1725000000000065</v>
      </c>
      <c r="U41">
        <f t="shared" si="8"/>
        <v>10.241785714285745</v>
      </c>
    </row>
    <row r="42" spans="1:21" x14ac:dyDescent="0.25">
      <c r="A42">
        <v>86</v>
      </c>
      <c r="B42" t="s">
        <v>26</v>
      </c>
      <c r="C42" t="s">
        <v>15</v>
      </c>
      <c r="D42" t="s">
        <v>27</v>
      </c>
      <c r="E42" s="2">
        <v>43240</v>
      </c>
      <c r="F42" s="2">
        <v>43255</v>
      </c>
      <c r="G42" s="2">
        <v>43275</v>
      </c>
      <c r="H42" s="5">
        <f t="shared" si="15"/>
        <v>15</v>
      </c>
      <c r="I42" s="5">
        <f t="shared" si="16"/>
        <v>35</v>
      </c>
      <c r="J42" t="s">
        <v>28</v>
      </c>
      <c r="K42">
        <v>5</v>
      </c>
      <c r="L42">
        <v>129.24</v>
      </c>
      <c r="M42">
        <v>138.75</v>
      </c>
      <c r="N42">
        <v>133.55000000000001</v>
      </c>
      <c r="O42">
        <f t="shared" si="9"/>
        <v>9.5099999999999909</v>
      </c>
      <c r="P42">
        <f t="shared" si="10"/>
        <v>19.019999999999982</v>
      </c>
      <c r="Q42">
        <f t="shared" si="11"/>
        <v>5.1999999999999886</v>
      </c>
      <c r="R42">
        <f t="shared" si="12"/>
        <v>10.399999999999977</v>
      </c>
      <c r="S42">
        <f t="shared" si="13"/>
        <v>0.29714285714285649</v>
      </c>
      <c r="T42">
        <f t="shared" si="14"/>
        <v>2.0799999999999956</v>
      </c>
      <c r="U42">
        <f t="shared" si="8"/>
        <v>9.8057142857142647</v>
      </c>
    </row>
    <row r="43" spans="1:21" x14ac:dyDescent="0.25">
      <c r="A43">
        <v>87</v>
      </c>
      <c r="B43" t="s">
        <v>26</v>
      </c>
      <c r="C43" t="s">
        <v>15</v>
      </c>
      <c r="D43" t="s">
        <v>29</v>
      </c>
      <c r="E43" s="2">
        <v>43240</v>
      </c>
      <c r="F43" s="2">
        <v>43255</v>
      </c>
      <c r="G43" s="2">
        <v>43275</v>
      </c>
      <c r="H43" s="5">
        <f t="shared" si="15"/>
        <v>15</v>
      </c>
      <c r="I43" s="5">
        <f t="shared" si="16"/>
        <v>35</v>
      </c>
      <c r="J43" t="s">
        <v>28</v>
      </c>
      <c r="K43">
        <v>5</v>
      </c>
      <c r="L43">
        <v>132.88999999999999</v>
      </c>
      <c r="M43">
        <v>169.62</v>
      </c>
      <c r="N43">
        <v>158.93</v>
      </c>
      <c r="O43">
        <f t="shared" si="9"/>
        <v>36.730000000000018</v>
      </c>
      <c r="P43">
        <f t="shared" si="10"/>
        <v>73.460000000000036</v>
      </c>
      <c r="Q43">
        <f t="shared" si="11"/>
        <v>10.689999999999998</v>
      </c>
      <c r="R43">
        <f t="shared" si="12"/>
        <v>21.379999999999995</v>
      </c>
      <c r="S43">
        <f t="shared" si="13"/>
        <v>0.61085714285714277</v>
      </c>
      <c r="T43">
        <f t="shared" si="14"/>
        <v>4.2759999999999998</v>
      </c>
      <c r="U43">
        <f t="shared" si="8"/>
        <v>20.158285714285711</v>
      </c>
    </row>
    <row r="44" spans="1:21" x14ac:dyDescent="0.25">
      <c r="A44">
        <v>210</v>
      </c>
      <c r="B44" t="s">
        <v>35</v>
      </c>
      <c r="C44" t="s">
        <v>15</v>
      </c>
      <c r="D44" t="s">
        <v>18</v>
      </c>
      <c r="E44" s="2">
        <v>43237</v>
      </c>
      <c r="F44" s="2">
        <v>43249</v>
      </c>
      <c r="G44" s="2">
        <v>43269</v>
      </c>
      <c r="H44" s="5">
        <f t="shared" si="15"/>
        <v>12</v>
      </c>
      <c r="I44" s="5">
        <f t="shared" si="16"/>
        <v>32</v>
      </c>
      <c r="J44" t="s">
        <v>28</v>
      </c>
      <c r="K44">
        <v>5</v>
      </c>
      <c r="L44">
        <v>129.6</v>
      </c>
      <c r="M44">
        <v>144.88999999999999</v>
      </c>
      <c r="N44">
        <v>137.1</v>
      </c>
      <c r="O44">
        <f t="shared" si="9"/>
        <v>15.289999999999992</v>
      </c>
      <c r="P44">
        <f t="shared" si="10"/>
        <v>30.579999999999984</v>
      </c>
      <c r="Q44">
        <f t="shared" si="11"/>
        <v>7.789999999999992</v>
      </c>
      <c r="R44">
        <f t="shared" si="12"/>
        <v>15.579999999999984</v>
      </c>
      <c r="S44">
        <f t="shared" si="13"/>
        <v>0.4868749999999995</v>
      </c>
      <c r="T44">
        <f t="shared" si="14"/>
        <v>3.4081249999999965</v>
      </c>
      <c r="U44">
        <f t="shared" si="8"/>
        <v>16.066874999999982</v>
      </c>
    </row>
    <row r="45" spans="1:21" x14ac:dyDescent="0.25">
      <c r="A45">
        <v>222</v>
      </c>
      <c r="B45" t="s">
        <v>35</v>
      </c>
      <c r="C45" t="s">
        <v>15</v>
      </c>
      <c r="D45" t="s">
        <v>25</v>
      </c>
      <c r="E45" s="2">
        <v>43237</v>
      </c>
      <c r="F45" s="2">
        <v>43249</v>
      </c>
      <c r="G45" s="2">
        <v>43269</v>
      </c>
      <c r="H45" s="5">
        <f t="shared" si="15"/>
        <v>12</v>
      </c>
      <c r="I45" s="5">
        <f t="shared" si="16"/>
        <v>32</v>
      </c>
      <c r="J45" t="s">
        <v>28</v>
      </c>
      <c r="K45">
        <v>5</v>
      </c>
      <c r="L45">
        <v>129.1</v>
      </c>
      <c r="M45">
        <v>149.29</v>
      </c>
      <c r="N45">
        <v>136.65</v>
      </c>
      <c r="O45">
        <f t="shared" si="9"/>
        <v>20.189999999999998</v>
      </c>
      <c r="P45">
        <f t="shared" si="10"/>
        <v>40.379999999999995</v>
      </c>
      <c r="Q45">
        <f t="shared" si="11"/>
        <v>12.639999999999986</v>
      </c>
      <c r="R45">
        <f t="shared" si="12"/>
        <v>25.279999999999973</v>
      </c>
      <c r="S45">
        <f t="shared" si="13"/>
        <v>0.78999999999999915</v>
      </c>
      <c r="T45">
        <f t="shared" si="14"/>
        <v>5.529999999999994</v>
      </c>
      <c r="U45">
        <f t="shared" si="8"/>
        <v>26.069999999999972</v>
      </c>
    </row>
    <row r="46" spans="1:21" x14ac:dyDescent="0.25">
      <c r="A46">
        <v>224</v>
      </c>
      <c r="B46" t="s">
        <v>35</v>
      </c>
      <c r="C46" t="s">
        <v>15</v>
      </c>
      <c r="D46" t="s">
        <v>16</v>
      </c>
      <c r="E46" s="2">
        <v>43237</v>
      </c>
      <c r="F46" s="2">
        <v>43249</v>
      </c>
      <c r="G46" s="2">
        <v>43269</v>
      </c>
      <c r="H46" s="5">
        <f t="shared" si="15"/>
        <v>12</v>
      </c>
      <c r="I46" s="5">
        <f t="shared" si="16"/>
        <v>32</v>
      </c>
      <c r="J46" t="s">
        <v>28</v>
      </c>
      <c r="K46">
        <v>5</v>
      </c>
      <c r="L46">
        <v>129.9</v>
      </c>
      <c r="M46">
        <v>203.48</v>
      </c>
      <c r="N46">
        <v>180.17</v>
      </c>
      <c r="O46">
        <f t="shared" si="9"/>
        <v>73.579999999999984</v>
      </c>
      <c r="P46">
        <f t="shared" si="10"/>
        <v>147.15999999999997</v>
      </c>
      <c r="Q46">
        <f t="shared" si="11"/>
        <v>23.310000000000002</v>
      </c>
      <c r="R46">
        <f t="shared" si="12"/>
        <v>46.620000000000005</v>
      </c>
      <c r="S46">
        <f t="shared" si="13"/>
        <v>1.4568750000000001</v>
      </c>
      <c r="T46">
        <f t="shared" si="14"/>
        <v>10.198125000000001</v>
      </c>
      <c r="U46">
        <f t="shared" si="8"/>
        <v>48.076875000000001</v>
      </c>
    </row>
    <row r="47" spans="1:21" x14ac:dyDescent="0.25">
      <c r="A47">
        <v>94</v>
      </c>
      <c r="B47" t="s">
        <v>31</v>
      </c>
      <c r="C47" t="s">
        <v>15</v>
      </c>
      <c r="D47" t="s">
        <v>18</v>
      </c>
      <c r="E47" s="2">
        <v>43236</v>
      </c>
      <c r="F47" s="2">
        <v>43248</v>
      </c>
      <c r="G47" s="2">
        <v>43269</v>
      </c>
      <c r="H47" s="5">
        <f t="shared" si="15"/>
        <v>12</v>
      </c>
      <c r="I47" s="5">
        <f t="shared" si="16"/>
        <v>33</v>
      </c>
      <c r="J47" t="s">
        <v>17</v>
      </c>
      <c r="K47">
        <v>10</v>
      </c>
      <c r="L47">
        <v>126.69</v>
      </c>
      <c r="M47">
        <v>137.26</v>
      </c>
      <c r="N47">
        <v>131.85</v>
      </c>
      <c r="O47">
        <f t="shared" si="9"/>
        <v>10.569999999999993</v>
      </c>
      <c r="P47">
        <f t="shared" si="10"/>
        <v>10.569999999999993</v>
      </c>
      <c r="Q47">
        <f t="shared" si="11"/>
        <v>5.4099999999999966</v>
      </c>
      <c r="R47">
        <f t="shared" si="12"/>
        <v>5.4099999999999966</v>
      </c>
      <c r="S47">
        <f t="shared" si="13"/>
        <v>0.16393939393939383</v>
      </c>
      <c r="T47">
        <f t="shared" si="14"/>
        <v>1.1475757575757568</v>
      </c>
      <c r="U47">
        <f t="shared" si="8"/>
        <v>5.4099999999999966</v>
      </c>
    </row>
    <row r="48" spans="1:21" x14ac:dyDescent="0.25">
      <c r="A48">
        <v>95</v>
      </c>
      <c r="B48" t="s">
        <v>31</v>
      </c>
      <c r="C48" t="s">
        <v>15</v>
      </c>
      <c r="D48" t="s">
        <v>32</v>
      </c>
      <c r="E48" s="2">
        <v>43236</v>
      </c>
      <c r="F48" s="2">
        <v>43248</v>
      </c>
      <c r="G48" s="2">
        <v>43269</v>
      </c>
      <c r="H48" s="5">
        <f t="shared" si="15"/>
        <v>12</v>
      </c>
      <c r="I48" s="5">
        <f t="shared" si="16"/>
        <v>33</v>
      </c>
      <c r="J48" t="s">
        <v>19</v>
      </c>
      <c r="K48">
        <v>8</v>
      </c>
      <c r="L48">
        <v>125.79</v>
      </c>
      <c r="M48">
        <v>142.1</v>
      </c>
      <c r="N48">
        <v>133.74</v>
      </c>
      <c r="O48">
        <f t="shared" si="9"/>
        <v>16.309999999999988</v>
      </c>
      <c r="P48">
        <f t="shared" si="10"/>
        <v>20.387499999999985</v>
      </c>
      <c r="Q48">
        <f t="shared" si="11"/>
        <v>8.3599999999999852</v>
      </c>
      <c r="R48">
        <f t="shared" si="12"/>
        <v>10.449999999999982</v>
      </c>
      <c r="S48">
        <f t="shared" si="13"/>
        <v>0.3166666666666661</v>
      </c>
      <c r="T48">
        <f t="shared" si="14"/>
        <v>2.2166666666666628</v>
      </c>
      <c r="U48">
        <f t="shared" si="8"/>
        <v>10.449999999999982</v>
      </c>
    </row>
    <row r="49" spans="1:21" x14ac:dyDescent="0.25">
      <c r="A49">
        <v>96</v>
      </c>
      <c r="B49" t="s">
        <v>31</v>
      </c>
      <c r="C49" t="s">
        <v>15</v>
      </c>
      <c r="D49" t="s">
        <v>16</v>
      </c>
      <c r="E49" s="2">
        <v>43236</v>
      </c>
      <c r="F49" s="2">
        <v>43248</v>
      </c>
      <c r="G49" s="2">
        <v>43269</v>
      </c>
      <c r="H49" s="5">
        <f t="shared" si="15"/>
        <v>12</v>
      </c>
      <c r="I49" s="5">
        <f t="shared" si="16"/>
        <v>33</v>
      </c>
      <c r="J49" t="s">
        <v>19</v>
      </c>
      <c r="K49">
        <v>8</v>
      </c>
      <c r="L49">
        <v>126.45</v>
      </c>
      <c r="M49">
        <v>134.56</v>
      </c>
      <c r="N49">
        <v>129.26</v>
      </c>
      <c r="O49">
        <f t="shared" si="9"/>
        <v>8.11</v>
      </c>
      <c r="P49">
        <f t="shared" si="10"/>
        <v>10.137499999999999</v>
      </c>
      <c r="Q49">
        <f t="shared" si="11"/>
        <v>5.3000000000000114</v>
      </c>
      <c r="R49">
        <f t="shared" si="12"/>
        <v>6.6250000000000142</v>
      </c>
      <c r="S49">
        <f t="shared" si="13"/>
        <v>0.20075757575757619</v>
      </c>
      <c r="T49">
        <f t="shared" si="14"/>
        <v>1.4053030303030334</v>
      </c>
      <c r="U49">
        <f t="shared" si="8"/>
        <v>6.6250000000000142</v>
      </c>
    </row>
    <row r="50" spans="1:21" x14ac:dyDescent="0.25">
      <c r="A50">
        <v>97</v>
      </c>
      <c r="B50" t="s">
        <v>25</v>
      </c>
      <c r="C50" t="s">
        <v>33</v>
      </c>
      <c r="D50" t="s">
        <v>16</v>
      </c>
      <c r="E50" s="2">
        <v>43237</v>
      </c>
      <c r="F50" s="2">
        <v>43237</v>
      </c>
      <c r="G50" s="2">
        <v>43252</v>
      </c>
      <c r="H50" s="5">
        <f t="shared" si="15"/>
        <v>0</v>
      </c>
      <c r="I50" s="5">
        <f t="shared" si="16"/>
        <v>15</v>
      </c>
      <c r="J50" t="s">
        <v>17</v>
      </c>
      <c r="K50">
        <v>10</v>
      </c>
      <c r="L50">
        <v>127</v>
      </c>
      <c r="M50">
        <v>148.43</v>
      </c>
      <c r="N50">
        <v>143.38999999999999</v>
      </c>
      <c r="O50">
        <f t="shared" si="9"/>
        <v>21.430000000000007</v>
      </c>
      <c r="P50">
        <f t="shared" si="10"/>
        <v>21.430000000000007</v>
      </c>
      <c r="Q50">
        <f t="shared" si="11"/>
        <v>5.0400000000000205</v>
      </c>
      <c r="R50">
        <f t="shared" si="12"/>
        <v>5.0400000000000205</v>
      </c>
      <c r="S50">
        <f t="shared" si="13"/>
        <v>0.33600000000000135</v>
      </c>
      <c r="T50">
        <f t="shared" si="14"/>
        <v>2.3520000000000096</v>
      </c>
      <c r="U50">
        <f t="shared" si="8"/>
        <v>11.088000000000045</v>
      </c>
    </row>
    <row r="51" spans="1:21" x14ac:dyDescent="0.25">
      <c r="A51">
        <v>98</v>
      </c>
      <c r="B51" t="s">
        <v>25</v>
      </c>
      <c r="C51" t="s">
        <v>33</v>
      </c>
      <c r="D51" t="s">
        <v>27</v>
      </c>
      <c r="E51" s="2">
        <v>43237</v>
      </c>
      <c r="F51" s="2">
        <v>43237</v>
      </c>
      <c r="G51" s="2">
        <v>43252</v>
      </c>
      <c r="H51" s="5">
        <f t="shared" si="15"/>
        <v>0</v>
      </c>
      <c r="I51" s="5">
        <f t="shared" si="16"/>
        <v>15</v>
      </c>
      <c r="J51" t="s">
        <v>17</v>
      </c>
      <c r="K51">
        <v>10</v>
      </c>
      <c r="L51">
        <v>126.77</v>
      </c>
      <c r="M51">
        <v>175.22</v>
      </c>
      <c r="N51">
        <v>161.88999999999999</v>
      </c>
      <c r="O51">
        <f t="shared" si="9"/>
        <v>48.45</v>
      </c>
      <c r="P51">
        <f t="shared" si="10"/>
        <v>48.45</v>
      </c>
      <c r="Q51">
        <f t="shared" si="11"/>
        <v>13.330000000000013</v>
      </c>
      <c r="R51">
        <f t="shared" si="12"/>
        <v>13.330000000000013</v>
      </c>
      <c r="S51">
        <f t="shared" si="13"/>
        <v>0.88866666666666749</v>
      </c>
      <c r="T51">
        <f t="shared" si="14"/>
        <v>6.2206666666666726</v>
      </c>
      <c r="U51">
        <f>S51*13</f>
        <v>11.552666666666678</v>
      </c>
    </row>
    <row r="52" spans="1:21" x14ac:dyDescent="0.25">
      <c r="A52">
        <v>99</v>
      </c>
      <c r="B52" t="s">
        <v>25</v>
      </c>
      <c r="C52" t="s">
        <v>33</v>
      </c>
      <c r="D52" t="s">
        <v>34</v>
      </c>
      <c r="E52" s="2">
        <v>43237</v>
      </c>
      <c r="F52" s="2">
        <v>43237</v>
      </c>
      <c r="G52" s="2">
        <v>43252</v>
      </c>
      <c r="H52" s="5">
        <f t="shared" si="15"/>
        <v>0</v>
      </c>
      <c r="I52" s="5">
        <f t="shared" si="16"/>
        <v>15</v>
      </c>
      <c r="J52" t="s">
        <v>17</v>
      </c>
      <c r="K52">
        <v>10</v>
      </c>
      <c r="L52">
        <v>125.57</v>
      </c>
      <c r="M52">
        <v>150.87</v>
      </c>
      <c r="N52">
        <v>140.86000000000001</v>
      </c>
      <c r="O52">
        <f t="shared" si="9"/>
        <v>25.300000000000011</v>
      </c>
      <c r="P52">
        <f t="shared" si="10"/>
        <v>25.300000000000011</v>
      </c>
      <c r="Q52">
        <f t="shared" si="11"/>
        <v>10.009999999999991</v>
      </c>
      <c r="R52">
        <f t="shared" si="12"/>
        <v>10.009999999999991</v>
      </c>
      <c r="S52">
        <f t="shared" si="13"/>
        <v>0.66733333333333278</v>
      </c>
      <c r="T52">
        <f t="shared" si="14"/>
        <v>4.6713333333333296</v>
      </c>
      <c r="U52">
        <f t="shared" ref="U52:U74" si="17">S52*13</f>
        <v>8.6753333333333256</v>
      </c>
    </row>
    <row r="53" spans="1:21" x14ac:dyDescent="0.25">
      <c r="A53">
        <v>201</v>
      </c>
      <c r="B53" t="s">
        <v>36</v>
      </c>
      <c r="C53" t="s">
        <v>33</v>
      </c>
      <c r="D53" t="s">
        <v>23</v>
      </c>
      <c r="E53" s="2">
        <v>43239</v>
      </c>
      <c r="F53" s="2">
        <v>43239</v>
      </c>
      <c r="G53" s="2">
        <v>43253</v>
      </c>
      <c r="H53" s="5">
        <f t="shared" si="15"/>
        <v>0</v>
      </c>
      <c r="I53" s="5">
        <f t="shared" si="16"/>
        <v>14</v>
      </c>
      <c r="J53" t="s">
        <v>17</v>
      </c>
      <c r="K53">
        <v>10</v>
      </c>
      <c r="L53">
        <v>131.1</v>
      </c>
      <c r="M53">
        <v>208.01</v>
      </c>
      <c r="N53">
        <v>195.42</v>
      </c>
      <c r="O53">
        <f t="shared" si="9"/>
        <v>76.91</v>
      </c>
      <c r="P53">
        <f t="shared" si="10"/>
        <v>76.91</v>
      </c>
      <c r="Q53">
        <f t="shared" si="11"/>
        <v>12.590000000000003</v>
      </c>
      <c r="R53">
        <f t="shared" si="12"/>
        <v>12.590000000000003</v>
      </c>
      <c r="S53">
        <f t="shared" si="13"/>
        <v>0.89928571428571458</v>
      </c>
      <c r="T53">
        <f t="shared" si="14"/>
        <v>6.2950000000000017</v>
      </c>
      <c r="U53">
        <f t="shared" si="17"/>
        <v>11.690714285714289</v>
      </c>
    </row>
    <row r="54" spans="1:21" x14ac:dyDescent="0.25">
      <c r="A54">
        <v>202</v>
      </c>
      <c r="B54" t="s">
        <v>36</v>
      </c>
      <c r="C54" t="s">
        <v>33</v>
      </c>
      <c r="D54" t="s">
        <v>27</v>
      </c>
      <c r="E54" s="2">
        <v>43239</v>
      </c>
      <c r="F54" s="2">
        <v>43239</v>
      </c>
      <c r="G54" s="2">
        <v>43253</v>
      </c>
      <c r="H54" s="5">
        <f t="shared" si="15"/>
        <v>0</v>
      </c>
      <c r="I54" s="5">
        <f t="shared" si="16"/>
        <v>14</v>
      </c>
      <c r="J54" t="s">
        <v>17</v>
      </c>
      <c r="K54">
        <v>10</v>
      </c>
      <c r="L54">
        <v>131.6</v>
      </c>
      <c r="M54">
        <v>319.14999999999998</v>
      </c>
      <c r="N54">
        <v>312.91000000000003</v>
      </c>
      <c r="O54">
        <f t="shared" si="9"/>
        <v>187.54999999999998</v>
      </c>
      <c r="P54">
        <f t="shared" si="10"/>
        <v>187.54999999999998</v>
      </c>
      <c r="Q54">
        <f t="shared" si="11"/>
        <v>6.2399999999999523</v>
      </c>
      <c r="R54">
        <f t="shared" si="12"/>
        <v>6.2399999999999523</v>
      </c>
      <c r="S54">
        <f t="shared" si="13"/>
        <v>0.44571428571428229</v>
      </c>
      <c r="T54">
        <f t="shared" si="14"/>
        <v>3.1199999999999761</v>
      </c>
      <c r="U54">
        <f t="shared" si="17"/>
        <v>5.7942857142856701</v>
      </c>
    </row>
    <row r="55" spans="1:21" x14ac:dyDescent="0.25">
      <c r="A55">
        <v>203</v>
      </c>
      <c r="B55" t="s">
        <v>36</v>
      </c>
      <c r="C55" t="s">
        <v>33</v>
      </c>
      <c r="D55" t="s">
        <v>34</v>
      </c>
      <c r="E55" s="2">
        <v>43239</v>
      </c>
      <c r="F55" s="2">
        <v>43239</v>
      </c>
      <c r="G55" s="2">
        <v>43253</v>
      </c>
      <c r="H55" s="5">
        <f t="shared" si="15"/>
        <v>0</v>
      </c>
      <c r="I55" s="5">
        <f t="shared" si="16"/>
        <v>14</v>
      </c>
      <c r="J55" t="s">
        <v>17</v>
      </c>
      <c r="K55">
        <v>10</v>
      </c>
      <c r="L55">
        <v>130.80000000000001</v>
      </c>
      <c r="M55">
        <v>315.83</v>
      </c>
      <c r="N55">
        <v>312.89</v>
      </c>
      <c r="O55">
        <f t="shared" si="9"/>
        <v>185.02999999999997</v>
      </c>
      <c r="P55">
        <f t="shared" si="10"/>
        <v>185.02999999999997</v>
      </c>
      <c r="Q55">
        <f t="shared" si="11"/>
        <v>2.9399999999999977</v>
      </c>
      <c r="R55">
        <f t="shared" si="12"/>
        <v>2.9399999999999977</v>
      </c>
      <c r="S55">
        <f t="shared" si="13"/>
        <v>0.20999999999999983</v>
      </c>
      <c r="T55">
        <f t="shared" si="14"/>
        <v>1.4699999999999989</v>
      </c>
      <c r="U55">
        <f t="shared" si="17"/>
        <v>2.7299999999999978</v>
      </c>
    </row>
    <row r="56" spans="1:21" x14ac:dyDescent="0.25">
      <c r="A56">
        <v>207</v>
      </c>
      <c r="B56" t="s">
        <v>30</v>
      </c>
      <c r="C56" t="s">
        <v>33</v>
      </c>
      <c r="D56" t="s">
        <v>16</v>
      </c>
      <c r="E56" s="2">
        <v>43240</v>
      </c>
      <c r="F56" s="2">
        <v>43240</v>
      </c>
      <c r="G56" s="2">
        <v>43255</v>
      </c>
      <c r="H56" s="5">
        <f t="shared" si="15"/>
        <v>0</v>
      </c>
      <c r="I56" s="5">
        <f t="shared" si="16"/>
        <v>15</v>
      </c>
      <c r="J56" t="s">
        <v>17</v>
      </c>
      <c r="K56">
        <v>10</v>
      </c>
      <c r="L56">
        <v>129.80000000000001</v>
      </c>
      <c r="M56">
        <v>144.74</v>
      </c>
      <c r="N56">
        <v>140.86000000000001</v>
      </c>
      <c r="O56">
        <f t="shared" si="9"/>
        <v>14.939999999999998</v>
      </c>
      <c r="P56">
        <f t="shared" si="10"/>
        <v>14.939999999999998</v>
      </c>
      <c r="Q56">
        <f t="shared" si="11"/>
        <v>3.8799999999999955</v>
      </c>
      <c r="R56">
        <f t="shared" si="12"/>
        <v>3.8799999999999955</v>
      </c>
      <c r="S56">
        <f t="shared" si="13"/>
        <v>0.25866666666666638</v>
      </c>
      <c r="T56">
        <f t="shared" si="14"/>
        <v>1.8106666666666646</v>
      </c>
      <c r="U56">
        <f t="shared" si="17"/>
        <v>3.3626666666666631</v>
      </c>
    </row>
    <row r="57" spans="1:21" x14ac:dyDescent="0.25">
      <c r="A57">
        <v>208</v>
      </c>
      <c r="B57" t="s">
        <v>30</v>
      </c>
      <c r="C57" t="s">
        <v>33</v>
      </c>
      <c r="D57" t="s">
        <v>25</v>
      </c>
      <c r="E57" s="2">
        <v>43240</v>
      </c>
      <c r="F57" s="2">
        <v>43240</v>
      </c>
      <c r="G57" s="2">
        <v>43255</v>
      </c>
      <c r="H57" s="5">
        <f t="shared" si="15"/>
        <v>0</v>
      </c>
      <c r="I57" s="5">
        <f t="shared" si="16"/>
        <v>15</v>
      </c>
      <c r="J57" t="s">
        <v>17</v>
      </c>
      <c r="K57">
        <v>10</v>
      </c>
      <c r="L57">
        <v>129.19999999999999</v>
      </c>
      <c r="M57">
        <v>375.07</v>
      </c>
    </row>
    <row r="58" spans="1:21" x14ac:dyDescent="0.25">
      <c r="A58">
        <v>209</v>
      </c>
      <c r="B58" t="s">
        <v>30</v>
      </c>
      <c r="C58" t="s">
        <v>33</v>
      </c>
      <c r="D58" t="s">
        <v>27</v>
      </c>
      <c r="E58" s="2">
        <v>43240</v>
      </c>
      <c r="F58" s="2">
        <v>43240</v>
      </c>
      <c r="G58" s="2">
        <v>43255</v>
      </c>
      <c r="H58" s="5">
        <f t="shared" si="15"/>
        <v>0</v>
      </c>
      <c r="I58" s="5">
        <f t="shared" si="16"/>
        <v>15</v>
      </c>
      <c r="J58" t="s">
        <v>28</v>
      </c>
      <c r="K58">
        <v>5</v>
      </c>
      <c r="L58">
        <v>130.5</v>
      </c>
      <c r="M58">
        <v>142.19999999999999</v>
      </c>
      <c r="N58">
        <v>138.16</v>
      </c>
      <c r="O58">
        <f>M58-L58</f>
        <v>11.699999999999989</v>
      </c>
      <c r="P58">
        <f>(O58/K58)*10</f>
        <v>23.399999999999977</v>
      </c>
      <c r="Q58">
        <f>M58-N58</f>
        <v>4.039999999999992</v>
      </c>
      <c r="R58">
        <f>(Q58/K58)*10</f>
        <v>8.0799999999999841</v>
      </c>
      <c r="S58">
        <f>R58/I58</f>
        <v>0.53866666666666563</v>
      </c>
      <c r="T58">
        <f>S58*7</f>
        <v>3.7706666666666595</v>
      </c>
      <c r="U58">
        <f t="shared" si="17"/>
        <v>7.0026666666666531</v>
      </c>
    </row>
    <row r="59" spans="1:21" x14ac:dyDescent="0.25">
      <c r="A59">
        <v>109</v>
      </c>
      <c r="B59" t="s">
        <v>14</v>
      </c>
      <c r="C59" t="s">
        <v>33</v>
      </c>
      <c r="D59" t="s">
        <v>16</v>
      </c>
      <c r="E59" s="2">
        <v>43235</v>
      </c>
      <c r="F59" s="2">
        <v>43235</v>
      </c>
      <c r="G59" s="2">
        <v>43247</v>
      </c>
      <c r="H59" s="5">
        <f t="shared" si="15"/>
        <v>0</v>
      </c>
      <c r="I59" s="5">
        <f t="shared" si="16"/>
        <v>12</v>
      </c>
      <c r="J59" t="s">
        <v>17</v>
      </c>
      <c r="K59">
        <v>10</v>
      </c>
      <c r="L59">
        <v>126.07</v>
      </c>
      <c r="M59">
        <v>163.44</v>
      </c>
      <c r="N59">
        <v>146.69999999999999</v>
      </c>
      <c r="O59">
        <f>M59-L59</f>
        <v>37.370000000000005</v>
      </c>
      <c r="P59">
        <f>(O59/K59)*10</f>
        <v>37.370000000000005</v>
      </c>
      <c r="Q59">
        <f>M59-N59</f>
        <v>16.740000000000009</v>
      </c>
      <c r="R59">
        <f>(Q59/K59)*10</f>
        <v>16.740000000000009</v>
      </c>
      <c r="S59">
        <f>R59/I59</f>
        <v>1.3950000000000007</v>
      </c>
      <c r="T59">
        <f>S59*7</f>
        <v>9.7650000000000041</v>
      </c>
      <c r="U59">
        <f t="shared" si="17"/>
        <v>18.135000000000009</v>
      </c>
    </row>
    <row r="60" spans="1:21" x14ac:dyDescent="0.25">
      <c r="A60">
        <v>110</v>
      </c>
      <c r="B60" t="s">
        <v>14</v>
      </c>
      <c r="C60" t="s">
        <v>33</v>
      </c>
      <c r="D60" t="s">
        <v>20</v>
      </c>
      <c r="E60" s="2">
        <v>43235</v>
      </c>
      <c r="F60" s="2">
        <v>43235</v>
      </c>
      <c r="G60" s="2">
        <v>43247</v>
      </c>
      <c r="H60" s="5">
        <f t="shared" si="15"/>
        <v>0</v>
      </c>
      <c r="I60" s="5">
        <f t="shared" si="16"/>
        <v>12</v>
      </c>
      <c r="J60" t="s">
        <v>17</v>
      </c>
      <c r="K60">
        <v>10</v>
      </c>
      <c r="L60">
        <v>127.57</v>
      </c>
    </row>
    <row r="61" spans="1:21" x14ac:dyDescent="0.25">
      <c r="A61">
        <v>111</v>
      </c>
      <c r="B61" t="s">
        <v>14</v>
      </c>
      <c r="C61" t="s">
        <v>33</v>
      </c>
      <c r="D61" t="s">
        <v>18</v>
      </c>
      <c r="E61" s="2">
        <v>43235</v>
      </c>
      <c r="F61" s="2">
        <v>43235</v>
      </c>
      <c r="G61" s="2">
        <v>43247</v>
      </c>
      <c r="H61" s="5">
        <f t="shared" si="15"/>
        <v>0</v>
      </c>
      <c r="I61" s="5">
        <f t="shared" si="16"/>
        <v>12</v>
      </c>
      <c r="J61" t="s">
        <v>17</v>
      </c>
      <c r="K61">
        <v>10</v>
      </c>
      <c r="L61">
        <v>125.93</v>
      </c>
      <c r="M61">
        <v>137.12</v>
      </c>
      <c r="N61">
        <v>133.69</v>
      </c>
      <c r="O61">
        <f t="shared" ref="O61:O70" si="18">M61-L61</f>
        <v>11.189999999999998</v>
      </c>
      <c r="P61">
        <f t="shared" ref="P61:P70" si="19">(O61/K61)*10</f>
        <v>11.189999999999998</v>
      </c>
      <c r="Q61">
        <f t="shared" ref="Q61:Q70" si="20">M61-N61</f>
        <v>3.4300000000000068</v>
      </c>
      <c r="R61">
        <f t="shared" ref="R61:R70" si="21">(Q61/K61)*10</f>
        <v>3.4300000000000068</v>
      </c>
      <c r="S61">
        <f t="shared" ref="S61:S74" si="22">R61/I61</f>
        <v>0.28583333333333388</v>
      </c>
      <c r="T61">
        <f t="shared" ref="T61:T74" si="23">S61*7</f>
        <v>2.000833333333337</v>
      </c>
      <c r="U61">
        <f t="shared" si="17"/>
        <v>3.7158333333333404</v>
      </c>
    </row>
    <row r="62" spans="1:21" x14ac:dyDescent="0.25">
      <c r="A62">
        <v>100</v>
      </c>
      <c r="B62" t="s">
        <v>22</v>
      </c>
      <c r="C62" t="s">
        <v>33</v>
      </c>
      <c r="D62" t="s">
        <v>23</v>
      </c>
      <c r="E62" s="2">
        <v>43229</v>
      </c>
      <c r="F62" s="2">
        <v>43229</v>
      </c>
      <c r="G62" s="2">
        <v>43238</v>
      </c>
      <c r="H62" s="5">
        <f t="shared" si="15"/>
        <v>0</v>
      </c>
      <c r="I62" s="5">
        <f t="shared" si="16"/>
        <v>9</v>
      </c>
      <c r="J62" t="s">
        <v>17</v>
      </c>
      <c r="K62">
        <v>10</v>
      </c>
      <c r="L62">
        <v>125.68</v>
      </c>
      <c r="M62">
        <v>158.30000000000001</v>
      </c>
      <c r="N62">
        <v>152.75</v>
      </c>
      <c r="O62">
        <f t="shared" si="18"/>
        <v>32.620000000000005</v>
      </c>
      <c r="P62">
        <f t="shared" si="19"/>
        <v>32.620000000000005</v>
      </c>
      <c r="Q62">
        <f t="shared" si="20"/>
        <v>5.5500000000000114</v>
      </c>
      <c r="R62">
        <f t="shared" si="21"/>
        <v>5.5500000000000114</v>
      </c>
      <c r="S62">
        <f t="shared" si="22"/>
        <v>0.61666666666666792</v>
      </c>
      <c r="T62">
        <f t="shared" si="23"/>
        <v>4.3166666666666753</v>
      </c>
      <c r="U62">
        <f t="shared" si="17"/>
        <v>8.0166666666666835</v>
      </c>
    </row>
    <row r="63" spans="1:21" x14ac:dyDescent="0.25">
      <c r="A63">
        <v>115</v>
      </c>
      <c r="B63" t="s">
        <v>22</v>
      </c>
      <c r="C63" t="s">
        <v>33</v>
      </c>
      <c r="D63" t="s">
        <v>23</v>
      </c>
      <c r="E63" s="2">
        <v>43229</v>
      </c>
      <c r="F63" s="2">
        <v>43229</v>
      </c>
      <c r="G63" s="2">
        <v>43238</v>
      </c>
      <c r="H63" s="5">
        <f t="shared" si="15"/>
        <v>0</v>
      </c>
      <c r="I63" s="5">
        <f t="shared" si="16"/>
        <v>9</v>
      </c>
      <c r="J63">
        <v>148.5</v>
      </c>
      <c r="K63">
        <v>9</v>
      </c>
      <c r="L63">
        <v>122.83</v>
      </c>
      <c r="M63">
        <v>146.21</v>
      </c>
      <c r="N63">
        <v>140.63999999999999</v>
      </c>
      <c r="O63">
        <f t="shared" si="18"/>
        <v>23.38000000000001</v>
      </c>
      <c r="P63">
        <f t="shared" si="19"/>
        <v>25.977777777777789</v>
      </c>
      <c r="Q63">
        <f t="shared" si="20"/>
        <v>5.5700000000000216</v>
      </c>
      <c r="R63">
        <f t="shared" si="21"/>
        <v>6.1888888888889131</v>
      </c>
      <c r="S63">
        <f t="shared" si="22"/>
        <v>0.687654320987657</v>
      </c>
      <c r="T63">
        <f t="shared" si="23"/>
        <v>4.8135802469135989</v>
      </c>
      <c r="U63">
        <f t="shared" si="17"/>
        <v>8.9395061728395415</v>
      </c>
    </row>
    <row r="64" spans="1:21" x14ac:dyDescent="0.25">
      <c r="A64">
        <v>116</v>
      </c>
      <c r="B64" t="s">
        <v>22</v>
      </c>
      <c r="C64" t="s">
        <v>33</v>
      </c>
      <c r="D64" t="s">
        <v>24</v>
      </c>
      <c r="E64" s="2">
        <v>43229</v>
      </c>
      <c r="F64" s="2">
        <v>43229</v>
      </c>
      <c r="G64" s="2">
        <v>43238</v>
      </c>
      <c r="H64" s="5">
        <f t="shared" si="15"/>
        <v>0</v>
      </c>
      <c r="I64" s="5">
        <f t="shared" si="16"/>
        <v>9</v>
      </c>
      <c r="J64" t="s">
        <v>17</v>
      </c>
      <c r="K64">
        <v>10</v>
      </c>
      <c r="L64">
        <v>124.8</v>
      </c>
      <c r="M64">
        <v>156.54</v>
      </c>
      <c r="N64">
        <v>152.13999999999999</v>
      </c>
      <c r="O64">
        <f t="shared" si="18"/>
        <v>31.739999999999995</v>
      </c>
      <c r="P64">
        <f t="shared" si="19"/>
        <v>31.739999999999995</v>
      </c>
      <c r="Q64">
        <f t="shared" si="20"/>
        <v>4.4000000000000057</v>
      </c>
      <c r="R64">
        <f t="shared" si="21"/>
        <v>4.4000000000000057</v>
      </c>
      <c r="S64">
        <f t="shared" si="22"/>
        <v>0.48888888888888954</v>
      </c>
      <c r="T64">
        <f t="shared" si="23"/>
        <v>3.4222222222222269</v>
      </c>
      <c r="U64">
        <f t="shared" si="17"/>
        <v>6.3555555555555641</v>
      </c>
    </row>
    <row r="65" spans="1:21" x14ac:dyDescent="0.25">
      <c r="A65">
        <v>117</v>
      </c>
      <c r="B65" t="s">
        <v>22</v>
      </c>
      <c r="C65" t="s">
        <v>33</v>
      </c>
      <c r="D65" t="s">
        <v>25</v>
      </c>
      <c r="E65" s="2">
        <v>43230</v>
      </c>
      <c r="F65" s="2">
        <v>43230</v>
      </c>
      <c r="G65" s="2">
        <v>43238</v>
      </c>
      <c r="H65" s="5">
        <f t="shared" si="15"/>
        <v>0</v>
      </c>
      <c r="I65" s="5">
        <f t="shared" si="16"/>
        <v>8</v>
      </c>
      <c r="J65" t="s">
        <v>17</v>
      </c>
      <c r="K65">
        <v>10</v>
      </c>
      <c r="L65">
        <v>123.8</v>
      </c>
      <c r="M65">
        <v>142.19999999999999</v>
      </c>
      <c r="N65">
        <v>137.85</v>
      </c>
      <c r="O65">
        <f t="shared" si="18"/>
        <v>18.399999999999991</v>
      </c>
      <c r="P65">
        <f t="shared" si="19"/>
        <v>18.399999999999991</v>
      </c>
      <c r="Q65">
        <f t="shared" si="20"/>
        <v>4.3499999999999943</v>
      </c>
      <c r="R65">
        <f t="shared" si="21"/>
        <v>4.3499999999999943</v>
      </c>
      <c r="S65">
        <f t="shared" si="22"/>
        <v>0.54374999999999929</v>
      </c>
      <c r="T65">
        <f t="shared" si="23"/>
        <v>3.806249999999995</v>
      </c>
      <c r="U65">
        <f t="shared" si="17"/>
        <v>7.0687499999999908</v>
      </c>
    </row>
    <row r="66" spans="1:21" x14ac:dyDescent="0.25">
      <c r="A66">
        <v>204</v>
      </c>
      <c r="B66" t="s">
        <v>26</v>
      </c>
      <c r="C66" t="s">
        <v>33</v>
      </c>
      <c r="D66" t="s">
        <v>18</v>
      </c>
      <c r="E66" s="2">
        <v>43240</v>
      </c>
      <c r="F66" s="2">
        <v>43240</v>
      </c>
      <c r="G66" s="2">
        <v>43255</v>
      </c>
      <c r="H66" s="5">
        <f t="shared" ref="H66:H74" si="24">F66-E66</f>
        <v>0</v>
      </c>
      <c r="I66" s="5">
        <f t="shared" ref="I66:I74" si="25">G66-E66</f>
        <v>15</v>
      </c>
      <c r="J66" t="s">
        <v>17</v>
      </c>
      <c r="K66">
        <v>10</v>
      </c>
      <c r="L66">
        <v>131.19999999999999</v>
      </c>
      <c r="M66">
        <v>158.05000000000001</v>
      </c>
      <c r="N66">
        <v>153.07</v>
      </c>
      <c r="O66">
        <f t="shared" si="18"/>
        <v>26.850000000000023</v>
      </c>
      <c r="P66">
        <f t="shared" si="19"/>
        <v>26.850000000000023</v>
      </c>
      <c r="Q66">
        <f t="shared" si="20"/>
        <v>4.9800000000000182</v>
      </c>
      <c r="R66">
        <f t="shared" si="21"/>
        <v>4.9800000000000182</v>
      </c>
      <c r="S66">
        <f t="shared" si="22"/>
        <v>0.33200000000000124</v>
      </c>
      <c r="T66">
        <f t="shared" si="23"/>
        <v>2.3240000000000087</v>
      </c>
      <c r="U66">
        <f t="shared" si="17"/>
        <v>4.3160000000000158</v>
      </c>
    </row>
    <row r="67" spans="1:21" x14ac:dyDescent="0.25">
      <c r="A67">
        <v>205</v>
      </c>
      <c r="B67" t="s">
        <v>26</v>
      </c>
      <c r="C67" t="s">
        <v>33</v>
      </c>
      <c r="D67" t="s">
        <v>29</v>
      </c>
      <c r="E67" s="2">
        <v>43240</v>
      </c>
      <c r="F67" s="2">
        <v>43240</v>
      </c>
      <c r="G67" s="2">
        <v>43255</v>
      </c>
      <c r="H67" s="5">
        <f t="shared" si="24"/>
        <v>0</v>
      </c>
      <c r="I67" s="5">
        <f t="shared" si="25"/>
        <v>15</v>
      </c>
      <c r="J67" t="s">
        <v>17</v>
      </c>
      <c r="K67">
        <v>10</v>
      </c>
      <c r="L67">
        <v>130.5</v>
      </c>
      <c r="M67">
        <v>149.07</v>
      </c>
      <c r="N67">
        <v>143.19999999999999</v>
      </c>
      <c r="O67">
        <f t="shared" si="18"/>
        <v>18.569999999999993</v>
      </c>
      <c r="P67">
        <f t="shared" si="19"/>
        <v>18.569999999999993</v>
      </c>
      <c r="Q67">
        <f t="shared" si="20"/>
        <v>5.8700000000000045</v>
      </c>
      <c r="R67">
        <f t="shared" si="21"/>
        <v>5.8700000000000045</v>
      </c>
      <c r="S67">
        <f t="shared" si="22"/>
        <v>0.39133333333333364</v>
      </c>
      <c r="T67">
        <f t="shared" si="23"/>
        <v>2.7393333333333354</v>
      </c>
      <c r="U67">
        <f t="shared" si="17"/>
        <v>5.087333333333337</v>
      </c>
    </row>
    <row r="68" spans="1:21" x14ac:dyDescent="0.25">
      <c r="A68">
        <v>206</v>
      </c>
      <c r="B68" t="s">
        <v>26</v>
      </c>
      <c r="C68" t="s">
        <v>33</v>
      </c>
      <c r="D68" t="s">
        <v>27</v>
      </c>
      <c r="E68" s="2">
        <v>43240</v>
      </c>
      <c r="F68" s="2">
        <v>43240</v>
      </c>
      <c r="G68" s="2">
        <v>43255</v>
      </c>
      <c r="H68" s="5">
        <f t="shared" si="24"/>
        <v>0</v>
      </c>
      <c r="I68" s="5">
        <f t="shared" si="25"/>
        <v>15</v>
      </c>
      <c r="J68" t="s">
        <v>17</v>
      </c>
      <c r="K68">
        <v>10</v>
      </c>
      <c r="L68">
        <v>128.30000000000001</v>
      </c>
      <c r="M68">
        <v>143.41</v>
      </c>
      <c r="N68">
        <v>138.5</v>
      </c>
      <c r="O68">
        <f t="shared" si="18"/>
        <v>15.109999999999985</v>
      </c>
      <c r="P68">
        <f t="shared" si="19"/>
        <v>15.109999999999985</v>
      </c>
      <c r="Q68">
        <f t="shared" si="20"/>
        <v>4.9099999999999966</v>
      </c>
      <c r="R68">
        <f t="shared" si="21"/>
        <v>4.9099999999999966</v>
      </c>
      <c r="S68">
        <f t="shared" si="22"/>
        <v>0.32733333333333309</v>
      </c>
      <c r="T68">
        <f t="shared" si="23"/>
        <v>2.2913333333333314</v>
      </c>
      <c r="U68">
        <f t="shared" si="17"/>
        <v>4.2553333333333301</v>
      </c>
    </row>
    <row r="69" spans="1:21" x14ac:dyDescent="0.25">
      <c r="A69">
        <v>102</v>
      </c>
      <c r="B69" t="s">
        <v>35</v>
      </c>
      <c r="C69" t="s">
        <v>33</v>
      </c>
      <c r="D69" t="s">
        <v>16</v>
      </c>
      <c r="E69" s="2">
        <v>43237</v>
      </c>
      <c r="F69" s="2">
        <v>43237</v>
      </c>
      <c r="G69" s="2">
        <v>43249</v>
      </c>
      <c r="H69" s="5">
        <f t="shared" si="24"/>
        <v>0</v>
      </c>
      <c r="I69" s="5">
        <f t="shared" si="25"/>
        <v>12</v>
      </c>
      <c r="J69" t="s">
        <v>17</v>
      </c>
      <c r="K69">
        <v>10</v>
      </c>
      <c r="L69">
        <v>125.58</v>
      </c>
      <c r="M69">
        <v>166.51</v>
      </c>
      <c r="N69">
        <v>157.43</v>
      </c>
      <c r="O69">
        <f t="shared" si="18"/>
        <v>40.929999999999993</v>
      </c>
      <c r="P69">
        <f t="shared" si="19"/>
        <v>40.929999999999993</v>
      </c>
      <c r="Q69">
        <f t="shared" si="20"/>
        <v>9.0799999999999841</v>
      </c>
      <c r="R69">
        <f t="shared" si="21"/>
        <v>9.0799999999999841</v>
      </c>
      <c r="S69">
        <f t="shared" si="22"/>
        <v>0.75666666666666538</v>
      </c>
      <c r="T69">
        <f t="shared" si="23"/>
        <v>5.296666666666658</v>
      </c>
      <c r="U69">
        <f t="shared" si="17"/>
        <v>9.83666666666665</v>
      </c>
    </row>
    <row r="70" spans="1:21" x14ac:dyDescent="0.25">
      <c r="A70">
        <v>105</v>
      </c>
      <c r="B70" t="s">
        <v>35</v>
      </c>
      <c r="C70" t="s">
        <v>33</v>
      </c>
      <c r="D70" t="s">
        <v>18</v>
      </c>
      <c r="E70" s="2">
        <v>43237</v>
      </c>
      <c r="F70" s="2">
        <v>43237</v>
      </c>
      <c r="G70" s="2">
        <v>43249</v>
      </c>
      <c r="H70" s="5">
        <f t="shared" si="24"/>
        <v>0</v>
      </c>
      <c r="I70" s="5">
        <f t="shared" si="25"/>
        <v>12</v>
      </c>
      <c r="J70" t="s">
        <v>19</v>
      </c>
      <c r="K70">
        <v>8</v>
      </c>
      <c r="L70">
        <v>124.53</v>
      </c>
      <c r="M70">
        <v>157.74</v>
      </c>
      <c r="N70">
        <v>149.13</v>
      </c>
      <c r="O70">
        <f t="shared" si="18"/>
        <v>33.210000000000008</v>
      </c>
      <c r="P70">
        <f t="shared" si="19"/>
        <v>41.51250000000001</v>
      </c>
      <c r="Q70">
        <f t="shared" si="20"/>
        <v>8.6100000000000136</v>
      </c>
      <c r="R70">
        <f t="shared" si="21"/>
        <v>10.762500000000017</v>
      </c>
      <c r="S70">
        <f t="shared" si="22"/>
        <v>0.89687500000000142</v>
      </c>
      <c r="T70">
        <f t="shared" si="23"/>
        <v>6.2781250000000099</v>
      </c>
      <c r="U70">
        <f t="shared" si="17"/>
        <v>11.659375000000018</v>
      </c>
    </row>
    <row r="71" spans="1:21" x14ac:dyDescent="0.25">
      <c r="A71">
        <v>103104</v>
      </c>
      <c r="B71" t="s">
        <v>35</v>
      </c>
      <c r="C71" t="s">
        <v>33</v>
      </c>
      <c r="D71" t="s">
        <v>25</v>
      </c>
      <c r="E71" s="2">
        <v>43237</v>
      </c>
      <c r="F71" s="2">
        <v>43237</v>
      </c>
      <c r="G71" s="2">
        <v>43249</v>
      </c>
      <c r="H71" s="5">
        <f t="shared" si="24"/>
        <v>0</v>
      </c>
      <c r="I71" s="5">
        <f t="shared" si="25"/>
        <v>12</v>
      </c>
      <c r="J71" t="s">
        <v>17</v>
      </c>
      <c r="K71">
        <v>10</v>
      </c>
      <c r="L71">
        <v>126.82</v>
      </c>
      <c r="M71">
        <v>138.91499999999999</v>
      </c>
      <c r="N71">
        <v>134.19499999999999</v>
      </c>
      <c r="O71">
        <v>24.189999999999984</v>
      </c>
      <c r="P71">
        <v>24.189999999999984</v>
      </c>
      <c r="Q71">
        <v>9.4399999999999977</v>
      </c>
      <c r="R71">
        <v>9.4399999999999977</v>
      </c>
      <c r="S71">
        <f t="shared" si="22"/>
        <v>0.78666666666666651</v>
      </c>
      <c r="T71">
        <f t="shared" si="23"/>
        <v>5.5066666666666659</v>
      </c>
      <c r="U71">
        <f t="shared" si="17"/>
        <v>10.226666666666665</v>
      </c>
    </row>
    <row r="72" spans="1:21" x14ac:dyDescent="0.25">
      <c r="A72">
        <v>106</v>
      </c>
      <c r="B72" t="s">
        <v>31</v>
      </c>
      <c r="C72" t="s">
        <v>33</v>
      </c>
      <c r="D72" t="s">
        <v>18</v>
      </c>
      <c r="E72" s="2">
        <v>43236</v>
      </c>
      <c r="F72" s="2">
        <v>43236</v>
      </c>
      <c r="G72" s="2">
        <v>43269</v>
      </c>
      <c r="H72" s="5">
        <f t="shared" si="24"/>
        <v>0</v>
      </c>
      <c r="I72" s="5">
        <f t="shared" si="25"/>
        <v>33</v>
      </c>
      <c r="J72" t="s">
        <v>17</v>
      </c>
      <c r="K72">
        <v>10</v>
      </c>
      <c r="L72">
        <v>123.85</v>
      </c>
      <c r="M72">
        <v>132.94999999999999</v>
      </c>
      <c r="N72">
        <v>129.65</v>
      </c>
      <c r="O72">
        <f>M72-L72</f>
        <v>9.0999999999999943</v>
      </c>
      <c r="P72">
        <f>(O72/K72)*10</f>
        <v>9.0999999999999943</v>
      </c>
      <c r="Q72">
        <f>M72-N72</f>
        <v>3.2999999999999829</v>
      </c>
      <c r="R72">
        <f>(Q72/K72)*10</f>
        <v>3.2999999999999829</v>
      </c>
      <c r="S72">
        <f t="shared" si="22"/>
        <v>9.9999999999999478E-2</v>
      </c>
      <c r="T72">
        <f t="shared" si="23"/>
        <v>0.6999999999999964</v>
      </c>
      <c r="U72">
        <f t="shared" si="17"/>
        <v>1.2999999999999932</v>
      </c>
    </row>
    <row r="73" spans="1:21" x14ac:dyDescent="0.25">
      <c r="A73">
        <v>107</v>
      </c>
      <c r="B73" t="s">
        <v>31</v>
      </c>
      <c r="C73" t="s">
        <v>33</v>
      </c>
      <c r="D73" t="s">
        <v>16</v>
      </c>
      <c r="E73" s="2">
        <v>43236</v>
      </c>
      <c r="F73" s="2">
        <v>43236</v>
      </c>
      <c r="G73" s="2">
        <v>43269</v>
      </c>
      <c r="H73" s="5">
        <f t="shared" si="24"/>
        <v>0</v>
      </c>
      <c r="I73" s="5">
        <f t="shared" si="25"/>
        <v>33</v>
      </c>
      <c r="J73" t="s">
        <v>17</v>
      </c>
      <c r="K73">
        <v>10</v>
      </c>
      <c r="L73">
        <v>126.01</v>
      </c>
      <c r="M73">
        <v>147.32</v>
      </c>
      <c r="N73">
        <v>141.62</v>
      </c>
      <c r="O73">
        <f>M73-L73</f>
        <v>21.309999999999988</v>
      </c>
      <c r="P73">
        <f>(O73/K73)*10</f>
        <v>21.309999999999988</v>
      </c>
      <c r="Q73">
        <f>M73-N73</f>
        <v>5.6999999999999886</v>
      </c>
      <c r="R73">
        <f>(Q73/K73)*10</f>
        <v>5.6999999999999886</v>
      </c>
      <c r="S73">
        <f t="shared" si="22"/>
        <v>0.1727272727272724</v>
      </c>
      <c r="T73">
        <f t="shared" si="23"/>
        <v>1.2090909090909068</v>
      </c>
      <c r="U73">
        <f t="shared" si="17"/>
        <v>2.2454545454545412</v>
      </c>
    </row>
    <row r="74" spans="1:21" x14ac:dyDescent="0.25">
      <c r="A74">
        <v>108</v>
      </c>
      <c r="B74" t="s">
        <v>31</v>
      </c>
      <c r="C74" t="s">
        <v>33</v>
      </c>
      <c r="D74" t="s">
        <v>32</v>
      </c>
      <c r="E74" s="2">
        <v>43236</v>
      </c>
      <c r="F74" s="2">
        <v>43236</v>
      </c>
      <c r="G74" s="2">
        <v>43269</v>
      </c>
      <c r="H74" s="5">
        <f t="shared" si="24"/>
        <v>0</v>
      </c>
      <c r="I74" s="5">
        <f t="shared" si="25"/>
        <v>33</v>
      </c>
      <c r="J74" t="s">
        <v>17</v>
      </c>
      <c r="K74">
        <v>10</v>
      </c>
      <c r="L74">
        <v>125.76</v>
      </c>
      <c r="M74">
        <v>136.33000000000001</v>
      </c>
      <c r="N74">
        <v>133.63</v>
      </c>
      <c r="O74">
        <f>M74-L74</f>
        <v>10.570000000000007</v>
      </c>
      <c r="P74">
        <f>(O74/K74)*10</f>
        <v>10.570000000000007</v>
      </c>
      <c r="Q74">
        <f>M74-N74</f>
        <v>2.7000000000000171</v>
      </c>
      <c r="R74">
        <f>(Q74/K74)*10</f>
        <v>2.7000000000000171</v>
      </c>
      <c r="S74">
        <f t="shared" si="22"/>
        <v>8.1818181818182331E-2</v>
      </c>
      <c r="T74">
        <f t="shared" si="23"/>
        <v>0.5727272727272763</v>
      </c>
      <c r="U74">
        <f t="shared" si="17"/>
        <v>1.0636363636363704</v>
      </c>
    </row>
  </sheetData>
  <sortState xmlns:xlrd2="http://schemas.microsoft.com/office/spreadsheetml/2017/richdata2" ref="A2:W74">
    <sortCondition ref="C2:C74"/>
    <sortCondition ref="B2:B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F11D-FEC6-4D3F-97C9-0D1BD257260C}">
  <dimension ref="A3:D36"/>
  <sheetViews>
    <sheetView workbookViewId="0">
      <selection activeCell="A4" sqref="A4:D36"/>
    </sheetView>
  </sheetViews>
  <sheetFormatPr defaultRowHeight="15" x14ac:dyDescent="0.25"/>
  <cols>
    <col min="1" max="1" width="26" bestFit="1" customWidth="1"/>
    <col min="2" max="2" width="16.28515625" bestFit="1" customWidth="1"/>
    <col min="3" max="5" width="12" bestFit="1" customWidth="1"/>
    <col min="6" max="6" width="8" bestFit="1" customWidth="1"/>
    <col min="7" max="7" width="12" bestFit="1" customWidth="1"/>
    <col min="8" max="8" width="11" bestFit="1" customWidth="1"/>
    <col min="9" max="13" width="12" bestFit="1" customWidth="1"/>
    <col min="14" max="14" width="8" bestFit="1" customWidth="1"/>
    <col min="15" max="15" width="11" bestFit="1" customWidth="1"/>
    <col min="16" max="16" width="5" bestFit="1" customWidth="1"/>
    <col min="17" max="17" width="6" bestFit="1" customWidth="1"/>
    <col min="18" max="18" width="10" bestFit="1" customWidth="1"/>
    <col min="19" max="19" width="12" bestFit="1" customWidth="1"/>
    <col min="20" max="20" width="11" bestFit="1" customWidth="1"/>
    <col min="21" max="24" width="12" bestFit="1" customWidth="1"/>
    <col min="25" max="25" width="5" bestFit="1" customWidth="1"/>
    <col min="26" max="26" width="8" bestFit="1" customWidth="1"/>
    <col min="27" max="30" width="12" bestFit="1" customWidth="1"/>
    <col min="31" max="32" width="6" bestFit="1" customWidth="1"/>
    <col min="33" max="33" width="8" bestFit="1" customWidth="1"/>
    <col min="34" max="34" width="12" bestFit="1" customWidth="1"/>
    <col min="35" max="35" width="9" bestFit="1" customWidth="1"/>
    <col min="36" max="36" width="12" bestFit="1" customWidth="1"/>
    <col min="37" max="37" width="11" bestFit="1" customWidth="1"/>
    <col min="38" max="38" width="9" bestFit="1" customWidth="1"/>
    <col min="39" max="39" width="7" bestFit="1" customWidth="1"/>
    <col min="40" max="40" width="5" bestFit="1" customWidth="1"/>
    <col min="41" max="41" width="7" bestFit="1" customWidth="1"/>
    <col min="42" max="42" width="9" bestFit="1" customWidth="1"/>
    <col min="43" max="44" width="12" bestFit="1" customWidth="1"/>
    <col min="45" max="45" width="7" bestFit="1" customWidth="1"/>
    <col min="46" max="46" width="6" bestFit="1" customWidth="1"/>
    <col min="47" max="47" width="12" bestFit="1" customWidth="1"/>
    <col min="48" max="48" width="8" bestFit="1" customWidth="1"/>
    <col min="49" max="49" width="12" bestFit="1" customWidth="1"/>
    <col min="50" max="50" width="6" bestFit="1" customWidth="1"/>
    <col min="51" max="52" width="12" bestFit="1" customWidth="1"/>
    <col min="53" max="53" width="6" bestFit="1" customWidth="1"/>
    <col min="54" max="54" width="12" bestFit="1" customWidth="1"/>
    <col min="55" max="55" width="6" bestFit="1" customWidth="1"/>
    <col min="56" max="58" width="12" bestFit="1" customWidth="1"/>
    <col min="59" max="59" width="6" bestFit="1" customWidth="1"/>
    <col min="60" max="60" width="12" bestFit="1" customWidth="1"/>
    <col min="61" max="61" width="6" bestFit="1" customWidth="1"/>
    <col min="62" max="62" width="12" bestFit="1" customWidth="1"/>
    <col min="63" max="63" width="9" bestFit="1" customWidth="1"/>
    <col min="64" max="64" width="6" bestFit="1" customWidth="1"/>
    <col min="65" max="66" width="9" bestFit="1" customWidth="1"/>
    <col min="67" max="68" width="6" bestFit="1" customWidth="1"/>
    <col min="69" max="69" width="10" bestFit="1" customWidth="1"/>
    <col min="70" max="71" width="9" bestFit="1" customWidth="1"/>
    <col min="72" max="72" width="7.28515625" bestFit="1" customWidth="1"/>
    <col min="73" max="73" width="12" bestFit="1" customWidth="1"/>
  </cols>
  <sheetData>
    <row r="3" spans="1:4" x14ac:dyDescent="0.25">
      <c r="A3" s="3" t="s">
        <v>47</v>
      </c>
      <c r="B3" s="3" t="s">
        <v>38</v>
      </c>
    </row>
    <row r="4" spans="1:4" x14ac:dyDescent="0.25">
      <c r="A4" s="3" t="s">
        <v>37</v>
      </c>
      <c r="B4" t="s">
        <v>21</v>
      </c>
      <c r="C4" t="s">
        <v>15</v>
      </c>
      <c r="D4" t="s">
        <v>33</v>
      </c>
    </row>
    <row r="5" spans="1:4" x14ac:dyDescent="0.25">
      <c r="A5" s="4" t="s">
        <v>25</v>
      </c>
      <c r="B5" s="5"/>
      <c r="C5" s="5"/>
      <c r="D5" s="5"/>
    </row>
    <row r="6" spans="1:4" x14ac:dyDescent="0.25">
      <c r="A6" s="7" t="s">
        <v>34</v>
      </c>
      <c r="B6" s="5">
        <v>17.638499999999997</v>
      </c>
      <c r="C6" s="5">
        <v>13.975500000000045</v>
      </c>
      <c r="D6" s="5">
        <v>8.6753333333333256</v>
      </c>
    </row>
    <row r="7" spans="1:4" x14ac:dyDescent="0.25">
      <c r="A7" s="7" t="s">
        <v>16</v>
      </c>
      <c r="B7" s="5">
        <v>15.130499999999978</v>
      </c>
      <c r="C7" s="5">
        <v>7.1610000000000058</v>
      </c>
      <c r="D7" s="5">
        <v>11.088000000000045</v>
      </c>
    </row>
    <row r="8" spans="1:4" x14ac:dyDescent="0.25">
      <c r="A8" s="7" t="s">
        <v>27</v>
      </c>
      <c r="B8" s="5">
        <v>22.044000000000022</v>
      </c>
      <c r="C8" s="5">
        <v>7.6209374999999859</v>
      </c>
      <c r="D8" s="5">
        <v>11.552666666666678</v>
      </c>
    </row>
    <row r="9" spans="1:4" x14ac:dyDescent="0.25">
      <c r="A9" s="4" t="s">
        <v>36</v>
      </c>
      <c r="B9" s="5"/>
      <c r="C9" s="5"/>
      <c r="D9" s="5"/>
    </row>
    <row r="10" spans="1:4" x14ac:dyDescent="0.25">
      <c r="A10" s="7" t="s">
        <v>23</v>
      </c>
      <c r="B10" s="5">
        <v>10.867999999999995</v>
      </c>
      <c r="C10" s="5">
        <v>4.0837499999999984</v>
      </c>
      <c r="D10" s="5">
        <v>11.690714285714289</v>
      </c>
    </row>
    <row r="11" spans="1:4" x14ac:dyDescent="0.25">
      <c r="A11" s="7" t="s">
        <v>34</v>
      </c>
      <c r="B11" s="5">
        <v>18.19399999999996</v>
      </c>
      <c r="C11" s="5">
        <v>24.507999999999971</v>
      </c>
      <c r="D11" s="5">
        <v>2.7299999999999978</v>
      </c>
    </row>
    <row r="12" spans="1:4" x14ac:dyDescent="0.25">
      <c r="A12" s="7" t="s">
        <v>27</v>
      </c>
      <c r="B12" s="5">
        <v>16.478000000000019</v>
      </c>
      <c r="C12" s="5">
        <v>4.9280000000000195</v>
      </c>
      <c r="D12" s="5">
        <v>5.7942857142856701</v>
      </c>
    </row>
    <row r="13" spans="1:4" x14ac:dyDescent="0.25">
      <c r="A13" s="4" t="s">
        <v>30</v>
      </c>
      <c r="B13" s="5"/>
      <c r="C13" s="5"/>
      <c r="D13" s="5"/>
    </row>
    <row r="14" spans="1:4" x14ac:dyDescent="0.25">
      <c r="A14" s="7" t="s">
        <v>25</v>
      </c>
      <c r="B14" s="5">
        <v>11.488124999999986</v>
      </c>
      <c r="C14" s="5">
        <v>11.343750000000014</v>
      </c>
      <c r="D14" s="5"/>
    </row>
    <row r="15" spans="1:4" x14ac:dyDescent="0.25">
      <c r="A15" s="7" t="s">
        <v>16</v>
      </c>
      <c r="B15" s="5">
        <v>5.0273437500000071</v>
      </c>
      <c r="C15" s="5">
        <v>7.708593749999987</v>
      </c>
      <c r="D15" s="5">
        <v>3.3626666666666631</v>
      </c>
    </row>
    <row r="16" spans="1:4" x14ac:dyDescent="0.25">
      <c r="A16" s="7" t="s">
        <v>27</v>
      </c>
      <c r="B16" s="5">
        <v>34.175624999999982</v>
      </c>
      <c r="C16" s="5"/>
      <c r="D16" s="5">
        <v>7.0026666666666531</v>
      </c>
    </row>
    <row r="17" spans="1:4" x14ac:dyDescent="0.25">
      <c r="A17" s="4" t="s">
        <v>14</v>
      </c>
      <c r="B17" s="5"/>
      <c r="C17" s="5"/>
      <c r="D17" s="5"/>
    </row>
    <row r="18" spans="1:4" x14ac:dyDescent="0.25">
      <c r="A18" s="7" t="s">
        <v>18</v>
      </c>
      <c r="B18" s="5">
        <v>5.8024999999999984</v>
      </c>
      <c r="C18" s="5">
        <v>6.2012499999999875</v>
      </c>
      <c r="D18" s="5">
        <v>3.7158333333333404</v>
      </c>
    </row>
    <row r="19" spans="1:4" x14ac:dyDescent="0.25">
      <c r="A19" s="7" t="s">
        <v>16</v>
      </c>
      <c r="B19" s="5">
        <v>10.463750000000019</v>
      </c>
      <c r="C19" s="5">
        <v>8.3710000000000147</v>
      </c>
      <c r="D19" s="5">
        <v>18.135000000000009</v>
      </c>
    </row>
    <row r="20" spans="1:4" x14ac:dyDescent="0.25">
      <c r="A20" s="7" t="s">
        <v>20</v>
      </c>
      <c r="B20" s="5">
        <v>17.654999999999966</v>
      </c>
      <c r="C20" s="5">
        <v>6.4762499999999719</v>
      </c>
      <c r="D20" s="5"/>
    </row>
    <row r="21" spans="1:4" x14ac:dyDescent="0.25">
      <c r="A21" s="4" t="s">
        <v>22</v>
      </c>
      <c r="B21" s="5"/>
      <c r="C21" s="5"/>
      <c r="D21" s="5"/>
    </row>
    <row r="22" spans="1:4" x14ac:dyDescent="0.25">
      <c r="A22" s="7" t="s">
        <v>23</v>
      </c>
      <c r="B22" s="5">
        <v>9.2239583333333126</v>
      </c>
      <c r="C22" s="5">
        <v>5.2433333333333323</v>
      </c>
      <c r="D22" s="5">
        <v>8.4780864197531116</v>
      </c>
    </row>
    <row r="23" spans="1:4" x14ac:dyDescent="0.25">
      <c r="A23" s="7" t="s">
        <v>25</v>
      </c>
      <c r="B23" s="5">
        <v>7.6908333333333463</v>
      </c>
      <c r="C23" s="5">
        <v>3.6025000000000063</v>
      </c>
      <c r="D23" s="5">
        <v>7.0687499999999908</v>
      </c>
    </row>
    <row r="24" spans="1:4" x14ac:dyDescent="0.25">
      <c r="A24" s="7" t="s">
        <v>24</v>
      </c>
      <c r="B24" s="5">
        <v>13.715624999999999</v>
      </c>
      <c r="C24" s="5">
        <v>2.6949999999999981</v>
      </c>
      <c r="D24" s="5">
        <v>6.3555555555555641</v>
      </c>
    </row>
    <row r="25" spans="1:4" x14ac:dyDescent="0.25">
      <c r="A25" s="4" t="s">
        <v>26</v>
      </c>
      <c r="B25" s="5"/>
      <c r="C25" s="5"/>
      <c r="D25" s="5"/>
    </row>
    <row r="26" spans="1:4" x14ac:dyDescent="0.25">
      <c r="A26" s="7" t="s">
        <v>25</v>
      </c>
      <c r="B26" s="5">
        <v>23.232000000000038</v>
      </c>
      <c r="C26" s="5">
        <v>20.158285714285711</v>
      </c>
      <c r="D26" s="5">
        <v>5.087333333333337</v>
      </c>
    </row>
    <row r="27" spans="1:4" x14ac:dyDescent="0.25">
      <c r="A27" s="7" t="s">
        <v>18</v>
      </c>
      <c r="B27" s="5">
        <v>45.275999999999982</v>
      </c>
      <c r="C27" s="5">
        <v>10.241785714285745</v>
      </c>
      <c r="D27" s="5">
        <v>4.3160000000000158</v>
      </c>
    </row>
    <row r="28" spans="1:4" x14ac:dyDescent="0.25">
      <c r="A28" s="7" t="s">
        <v>27</v>
      </c>
      <c r="B28" s="5">
        <v>25.683428571428582</v>
      </c>
      <c r="C28" s="5">
        <v>9.8057142857142647</v>
      </c>
      <c r="D28" s="5">
        <v>4.2553333333333301</v>
      </c>
    </row>
    <row r="29" spans="1:4" x14ac:dyDescent="0.25">
      <c r="A29" s="4" t="s">
        <v>35</v>
      </c>
      <c r="B29" s="5"/>
      <c r="C29" s="5"/>
      <c r="D29" s="5"/>
    </row>
    <row r="30" spans="1:4" x14ac:dyDescent="0.25">
      <c r="A30" s="7" t="s">
        <v>25</v>
      </c>
      <c r="B30" s="5">
        <v>56.553749999999972</v>
      </c>
      <c r="C30" s="5">
        <v>26.069999999999972</v>
      </c>
      <c r="D30" s="5">
        <v>10.226666666666665</v>
      </c>
    </row>
    <row r="31" spans="1:4" x14ac:dyDescent="0.25">
      <c r="A31" s="7" t="s">
        <v>18</v>
      </c>
      <c r="B31" s="5">
        <v>48.386250000000018</v>
      </c>
      <c r="C31" s="5">
        <v>16.066874999999982</v>
      </c>
      <c r="D31" s="5">
        <v>11.659375000000018</v>
      </c>
    </row>
    <row r="32" spans="1:4" x14ac:dyDescent="0.25">
      <c r="A32" s="7" t="s">
        <v>16</v>
      </c>
      <c r="B32" s="5">
        <v>31.865624999999977</v>
      </c>
      <c r="C32" s="5">
        <v>48.076875000000001</v>
      </c>
      <c r="D32" s="5">
        <v>9.83666666666665</v>
      </c>
    </row>
    <row r="33" spans="1:4" x14ac:dyDescent="0.25">
      <c r="A33" s="4" t="s">
        <v>31</v>
      </c>
      <c r="B33" s="5"/>
      <c r="C33" s="5"/>
      <c r="D33" s="5"/>
    </row>
    <row r="34" spans="1:4" x14ac:dyDescent="0.25">
      <c r="A34" s="7" t="s">
        <v>18</v>
      </c>
      <c r="B34" s="5">
        <v>23.639999999999986</v>
      </c>
      <c r="C34" s="5">
        <v>5.4099999999999966</v>
      </c>
      <c r="D34" s="5">
        <v>1.2999999999999932</v>
      </c>
    </row>
    <row r="35" spans="1:4" x14ac:dyDescent="0.25">
      <c r="A35" s="7" t="s">
        <v>16</v>
      </c>
      <c r="B35" s="5">
        <v>11.362500000000004</v>
      </c>
      <c r="C35" s="5">
        <v>6.6250000000000142</v>
      </c>
      <c r="D35" s="5">
        <v>2.2454545454545412</v>
      </c>
    </row>
    <row r="36" spans="1:4" x14ac:dyDescent="0.25">
      <c r="A36" s="7" t="s">
        <v>32</v>
      </c>
      <c r="B36" s="5">
        <v>13.17499999999999</v>
      </c>
      <c r="C36" s="5">
        <v>10.449999999999982</v>
      </c>
      <c r="D36" s="5">
        <v>1.0636363636363704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4F26-7E77-4AD0-92A6-1BCC7DCA40EC}">
  <dimension ref="A1:D9"/>
  <sheetViews>
    <sheetView workbookViewId="0">
      <selection sqref="A1:D9"/>
    </sheetView>
  </sheetViews>
  <sheetFormatPr defaultRowHeight="15" x14ac:dyDescent="0.25"/>
  <sheetData>
    <row r="1" spans="1:4" x14ac:dyDescent="0.25">
      <c r="A1" s="6" t="s">
        <v>1</v>
      </c>
      <c r="B1" s="6" t="s">
        <v>21</v>
      </c>
      <c r="C1" s="6" t="s">
        <v>15</v>
      </c>
      <c r="D1" s="6" t="s">
        <v>33</v>
      </c>
    </row>
    <row r="2" spans="1:4" x14ac:dyDescent="0.25">
      <c r="A2" s="4" t="s">
        <v>25</v>
      </c>
      <c r="B2" s="5">
        <v>3.8756666666666661</v>
      </c>
      <c r="C2" s="5">
        <v>2.033354166666669</v>
      </c>
      <c r="D2" s="5">
        <v>4.4146666666666707</v>
      </c>
    </row>
    <row r="3" spans="1:4" x14ac:dyDescent="0.25">
      <c r="A3" s="4" t="s">
        <v>36</v>
      </c>
      <c r="B3" s="5">
        <v>3.2199999999999984</v>
      </c>
      <c r="C3" s="5">
        <v>2.3700833333333327</v>
      </c>
      <c r="D3" s="5">
        <v>3.6283333333333254</v>
      </c>
    </row>
    <row r="4" spans="1:4" x14ac:dyDescent="0.25">
      <c r="A4" s="4" t="s">
        <v>30</v>
      </c>
      <c r="B4" s="5">
        <v>3.5842187499999985</v>
      </c>
      <c r="C4" s="5">
        <v>2.0207031250000003</v>
      </c>
      <c r="D4" s="5">
        <v>2.7906666666666622</v>
      </c>
    </row>
    <row r="5" spans="1:4" x14ac:dyDescent="0.25">
      <c r="A5" s="4" t="s">
        <v>14</v>
      </c>
      <c r="B5" s="5">
        <v>2.3984722222222206</v>
      </c>
      <c r="C5" s="5">
        <v>1.4882777777777758</v>
      </c>
      <c r="D5" s="5">
        <v>5.8829166666666701</v>
      </c>
    </row>
    <row r="6" spans="1:4" x14ac:dyDescent="0.25">
      <c r="A6" s="4" t="s">
        <v>22</v>
      </c>
      <c r="B6" s="5">
        <v>2.1657870370370365</v>
      </c>
      <c r="C6" s="5">
        <v>0.81601851851851881</v>
      </c>
      <c r="D6" s="5">
        <v>4.0896797839506238</v>
      </c>
    </row>
    <row r="7" spans="1:4" x14ac:dyDescent="0.25">
      <c r="A7" s="4" t="s">
        <v>26</v>
      </c>
      <c r="B7" s="5">
        <v>6.660000000000001</v>
      </c>
      <c r="C7" s="5">
        <v>2.8428333333333335</v>
      </c>
      <c r="D7" s="5">
        <v>2.4515555555555584</v>
      </c>
    </row>
    <row r="8" spans="1:4" x14ac:dyDescent="0.25">
      <c r="A8" s="4" t="s">
        <v>35</v>
      </c>
      <c r="B8" s="5">
        <v>9.6731249999999971</v>
      </c>
      <c r="C8" s="5">
        <v>6.3787499999999966</v>
      </c>
      <c r="D8" s="5">
        <v>5.6938194444444443</v>
      </c>
    </row>
    <row r="9" spans="1:4" x14ac:dyDescent="0.25">
      <c r="A9" s="4" t="s">
        <v>31</v>
      </c>
      <c r="B9" s="5">
        <v>3.4064898989898977</v>
      </c>
      <c r="C9" s="5">
        <v>1.5898484848484842</v>
      </c>
      <c r="D9" s="5">
        <v>0.8272727272727266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BCBC-7DBB-43B3-B006-167DEE373C8D}">
  <dimension ref="A1:D9"/>
  <sheetViews>
    <sheetView workbookViewId="0">
      <selection activeCell="I20" sqref="I20"/>
    </sheetView>
  </sheetViews>
  <sheetFormatPr defaultRowHeight="15" x14ac:dyDescent="0.25"/>
  <cols>
    <col min="1" max="1" width="10.5703125" customWidth="1"/>
  </cols>
  <sheetData>
    <row r="1" spans="1:4" x14ac:dyDescent="0.25">
      <c r="A1" t="s">
        <v>1</v>
      </c>
      <c r="B1" t="s">
        <v>21</v>
      </c>
      <c r="C1" t="s">
        <v>15</v>
      </c>
      <c r="D1" t="s">
        <v>33</v>
      </c>
    </row>
    <row r="2" spans="1:4" x14ac:dyDescent="0.25">
      <c r="A2" t="s">
        <v>25</v>
      </c>
      <c r="B2" s="5">
        <v>18.271000000000001</v>
      </c>
      <c r="C2" s="5">
        <v>9.5858125000000118</v>
      </c>
      <c r="D2" s="5">
        <v>10.438666666666684</v>
      </c>
    </row>
    <row r="3" spans="1:4" x14ac:dyDescent="0.25">
      <c r="A3" t="s">
        <v>36</v>
      </c>
      <c r="B3" s="5">
        <v>15.179999999999993</v>
      </c>
      <c r="C3" s="5">
        <v>11.173249999999996</v>
      </c>
      <c r="D3" s="5">
        <v>6.7383333333333191</v>
      </c>
    </row>
    <row r="4" spans="1:4" x14ac:dyDescent="0.25">
      <c r="A4" t="s">
        <v>30</v>
      </c>
      <c r="B4" s="5">
        <v>16.897031249999994</v>
      </c>
      <c r="C4" s="5">
        <v>9.5261718750000011</v>
      </c>
      <c r="D4" s="5">
        <v>5.1826666666666581</v>
      </c>
    </row>
    <row r="5" spans="1:4" x14ac:dyDescent="0.25">
      <c r="A5" t="s">
        <v>14</v>
      </c>
      <c r="B5" s="5">
        <v>11.307083333333329</v>
      </c>
      <c r="C5" s="5">
        <v>7.0161666666666589</v>
      </c>
      <c r="D5" s="5">
        <v>10.925416666666674</v>
      </c>
    </row>
    <row r="6" spans="1:4" x14ac:dyDescent="0.25">
      <c r="A6" t="s">
        <v>22</v>
      </c>
      <c r="B6" s="5">
        <v>10.210138888888887</v>
      </c>
      <c r="C6" s="5">
        <v>3.8469444444444458</v>
      </c>
      <c r="D6" s="5">
        <v>7.5951195987654447</v>
      </c>
    </row>
    <row r="7" spans="1:4" x14ac:dyDescent="0.25">
      <c r="A7" t="s">
        <v>26</v>
      </c>
      <c r="B7" s="5">
        <v>31.397142857142867</v>
      </c>
      <c r="C7" s="5">
        <v>13.401928571428575</v>
      </c>
      <c r="D7" s="5">
        <v>4.5528888888888943</v>
      </c>
    </row>
    <row r="8" spans="1:4" x14ac:dyDescent="0.25">
      <c r="A8" t="s">
        <v>35</v>
      </c>
      <c r="B8" s="5">
        <v>45.601874999999986</v>
      </c>
      <c r="C8" s="5">
        <v>30.071249999999981</v>
      </c>
      <c r="D8" s="5">
        <v>10.574236111111112</v>
      </c>
    </row>
    <row r="9" spans="1:4" x14ac:dyDescent="0.25">
      <c r="A9" t="s">
        <v>31</v>
      </c>
      <c r="B9" s="5">
        <v>16.059166666666659</v>
      </c>
      <c r="C9" s="5">
        <v>7.4949999999999974</v>
      </c>
      <c r="D9" s="5">
        <v>1.536363636363635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81E3-696E-4FC1-BC81-4EB7E2C8520F}">
  <dimension ref="A1:C25"/>
  <sheetViews>
    <sheetView workbookViewId="0">
      <selection activeCell="R22" sqref="R22"/>
    </sheetView>
  </sheetViews>
  <sheetFormatPr defaultRowHeight="15" x14ac:dyDescent="0.25"/>
  <sheetData>
    <row r="1" spans="1:3" x14ac:dyDescent="0.25">
      <c r="A1" s="6" t="s">
        <v>1</v>
      </c>
      <c r="B1" s="6" t="s">
        <v>2</v>
      </c>
      <c r="C1" s="6" t="s">
        <v>12</v>
      </c>
    </row>
    <row r="2" spans="1:3" x14ac:dyDescent="0.25">
      <c r="A2" s="4" t="s">
        <v>25</v>
      </c>
      <c r="B2" s="4" t="s">
        <v>21</v>
      </c>
      <c r="C2" s="5">
        <v>3.8756666666666661</v>
      </c>
    </row>
    <row r="3" spans="1:3" x14ac:dyDescent="0.25">
      <c r="A3" s="4" t="s">
        <v>36</v>
      </c>
      <c r="B3" s="4" t="s">
        <v>21</v>
      </c>
      <c r="C3" s="5">
        <v>3.2199999999999984</v>
      </c>
    </row>
    <row r="4" spans="1:3" x14ac:dyDescent="0.25">
      <c r="A4" s="4" t="s">
        <v>30</v>
      </c>
      <c r="B4" s="4" t="s">
        <v>21</v>
      </c>
      <c r="C4" s="5">
        <v>3.5842187499999985</v>
      </c>
    </row>
    <row r="5" spans="1:3" x14ac:dyDescent="0.25">
      <c r="A5" s="4" t="s">
        <v>14</v>
      </c>
      <c r="B5" s="4" t="s">
        <v>21</v>
      </c>
      <c r="C5" s="5">
        <v>2.3984722222222206</v>
      </c>
    </row>
    <row r="6" spans="1:3" x14ac:dyDescent="0.25">
      <c r="A6" s="4" t="s">
        <v>22</v>
      </c>
      <c r="B6" s="4" t="s">
        <v>21</v>
      </c>
      <c r="C6" s="5">
        <v>2.1657870370370365</v>
      </c>
    </row>
    <row r="7" spans="1:3" x14ac:dyDescent="0.25">
      <c r="A7" s="4" t="s">
        <v>26</v>
      </c>
      <c r="B7" s="4" t="s">
        <v>21</v>
      </c>
      <c r="C7" s="5">
        <v>6.660000000000001</v>
      </c>
    </row>
    <row r="8" spans="1:3" x14ac:dyDescent="0.25">
      <c r="A8" s="4" t="s">
        <v>35</v>
      </c>
      <c r="B8" s="4" t="s">
        <v>21</v>
      </c>
      <c r="C8" s="5">
        <v>9.6731249999999971</v>
      </c>
    </row>
    <row r="9" spans="1:3" x14ac:dyDescent="0.25">
      <c r="A9" s="4" t="s">
        <v>31</v>
      </c>
      <c r="B9" s="4" t="s">
        <v>21</v>
      </c>
      <c r="C9" s="5">
        <v>3.4064898989898977</v>
      </c>
    </row>
    <row r="10" spans="1:3" x14ac:dyDescent="0.25">
      <c r="A10" s="4" t="s">
        <v>25</v>
      </c>
      <c r="B10" s="6" t="s">
        <v>15</v>
      </c>
      <c r="C10" s="5">
        <v>2.033354166666669</v>
      </c>
    </row>
    <row r="11" spans="1:3" x14ac:dyDescent="0.25">
      <c r="A11" s="4" t="s">
        <v>36</v>
      </c>
      <c r="B11" s="6" t="s">
        <v>15</v>
      </c>
      <c r="C11" s="5">
        <v>2.3700833333333327</v>
      </c>
    </row>
    <row r="12" spans="1:3" x14ac:dyDescent="0.25">
      <c r="A12" s="4" t="s">
        <v>30</v>
      </c>
      <c r="B12" s="6" t="s">
        <v>15</v>
      </c>
      <c r="C12" s="5">
        <v>2.0207031250000003</v>
      </c>
    </row>
    <row r="13" spans="1:3" x14ac:dyDescent="0.25">
      <c r="A13" s="4" t="s">
        <v>14</v>
      </c>
      <c r="B13" s="6" t="s">
        <v>15</v>
      </c>
      <c r="C13" s="5">
        <v>1.4882777777777758</v>
      </c>
    </row>
    <row r="14" spans="1:3" x14ac:dyDescent="0.25">
      <c r="A14" s="4" t="s">
        <v>22</v>
      </c>
      <c r="B14" s="6" t="s">
        <v>15</v>
      </c>
      <c r="C14" s="5">
        <v>0.81601851851851881</v>
      </c>
    </row>
    <row r="15" spans="1:3" x14ac:dyDescent="0.25">
      <c r="A15" s="4" t="s">
        <v>26</v>
      </c>
      <c r="B15" s="6" t="s">
        <v>15</v>
      </c>
      <c r="C15" s="5">
        <v>2.8428333333333335</v>
      </c>
    </row>
    <row r="16" spans="1:3" x14ac:dyDescent="0.25">
      <c r="A16" s="4" t="s">
        <v>35</v>
      </c>
      <c r="B16" s="6" t="s">
        <v>15</v>
      </c>
      <c r="C16" s="5">
        <v>6.3787499999999966</v>
      </c>
    </row>
    <row r="17" spans="1:3" x14ac:dyDescent="0.25">
      <c r="A17" s="4" t="s">
        <v>31</v>
      </c>
      <c r="B17" s="6" t="s">
        <v>15</v>
      </c>
      <c r="C17" s="5">
        <v>1.5898484848484842</v>
      </c>
    </row>
    <row r="18" spans="1:3" x14ac:dyDescent="0.25">
      <c r="A18" s="4" t="s">
        <v>25</v>
      </c>
      <c r="B18" s="6" t="s">
        <v>33</v>
      </c>
      <c r="C18" s="5">
        <v>4.4146666666666698</v>
      </c>
    </row>
    <row r="19" spans="1:3" x14ac:dyDescent="0.25">
      <c r="A19" s="4" t="s">
        <v>36</v>
      </c>
      <c r="B19" s="6" t="s">
        <v>33</v>
      </c>
      <c r="C19" s="5">
        <v>3.6283333333333254</v>
      </c>
    </row>
    <row r="20" spans="1:3" x14ac:dyDescent="0.25">
      <c r="A20" s="4" t="s">
        <v>30</v>
      </c>
      <c r="B20" s="6" t="s">
        <v>33</v>
      </c>
      <c r="C20" s="5">
        <v>2.7906666666666622</v>
      </c>
    </row>
    <row r="21" spans="1:3" x14ac:dyDescent="0.25">
      <c r="A21" s="4" t="s">
        <v>14</v>
      </c>
      <c r="B21" s="6" t="s">
        <v>33</v>
      </c>
      <c r="C21" s="5">
        <v>5.8829166666666701</v>
      </c>
    </row>
    <row r="22" spans="1:3" x14ac:dyDescent="0.25">
      <c r="A22" s="4" t="s">
        <v>22</v>
      </c>
      <c r="B22" s="6" t="s">
        <v>33</v>
      </c>
      <c r="C22" s="5">
        <v>4.0896797839506238</v>
      </c>
    </row>
    <row r="23" spans="1:3" x14ac:dyDescent="0.25">
      <c r="A23" s="4" t="s">
        <v>26</v>
      </c>
      <c r="B23" s="6" t="s">
        <v>33</v>
      </c>
      <c r="C23" s="5">
        <v>2.4515555555555584</v>
      </c>
    </row>
    <row r="24" spans="1:3" x14ac:dyDescent="0.25">
      <c r="A24" s="4" t="s">
        <v>35</v>
      </c>
      <c r="B24" s="6" t="s">
        <v>33</v>
      </c>
      <c r="C24" s="5">
        <v>5.6938194444444443</v>
      </c>
    </row>
    <row r="25" spans="1:3" x14ac:dyDescent="0.25">
      <c r="A25" s="4" t="s">
        <v>31</v>
      </c>
      <c r="B25" s="6" t="s">
        <v>33</v>
      </c>
      <c r="C25" s="5">
        <v>0.8272727272727266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48DF-277C-4CD1-8A91-27E34E17633B}">
  <dimension ref="A1:L25"/>
  <sheetViews>
    <sheetView workbookViewId="0">
      <selection sqref="A1:G25"/>
    </sheetView>
  </sheetViews>
  <sheetFormatPr defaultRowHeight="15" x14ac:dyDescent="0.25"/>
  <sheetData>
    <row r="1" spans="1:12" x14ac:dyDescent="0.25">
      <c r="A1" s="1" t="s">
        <v>1</v>
      </c>
      <c r="B1" s="1" t="s">
        <v>3</v>
      </c>
      <c r="C1" s="6" t="s">
        <v>21</v>
      </c>
      <c r="D1" s="6" t="s">
        <v>15</v>
      </c>
      <c r="E1" s="6" t="s">
        <v>33</v>
      </c>
      <c r="F1" s="9" t="s">
        <v>48</v>
      </c>
      <c r="G1" s="9" t="s">
        <v>49</v>
      </c>
      <c r="J1" t="s">
        <v>1</v>
      </c>
      <c r="K1" t="s">
        <v>51</v>
      </c>
      <c r="L1" t="s">
        <v>50</v>
      </c>
    </row>
    <row r="2" spans="1:12" x14ac:dyDescent="0.25">
      <c r="A2" s="8" t="s">
        <v>25</v>
      </c>
      <c r="B2" s="7" t="s">
        <v>34</v>
      </c>
      <c r="C2" s="5">
        <v>21.379999999999995</v>
      </c>
      <c r="D2" s="5">
        <v>16.940000000000055</v>
      </c>
      <c r="E2" s="5">
        <v>10.009999999999991</v>
      </c>
      <c r="F2">
        <v>40</v>
      </c>
      <c r="G2">
        <f>(LN(D2)-LN(E2))/F2</f>
        <v>1.3152327397419583E-2</v>
      </c>
      <c r="J2" t="s">
        <v>25</v>
      </c>
      <c r="K2">
        <v>9.460000000000008</v>
      </c>
      <c r="L2">
        <v>5.8580224547455165E-3</v>
      </c>
    </row>
    <row r="3" spans="1:12" x14ac:dyDescent="0.25">
      <c r="A3" s="8" t="s">
        <v>25</v>
      </c>
      <c r="B3" s="7" t="s">
        <v>16</v>
      </c>
      <c r="C3" s="5">
        <v>18.339999999999975</v>
      </c>
      <c r="D3" s="5">
        <v>8.6800000000000068</v>
      </c>
      <c r="E3" s="5">
        <v>5.0400000000000205</v>
      </c>
      <c r="F3">
        <v>40</v>
      </c>
      <c r="G3">
        <f t="shared" ref="G3:G25" si="0">(LN(D3)-LN(E3))/F3</f>
        <v>1.3590386164724456E-2</v>
      </c>
      <c r="J3" t="s">
        <v>36</v>
      </c>
      <c r="K3">
        <v>7.2566666666666508</v>
      </c>
      <c r="L3">
        <v>5.2525039314069337E-3</v>
      </c>
    </row>
    <row r="4" spans="1:12" x14ac:dyDescent="0.25">
      <c r="A4" s="8" t="s">
        <v>25</v>
      </c>
      <c r="B4" s="7" t="s">
        <v>27</v>
      </c>
      <c r="C4" s="5">
        <v>26.720000000000027</v>
      </c>
      <c r="D4" s="5">
        <v>9.2374999999999829</v>
      </c>
      <c r="E4" s="5">
        <v>13.330000000000013</v>
      </c>
      <c r="F4">
        <v>40</v>
      </c>
      <c r="G4">
        <f t="shared" si="0"/>
        <v>-9.1686461979074933E-3</v>
      </c>
      <c r="J4" t="s">
        <v>30</v>
      </c>
      <c r="K4">
        <v>5.9799999999999898</v>
      </c>
      <c r="L4">
        <v>2.0491530176298983E-2</v>
      </c>
    </row>
    <row r="5" spans="1:12" x14ac:dyDescent="0.25">
      <c r="A5" s="8" t="s">
        <v>36</v>
      </c>
      <c r="B5" s="7" t="s">
        <v>23</v>
      </c>
      <c r="C5" s="5">
        <v>9.8799999999999955</v>
      </c>
      <c r="D5" s="5">
        <v>3.7124999999999986</v>
      </c>
      <c r="E5" s="5">
        <v>12.590000000000003</v>
      </c>
      <c r="F5" s="5">
        <v>30</v>
      </c>
      <c r="G5">
        <f t="shared" si="0"/>
        <v>-4.0706578130914606E-2</v>
      </c>
      <c r="J5" t="s">
        <v>14</v>
      </c>
      <c r="K5">
        <v>10.085000000000008</v>
      </c>
      <c r="L5">
        <v>-4.8576241589464945E-3</v>
      </c>
    </row>
    <row r="6" spans="1:12" x14ac:dyDescent="0.25">
      <c r="A6" s="8" t="s">
        <v>36</v>
      </c>
      <c r="B6" s="7" t="s">
        <v>34</v>
      </c>
      <c r="C6" s="5">
        <v>16.539999999999964</v>
      </c>
      <c r="D6" s="5">
        <v>22.279999999999973</v>
      </c>
      <c r="E6" s="5">
        <v>2.9399999999999977</v>
      </c>
      <c r="F6" s="5">
        <v>30</v>
      </c>
      <c r="G6">
        <f t="shared" si="0"/>
        <v>6.7509327790283097E-2</v>
      </c>
      <c r="J6" t="s">
        <v>22</v>
      </c>
      <c r="K6">
        <v>6.8296296296296406</v>
      </c>
      <c r="L6">
        <v>-1.1330275371548059E-2</v>
      </c>
    </row>
    <row r="7" spans="1:12" x14ac:dyDescent="0.25">
      <c r="A7" s="8" t="s">
        <v>36</v>
      </c>
      <c r="B7" s="7" t="s">
        <v>27</v>
      </c>
      <c r="C7" s="5">
        <v>14.980000000000018</v>
      </c>
      <c r="D7" s="5">
        <v>4.4800000000000182</v>
      </c>
      <c r="E7" s="5">
        <v>6.2399999999999523</v>
      </c>
      <c r="F7" s="5">
        <v>30</v>
      </c>
      <c r="G7">
        <f t="shared" si="0"/>
        <v>-1.1045237865147691E-2</v>
      </c>
      <c r="J7" t="s">
        <v>26</v>
      </c>
      <c r="K7">
        <v>5.2533333333333401</v>
      </c>
      <c r="L7">
        <v>2.6885902244311793E-2</v>
      </c>
    </row>
    <row r="8" spans="1:12" x14ac:dyDescent="0.25">
      <c r="A8" s="8" t="s">
        <v>30</v>
      </c>
      <c r="B8" s="7" t="s">
        <v>25</v>
      </c>
      <c r="C8" s="5">
        <v>11.139999999999986</v>
      </c>
      <c r="D8" s="5">
        <v>11.000000000000014</v>
      </c>
      <c r="E8" s="5"/>
      <c r="F8" s="5">
        <v>32</v>
      </c>
      <c r="J8" t="s">
        <v>35</v>
      </c>
      <c r="K8">
        <v>9.7608333333333324</v>
      </c>
      <c r="L8">
        <v>3.1155554175045921E-2</v>
      </c>
    </row>
    <row r="9" spans="1:12" x14ac:dyDescent="0.25">
      <c r="A9" s="8" t="s">
        <v>30</v>
      </c>
      <c r="B9" s="7" t="s">
        <v>16</v>
      </c>
      <c r="C9" s="5">
        <v>4.8750000000000071</v>
      </c>
      <c r="D9" s="5">
        <v>7.4749999999999872</v>
      </c>
      <c r="E9" s="5">
        <v>3.8799999999999955</v>
      </c>
      <c r="F9" s="5">
        <v>32</v>
      </c>
      <c r="G9">
        <f t="shared" si="0"/>
        <v>2.0491530176298983E-2</v>
      </c>
      <c r="J9" t="s">
        <v>31</v>
      </c>
      <c r="K9">
        <v>3.8999999999999964</v>
      </c>
      <c r="L9">
        <v>2.0182434614326002E-2</v>
      </c>
    </row>
    <row r="10" spans="1:12" x14ac:dyDescent="0.25">
      <c r="A10" s="8" t="s">
        <v>30</v>
      </c>
      <c r="B10" s="7" t="s">
        <v>27</v>
      </c>
      <c r="C10" s="5">
        <v>33.139999999999986</v>
      </c>
      <c r="D10" s="5"/>
      <c r="E10" s="5">
        <v>8.0799999999999841</v>
      </c>
      <c r="F10" s="5">
        <v>32</v>
      </c>
    </row>
    <row r="11" spans="1:12" x14ac:dyDescent="0.25">
      <c r="A11" s="8" t="s">
        <v>14</v>
      </c>
      <c r="B11" s="7" t="s">
        <v>18</v>
      </c>
      <c r="C11" s="5">
        <v>5.2749999999999986</v>
      </c>
      <c r="D11" s="5">
        <v>5.6374999999999886</v>
      </c>
      <c r="E11" s="5">
        <v>3.4300000000000068</v>
      </c>
      <c r="F11" s="5">
        <v>30</v>
      </c>
      <c r="G11">
        <f t="shared" si="0"/>
        <v>1.6562681455031474E-2</v>
      </c>
    </row>
    <row r="12" spans="1:12" x14ac:dyDescent="0.25">
      <c r="A12" s="8" t="s">
        <v>14</v>
      </c>
      <c r="B12" s="7" t="s">
        <v>16</v>
      </c>
      <c r="C12" s="5">
        <v>9.5125000000000171</v>
      </c>
      <c r="D12" s="5">
        <v>7.6100000000000136</v>
      </c>
      <c r="E12" s="5">
        <v>16.740000000000009</v>
      </c>
      <c r="F12" s="5">
        <v>30</v>
      </c>
      <c r="G12">
        <f t="shared" si="0"/>
        <v>-2.6277929772924462E-2</v>
      </c>
    </row>
    <row r="13" spans="1:12" x14ac:dyDescent="0.25">
      <c r="A13" s="8" t="s">
        <v>14</v>
      </c>
      <c r="B13" s="7" t="s">
        <v>20</v>
      </c>
      <c r="C13" s="5">
        <v>16.049999999999969</v>
      </c>
      <c r="D13" s="5">
        <v>5.8874999999999744</v>
      </c>
      <c r="E13" s="5"/>
      <c r="F13" s="5">
        <v>30</v>
      </c>
    </row>
    <row r="14" spans="1:12" x14ac:dyDescent="0.25">
      <c r="A14" s="8" t="s">
        <v>22</v>
      </c>
      <c r="B14" s="7" t="s">
        <v>23</v>
      </c>
      <c r="C14" s="5">
        <v>10.062499999999979</v>
      </c>
      <c r="D14" s="5">
        <v>5.7199999999999989</v>
      </c>
      <c r="E14" s="5">
        <v>11.738888888888924</v>
      </c>
      <c r="F14" s="5">
        <v>36</v>
      </c>
      <c r="G14">
        <f t="shared" si="0"/>
        <v>-1.9970510037059533E-2</v>
      </c>
    </row>
    <row r="15" spans="1:12" x14ac:dyDescent="0.25">
      <c r="A15" s="8" t="s">
        <v>22</v>
      </c>
      <c r="B15" s="7" t="s">
        <v>25</v>
      </c>
      <c r="C15" s="5">
        <v>8.3900000000000148</v>
      </c>
      <c r="D15" s="5">
        <v>3.9300000000000068</v>
      </c>
      <c r="E15" s="5">
        <v>4.3499999999999943</v>
      </c>
      <c r="F15" s="5">
        <v>36</v>
      </c>
      <c r="G15">
        <f t="shared" si="0"/>
        <v>-2.8204560894283309E-3</v>
      </c>
    </row>
    <row r="16" spans="1:12" x14ac:dyDescent="0.25">
      <c r="A16" s="8" t="s">
        <v>22</v>
      </c>
      <c r="B16" s="7" t="s">
        <v>24</v>
      </c>
      <c r="C16" s="5">
        <v>14.962499999999999</v>
      </c>
      <c r="D16" s="5">
        <v>2.9399999999999977</v>
      </c>
      <c r="E16" s="5">
        <v>4.4000000000000057</v>
      </c>
      <c r="F16" s="5">
        <v>36</v>
      </c>
      <c r="G16">
        <f t="shared" si="0"/>
        <v>-1.1199859988156313E-2</v>
      </c>
    </row>
    <row r="17" spans="1:7" x14ac:dyDescent="0.25">
      <c r="A17" s="8" t="s">
        <v>26</v>
      </c>
      <c r="B17" s="7" t="s">
        <v>25</v>
      </c>
      <c r="C17" s="5">
        <v>24.640000000000043</v>
      </c>
      <c r="D17" s="5">
        <v>21.379999999999995</v>
      </c>
      <c r="E17" s="5">
        <v>5.8700000000000045</v>
      </c>
      <c r="F17" s="5">
        <v>35</v>
      </c>
      <c r="G17">
        <f t="shared" si="0"/>
        <v>3.6931464907339812E-2</v>
      </c>
    </row>
    <row r="18" spans="1:7" x14ac:dyDescent="0.25">
      <c r="A18" s="8" t="s">
        <v>26</v>
      </c>
      <c r="B18" s="7" t="s">
        <v>18</v>
      </c>
      <c r="C18" s="5">
        <v>48.019999999999982</v>
      </c>
      <c r="D18" s="5">
        <v>10.862500000000033</v>
      </c>
      <c r="E18" s="5">
        <v>4.9800000000000182</v>
      </c>
      <c r="F18" s="5">
        <v>35</v>
      </c>
      <c r="G18">
        <f t="shared" si="0"/>
        <v>2.2282474272998527E-2</v>
      </c>
    </row>
    <row r="19" spans="1:7" x14ac:dyDescent="0.25">
      <c r="A19" s="8" t="s">
        <v>26</v>
      </c>
      <c r="B19" s="7" t="s">
        <v>27</v>
      </c>
      <c r="C19" s="5">
        <v>27.240000000000009</v>
      </c>
      <c r="D19" s="5">
        <v>10.399999999999977</v>
      </c>
      <c r="E19" s="5">
        <v>4.9099999999999966</v>
      </c>
      <c r="F19" s="5">
        <v>35</v>
      </c>
      <c r="G19">
        <f t="shared" si="0"/>
        <v>2.1443767552597037E-2</v>
      </c>
    </row>
    <row r="20" spans="1:7" x14ac:dyDescent="0.25">
      <c r="A20" s="8" t="s">
        <v>35</v>
      </c>
      <c r="B20" s="7" t="s">
        <v>25</v>
      </c>
      <c r="C20" s="5">
        <v>54.839999999999975</v>
      </c>
      <c r="D20" s="5">
        <v>25.279999999999973</v>
      </c>
      <c r="E20" s="5">
        <v>9.4399999999999977</v>
      </c>
      <c r="F20" s="5">
        <v>32</v>
      </c>
      <c r="G20">
        <f t="shared" si="0"/>
        <v>3.0783049660038961E-2</v>
      </c>
    </row>
    <row r="21" spans="1:7" x14ac:dyDescent="0.25">
      <c r="A21" s="8" t="s">
        <v>35</v>
      </c>
      <c r="B21" s="7" t="s">
        <v>18</v>
      </c>
      <c r="C21" s="5">
        <v>46.920000000000016</v>
      </c>
      <c r="D21" s="5">
        <v>15.579999999999984</v>
      </c>
      <c r="E21" s="5">
        <v>10.762500000000017</v>
      </c>
      <c r="F21" s="5">
        <v>32</v>
      </c>
      <c r="G21">
        <f t="shared" si="0"/>
        <v>1.156000533402346E-2</v>
      </c>
    </row>
    <row r="22" spans="1:7" x14ac:dyDescent="0.25">
      <c r="A22" s="8" t="s">
        <v>35</v>
      </c>
      <c r="B22" s="7" t="s">
        <v>16</v>
      </c>
      <c r="C22" s="5">
        <v>30.899999999999977</v>
      </c>
      <c r="D22" s="5">
        <v>46.620000000000005</v>
      </c>
      <c r="E22" s="5">
        <v>9.0799999999999841</v>
      </c>
      <c r="F22" s="5">
        <v>32</v>
      </c>
      <c r="G22">
        <f t="shared" si="0"/>
        <v>5.1123607531075338E-2</v>
      </c>
    </row>
    <row r="23" spans="1:7" x14ac:dyDescent="0.25">
      <c r="A23" s="8" t="s">
        <v>31</v>
      </c>
      <c r="B23" s="7" t="s">
        <v>18</v>
      </c>
      <c r="C23" s="5">
        <v>23.639999999999986</v>
      </c>
      <c r="D23" s="5">
        <v>5.4099999999999966</v>
      </c>
      <c r="E23" s="5">
        <v>3.2999999999999829</v>
      </c>
      <c r="F23" s="5">
        <v>33</v>
      </c>
      <c r="G23">
        <f t="shared" si="0"/>
        <v>1.4979594678362428E-2</v>
      </c>
    </row>
    <row r="24" spans="1:7" x14ac:dyDescent="0.25">
      <c r="A24" s="8" t="s">
        <v>31</v>
      </c>
      <c r="B24" s="7" t="s">
        <v>16</v>
      </c>
      <c r="C24" s="5">
        <v>11.362500000000004</v>
      </c>
      <c r="D24" s="5">
        <v>6.6250000000000142</v>
      </c>
      <c r="E24" s="5">
        <v>5.6999999999999886</v>
      </c>
      <c r="F24" s="5">
        <v>33</v>
      </c>
      <c r="G24">
        <f t="shared" si="0"/>
        <v>4.5570968797510793E-3</v>
      </c>
    </row>
    <row r="25" spans="1:7" x14ac:dyDescent="0.25">
      <c r="A25" s="8" t="s">
        <v>31</v>
      </c>
      <c r="B25" s="7" t="s">
        <v>32</v>
      </c>
      <c r="C25" s="5">
        <v>13.17499999999999</v>
      </c>
      <c r="D25" s="5">
        <v>10.449999999999982</v>
      </c>
      <c r="E25" s="5">
        <v>2.7000000000000171</v>
      </c>
      <c r="F25" s="5">
        <v>33</v>
      </c>
      <c r="G25">
        <f t="shared" si="0"/>
        <v>4.1010612284864502E-2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0CE8-BD0E-491F-83E4-B89175128DFB}">
  <dimension ref="A1:H25"/>
  <sheetViews>
    <sheetView workbookViewId="0">
      <selection activeCell="L18" sqref="L18"/>
    </sheetView>
  </sheetViews>
  <sheetFormatPr defaultRowHeight="15" x14ac:dyDescent="0.25"/>
  <cols>
    <col min="6" max="6" width="14.7109375" customWidth="1"/>
    <col min="7" max="7" width="11.5703125" customWidth="1"/>
  </cols>
  <sheetData>
    <row r="1" spans="1:8" x14ac:dyDescent="0.25">
      <c r="A1" s="1" t="s">
        <v>1</v>
      </c>
      <c r="B1" s="1" t="s">
        <v>52</v>
      </c>
      <c r="C1" s="1" t="s">
        <v>21</v>
      </c>
      <c r="D1" s="1" t="s">
        <v>15</v>
      </c>
      <c r="E1" s="1" t="s">
        <v>33</v>
      </c>
      <c r="F1" s="1" t="s">
        <v>53</v>
      </c>
      <c r="G1" s="1" t="s">
        <v>54</v>
      </c>
      <c r="H1" s="1" t="s">
        <v>55</v>
      </c>
    </row>
    <row r="2" spans="1:8" x14ac:dyDescent="0.25">
      <c r="A2" t="s">
        <v>25</v>
      </c>
      <c r="B2" t="s">
        <v>34</v>
      </c>
      <c r="C2">
        <v>17.638499999999997</v>
      </c>
      <c r="D2">
        <v>13.975500000000045</v>
      </c>
      <c r="E2">
        <v>8.6753333333333256</v>
      </c>
      <c r="F2">
        <f>C2-D2</f>
        <v>3.6629999999999523</v>
      </c>
      <c r="G2">
        <f>C2-E2</f>
        <v>8.9631666666666714</v>
      </c>
      <c r="H2">
        <f>D2-E2</f>
        <v>5.3001666666667191</v>
      </c>
    </row>
    <row r="3" spans="1:8" x14ac:dyDescent="0.25">
      <c r="A3" t="s">
        <v>25</v>
      </c>
      <c r="B3" t="s">
        <v>16</v>
      </c>
      <c r="C3">
        <v>15.130499999999978</v>
      </c>
      <c r="D3">
        <v>7.1610000000000058</v>
      </c>
      <c r="E3">
        <v>11.088000000000045</v>
      </c>
      <c r="F3">
        <f t="shared" ref="F3:F25" si="0">C3-D3</f>
        <v>7.9694999999999725</v>
      </c>
      <c r="G3">
        <f t="shared" ref="G3:G25" si="1">C3-E3</f>
        <v>4.0424999999999329</v>
      </c>
      <c r="H3">
        <f t="shared" ref="H3:H25" si="2">D3-E3</f>
        <v>-3.9270000000000396</v>
      </c>
    </row>
    <row r="4" spans="1:8" x14ac:dyDescent="0.25">
      <c r="A4" t="s">
        <v>25</v>
      </c>
      <c r="B4" t="s">
        <v>27</v>
      </c>
      <c r="C4">
        <v>22.044000000000022</v>
      </c>
      <c r="D4">
        <v>7.6209374999999859</v>
      </c>
      <c r="E4">
        <v>11.552666666666678</v>
      </c>
      <c r="F4">
        <f t="shared" si="0"/>
        <v>14.423062500000036</v>
      </c>
      <c r="G4">
        <f t="shared" si="1"/>
        <v>10.491333333333344</v>
      </c>
      <c r="H4">
        <f t="shared" si="2"/>
        <v>-3.9317291666666918</v>
      </c>
    </row>
    <row r="5" spans="1:8" x14ac:dyDescent="0.25">
      <c r="A5" t="s">
        <v>36</v>
      </c>
      <c r="B5" t="s">
        <v>23</v>
      </c>
      <c r="C5">
        <v>10.867999999999995</v>
      </c>
      <c r="D5">
        <v>4.0837499999999984</v>
      </c>
      <c r="E5">
        <v>11.690714285714289</v>
      </c>
      <c r="F5">
        <f t="shared" si="0"/>
        <v>6.7842499999999966</v>
      </c>
      <c r="G5">
        <f t="shared" si="1"/>
        <v>-0.82271428571429439</v>
      </c>
      <c r="H5">
        <f t="shared" si="2"/>
        <v>-7.606964285714291</v>
      </c>
    </row>
    <row r="6" spans="1:8" x14ac:dyDescent="0.25">
      <c r="A6" t="s">
        <v>36</v>
      </c>
      <c r="B6" t="s">
        <v>34</v>
      </c>
      <c r="C6">
        <v>18.19399999999996</v>
      </c>
      <c r="D6">
        <v>24.507999999999971</v>
      </c>
      <c r="E6">
        <v>2.7299999999999978</v>
      </c>
      <c r="F6">
        <f t="shared" si="0"/>
        <v>-6.3140000000000107</v>
      </c>
      <c r="G6">
        <f t="shared" si="1"/>
        <v>15.463999999999963</v>
      </c>
      <c r="H6">
        <f t="shared" si="2"/>
        <v>21.777999999999974</v>
      </c>
    </row>
    <row r="7" spans="1:8" x14ac:dyDescent="0.25">
      <c r="A7" t="s">
        <v>36</v>
      </c>
      <c r="B7" t="s">
        <v>27</v>
      </c>
      <c r="C7">
        <v>16.478000000000019</v>
      </c>
      <c r="D7">
        <v>4.9280000000000195</v>
      </c>
      <c r="E7">
        <v>5.7942857142856701</v>
      </c>
      <c r="F7">
        <f t="shared" si="0"/>
        <v>11.55</v>
      </c>
      <c r="G7">
        <f t="shared" si="1"/>
        <v>10.683714285714348</v>
      </c>
      <c r="H7">
        <f t="shared" si="2"/>
        <v>-0.8662857142856506</v>
      </c>
    </row>
    <row r="8" spans="1:8" x14ac:dyDescent="0.25">
      <c r="A8" t="s">
        <v>30</v>
      </c>
      <c r="B8" t="s">
        <v>25</v>
      </c>
      <c r="C8">
        <v>11.488124999999986</v>
      </c>
      <c r="D8">
        <v>11.343750000000014</v>
      </c>
      <c r="F8">
        <f t="shared" si="0"/>
        <v>0.14437499999997172</v>
      </c>
    </row>
    <row r="9" spans="1:8" x14ac:dyDescent="0.25">
      <c r="A9" t="s">
        <v>30</v>
      </c>
      <c r="B9" t="s">
        <v>16</v>
      </c>
      <c r="C9">
        <v>5.0273437500000071</v>
      </c>
      <c r="D9">
        <v>7.708593749999987</v>
      </c>
      <c r="E9">
        <v>3.3626666666666631</v>
      </c>
      <c r="F9">
        <f t="shared" si="0"/>
        <v>-2.6812499999999799</v>
      </c>
      <c r="G9">
        <f t="shared" si="1"/>
        <v>1.664677083333344</v>
      </c>
      <c r="H9">
        <f t="shared" si="2"/>
        <v>4.3459270833333239</v>
      </c>
    </row>
    <row r="10" spans="1:8" x14ac:dyDescent="0.25">
      <c r="A10" t="s">
        <v>30</v>
      </c>
      <c r="B10" t="s">
        <v>27</v>
      </c>
      <c r="C10">
        <v>34.175624999999982</v>
      </c>
      <c r="E10">
        <v>7.0026666666666531</v>
      </c>
      <c r="F10">
        <f t="shared" si="0"/>
        <v>34.175624999999982</v>
      </c>
      <c r="G10">
        <f t="shared" si="1"/>
        <v>27.17295833333333</v>
      </c>
    </row>
    <row r="11" spans="1:8" x14ac:dyDescent="0.25">
      <c r="A11" t="s">
        <v>14</v>
      </c>
      <c r="B11" t="s">
        <v>18</v>
      </c>
      <c r="C11">
        <v>5.8024999999999984</v>
      </c>
      <c r="D11">
        <v>6.2012499999999875</v>
      </c>
      <c r="E11">
        <v>3.7158333333333404</v>
      </c>
      <c r="F11">
        <f t="shared" si="0"/>
        <v>-0.39874999999998906</v>
      </c>
      <c r="G11">
        <f t="shared" si="1"/>
        <v>2.086666666666658</v>
      </c>
      <c r="H11">
        <f t="shared" si="2"/>
        <v>2.4854166666666471</v>
      </c>
    </row>
    <row r="12" spans="1:8" x14ac:dyDescent="0.25">
      <c r="A12" t="s">
        <v>14</v>
      </c>
      <c r="B12" t="s">
        <v>16</v>
      </c>
      <c r="C12">
        <v>10.463750000000019</v>
      </c>
      <c r="D12">
        <v>8.3710000000000147</v>
      </c>
      <c r="E12">
        <v>18.135000000000009</v>
      </c>
      <c r="F12">
        <f t="shared" si="0"/>
        <v>2.0927500000000041</v>
      </c>
      <c r="G12">
        <f t="shared" si="1"/>
        <v>-7.6712499999999899</v>
      </c>
      <c r="H12">
        <f t="shared" si="2"/>
        <v>-9.763999999999994</v>
      </c>
    </row>
    <row r="13" spans="1:8" x14ac:dyDescent="0.25">
      <c r="A13" t="s">
        <v>14</v>
      </c>
      <c r="B13" t="s">
        <v>20</v>
      </c>
      <c r="C13">
        <v>17.654999999999966</v>
      </c>
      <c r="D13">
        <v>6.4762499999999719</v>
      </c>
      <c r="F13">
        <f t="shared" si="0"/>
        <v>11.178749999999994</v>
      </c>
    </row>
    <row r="14" spans="1:8" x14ac:dyDescent="0.25">
      <c r="A14" t="s">
        <v>22</v>
      </c>
      <c r="B14" t="s">
        <v>23</v>
      </c>
      <c r="C14">
        <v>9.2239583333333126</v>
      </c>
      <c r="D14">
        <v>5.2433333333333323</v>
      </c>
      <c r="E14">
        <v>8.4780864197531116</v>
      </c>
      <c r="F14">
        <f t="shared" si="0"/>
        <v>3.9806249999999803</v>
      </c>
      <c r="G14">
        <f t="shared" si="1"/>
        <v>0.745871913580201</v>
      </c>
      <c r="H14">
        <f t="shared" si="2"/>
        <v>-3.2347530864197793</v>
      </c>
    </row>
    <row r="15" spans="1:8" x14ac:dyDescent="0.25">
      <c r="A15" t="s">
        <v>22</v>
      </c>
      <c r="B15" t="s">
        <v>25</v>
      </c>
      <c r="C15">
        <v>7.6908333333333463</v>
      </c>
      <c r="D15">
        <v>3.6025000000000063</v>
      </c>
      <c r="E15">
        <v>7.0687499999999908</v>
      </c>
      <c r="F15">
        <f t="shared" si="0"/>
        <v>4.08833333333334</v>
      </c>
      <c r="G15">
        <f t="shared" si="1"/>
        <v>0.62208333333335553</v>
      </c>
      <c r="H15">
        <f t="shared" si="2"/>
        <v>-3.4662499999999845</v>
      </c>
    </row>
    <row r="16" spans="1:8" x14ac:dyDescent="0.25">
      <c r="A16" t="s">
        <v>22</v>
      </c>
      <c r="B16" t="s">
        <v>24</v>
      </c>
      <c r="C16">
        <v>13.715624999999999</v>
      </c>
      <c r="D16">
        <v>2.6949999999999981</v>
      </c>
      <c r="E16">
        <v>6.3555555555555641</v>
      </c>
      <c r="F16">
        <f t="shared" si="0"/>
        <v>11.020625000000001</v>
      </c>
      <c r="G16">
        <f t="shared" si="1"/>
        <v>7.3600694444444352</v>
      </c>
      <c r="H16">
        <f t="shared" si="2"/>
        <v>-3.660555555555566</v>
      </c>
    </row>
    <row r="17" spans="1:8" x14ac:dyDescent="0.25">
      <c r="A17" t="s">
        <v>26</v>
      </c>
      <c r="B17" t="s">
        <v>25</v>
      </c>
      <c r="C17">
        <v>23.232000000000038</v>
      </c>
      <c r="D17">
        <v>20.158285714285711</v>
      </c>
      <c r="E17">
        <v>5.087333333333337</v>
      </c>
      <c r="F17">
        <f t="shared" si="0"/>
        <v>3.0737142857143276</v>
      </c>
      <c r="G17">
        <f t="shared" si="1"/>
        <v>18.144666666666701</v>
      </c>
      <c r="H17">
        <f t="shared" si="2"/>
        <v>15.070952380952374</v>
      </c>
    </row>
    <row r="18" spans="1:8" x14ac:dyDescent="0.25">
      <c r="A18" t="s">
        <v>26</v>
      </c>
      <c r="B18" t="s">
        <v>18</v>
      </c>
      <c r="C18">
        <v>45.275999999999982</v>
      </c>
      <c r="D18">
        <v>10.241785714285745</v>
      </c>
      <c r="E18">
        <v>4.3160000000000158</v>
      </c>
      <c r="F18">
        <f t="shared" si="0"/>
        <v>35.034214285714235</v>
      </c>
      <c r="G18">
        <f t="shared" si="1"/>
        <v>40.959999999999965</v>
      </c>
      <c r="H18">
        <f t="shared" si="2"/>
        <v>5.9257857142857295</v>
      </c>
    </row>
    <row r="19" spans="1:8" x14ac:dyDescent="0.25">
      <c r="A19" t="s">
        <v>26</v>
      </c>
      <c r="B19" t="s">
        <v>27</v>
      </c>
      <c r="C19">
        <v>25.683428571428582</v>
      </c>
      <c r="D19">
        <v>9.8057142857142647</v>
      </c>
      <c r="E19">
        <v>4.2553333333333301</v>
      </c>
      <c r="F19">
        <f t="shared" si="0"/>
        <v>15.877714285714317</v>
      </c>
      <c r="G19">
        <f t="shared" si="1"/>
        <v>21.428095238095253</v>
      </c>
      <c r="H19">
        <f t="shared" si="2"/>
        <v>5.5503809523809347</v>
      </c>
    </row>
    <row r="20" spans="1:8" x14ac:dyDescent="0.25">
      <c r="A20" t="s">
        <v>35</v>
      </c>
      <c r="B20" t="s">
        <v>25</v>
      </c>
      <c r="C20">
        <v>56.553749999999972</v>
      </c>
      <c r="D20">
        <v>26.069999999999972</v>
      </c>
      <c r="E20">
        <v>10.226666666666665</v>
      </c>
      <c r="F20">
        <f t="shared" si="0"/>
        <v>30.483750000000001</v>
      </c>
      <c r="G20">
        <f t="shared" si="1"/>
        <v>46.327083333333306</v>
      </c>
      <c r="H20">
        <f t="shared" si="2"/>
        <v>15.843333333333307</v>
      </c>
    </row>
    <row r="21" spans="1:8" x14ac:dyDescent="0.25">
      <c r="A21" t="s">
        <v>35</v>
      </c>
      <c r="B21" t="s">
        <v>18</v>
      </c>
      <c r="C21">
        <v>48.386250000000018</v>
      </c>
      <c r="D21">
        <v>16.066874999999982</v>
      </c>
      <c r="E21">
        <v>11.659375000000018</v>
      </c>
      <c r="F21">
        <f t="shared" si="0"/>
        <v>32.319375000000036</v>
      </c>
      <c r="G21">
        <f t="shared" si="1"/>
        <v>36.726875</v>
      </c>
      <c r="H21">
        <f t="shared" si="2"/>
        <v>4.4074999999999633</v>
      </c>
    </row>
    <row r="22" spans="1:8" x14ac:dyDescent="0.25">
      <c r="A22" t="s">
        <v>35</v>
      </c>
      <c r="B22" t="s">
        <v>16</v>
      </c>
      <c r="C22">
        <v>31.865624999999977</v>
      </c>
      <c r="D22">
        <v>48.076875000000001</v>
      </c>
      <c r="E22">
        <v>9.83666666666665</v>
      </c>
      <c r="F22">
        <f t="shared" si="0"/>
        <v>-16.211250000000025</v>
      </c>
      <c r="G22">
        <f t="shared" si="1"/>
        <v>22.028958333333328</v>
      </c>
      <c r="H22">
        <f t="shared" si="2"/>
        <v>38.240208333333349</v>
      </c>
    </row>
    <row r="23" spans="1:8" x14ac:dyDescent="0.25">
      <c r="A23" t="s">
        <v>31</v>
      </c>
      <c r="B23" t="s">
        <v>18</v>
      </c>
      <c r="C23">
        <v>23.639999999999986</v>
      </c>
      <c r="D23">
        <v>5.4099999999999966</v>
      </c>
      <c r="E23">
        <v>1.2999999999999932</v>
      </c>
      <c r="F23">
        <f t="shared" si="0"/>
        <v>18.22999999999999</v>
      </c>
      <c r="G23">
        <f t="shared" si="1"/>
        <v>22.339999999999993</v>
      </c>
      <c r="H23">
        <f t="shared" si="2"/>
        <v>4.110000000000003</v>
      </c>
    </row>
    <row r="24" spans="1:8" x14ac:dyDescent="0.25">
      <c r="A24" t="s">
        <v>31</v>
      </c>
      <c r="B24" t="s">
        <v>16</v>
      </c>
      <c r="C24">
        <v>11.362500000000004</v>
      </c>
      <c r="D24">
        <v>6.6250000000000142</v>
      </c>
      <c r="E24">
        <v>2.2454545454545412</v>
      </c>
      <c r="F24">
        <f t="shared" si="0"/>
        <v>4.7374999999999901</v>
      </c>
      <c r="G24">
        <f t="shared" si="1"/>
        <v>9.1170454545454636</v>
      </c>
      <c r="H24">
        <f t="shared" si="2"/>
        <v>4.3795454545454735</v>
      </c>
    </row>
    <row r="25" spans="1:8" x14ac:dyDescent="0.25">
      <c r="A25" t="s">
        <v>31</v>
      </c>
      <c r="B25" t="s">
        <v>32</v>
      </c>
      <c r="C25">
        <v>13.17499999999999</v>
      </c>
      <c r="D25">
        <v>10.449999999999982</v>
      </c>
      <c r="E25">
        <v>1.0636363636363704</v>
      </c>
      <c r="F25">
        <f t="shared" si="0"/>
        <v>2.7250000000000085</v>
      </c>
      <c r="G25">
        <f t="shared" si="1"/>
        <v>12.11136363636362</v>
      </c>
      <c r="H25">
        <f t="shared" si="2"/>
        <v>9.3863636363636118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Pivot</vt:lpstr>
      <vt:lpstr>Average by week</vt:lpstr>
      <vt:lpstr>Average by treatment</vt:lpstr>
      <vt:lpstr>Averagebyweek2</vt:lpstr>
      <vt:lpstr>Datareorganized_raw</vt:lpstr>
      <vt:lpstr>Datareorganized_bytreatment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2018-09-03T15:09:19Z</dcterms:created>
  <dcterms:modified xsi:type="dcterms:W3CDTF">2018-12-20T15:47:45Z</dcterms:modified>
</cp:coreProperties>
</file>