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showInkAnnotation="0"/>
  <mc:AlternateContent xmlns:mc="http://schemas.openxmlformats.org/markup-compatibility/2006">
    <mc:Choice Requires="x15">
      <x15ac:absPath xmlns:x15ac="http://schemas.microsoft.com/office/spreadsheetml/2010/11/ac" url="C:\Users\Mitzi\Dropbox (Dartmouth College)\Mosquito Science (1)\Data 2011 to 2018\Github repository\Arctic_mosquito\C-R paper\Data and analysis\Raw data\Perimeter and area\"/>
    </mc:Choice>
  </mc:AlternateContent>
  <xr:revisionPtr revIDLastSave="0" documentId="13_ncr:1_{5C935CDA-64C2-4EFE-8FC1-3C1B301133C4}" xr6:coauthVersionLast="45" xr6:coauthVersionMax="45" xr10:uidLastSave="{00000000-0000-0000-0000-000000000000}"/>
  <bookViews>
    <workbookView xWindow="-120" yWindow="-120" windowWidth="29040" windowHeight="15840" tabRatio="500" activeTab="2" xr2:uid="{00000000-000D-0000-FFFF-FFFF00000000}"/>
  </bookViews>
  <sheets>
    <sheet name="Metadata" sheetId="2" r:id="rId1"/>
    <sheet name="Data" sheetId="1" r:id="rId2"/>
    <sheet name="Estimated perimeter all da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75" i="5" l="1"/>
  <c r="E74" i="5" s="1"/>
  <c r="C74" i="5"/>
  <c r="C73" i="5"/>
  <c r="C72" i="5"/>
  <c r="C71" i="5"/>
  <c r="C70" i="5"/>
  <c r="D69" i="5"/>
  <c r="C69" i="5"/>
  <c r="C68" i="5"/>
  <c r="E68" i="5" s="1"/>
  <c r="C66" i="5"/>
  <c r="C65" i="5"/>
  <c r="C64" i="5"/>
  <c r="E63" i="5"/>
  <c r="D63" i="5"/>
  <c r="C63" i="5"/>
  <c r="D62" i="5"/>
  <c r="C62" i="5"/>
  <c r="C61" i="5"/>
  <c r="C60" i="5"/>
  <c r="E60" i="5" s="1"/>
  <c r="E59" i="5"/>
  <c r="D59" i="5"/>
  <c r="C59" i="5"/>
  <c r="D58" i="5"/>
  <c r="C58" i="5"/>
  <c r="E58" i="5" s="1"/>
  <c r="C56" i="5"/>
  <c r="D55" i="5" s="1"/>
  <c r="C55" i="5"/>
  <c r="E55" i="5" s="1"/>
  <c r="C54" i="5"/>
  <c r="E54" i="5" s="1"/>
  <c r="E53" i="5"/>
  <c r="C53" i="5"/>
  <c r="E52" i="5"/>
  <c r="C52" i="5"/>
  <c r="D52" i="5" s="1"/>
  <c r="C51" i="5"/>
  <c r="E51" i="5" s="1"/>
  <c r="C50" i="5"/>
  <c r="E50" i="5" s="1"/>
  <c r="E49" i="5"/>
  <c r="C49" i="5"/>
  <c r="C47" i="5"/>
  <c r="E46" i="5" s="1"/>
  <c r="C46" i="5"/>
  <c r="C45" i="5"/>
  <c r="D44" i="5"/>
  <c r="C44" i="5"/>
  <c r="C43" i="5"/>
  <c r="C42" i="5"/>
  <c r="E41" i="5"/>
  <c r="C41" i="5"/>
  <c r="C40" i="5"/>
  <c r="C39" i="5"/>
  <c r="D38" i="5"/>
  <c r="D40" i="5" s="1"/>
  <c r="C37" i="5"/>
  <c r="C36" i="5"/>
  <c r="E36" i="5" s="1"/>
  <c r="C35" i="5"/>
  <c r="E35" i="5" s="1"/>
  <c r="E34" i="5"/>
  <c r="C34" i="5"/>
  <c r="E33" i="5"/>
  <c r="C33" i="5"/>
  <c r="C32" i="5"/>
  <c r="C31" i="5"/>
  <c r="E31" i="5" s="1"/>
  <c r="D30" i="5"/>
  <c r="D33" i="5" s="1"/>
  <c r="C29" i="5"/>
  <c r="C28" i="5"/>
  <c r="C27" i="5"/>
  <c r="E27" i="5" s="1"/>
  <c r="E26" i="5"/>
  <c r="C26" i="5"/>
  <c r="E25" i="5"/>
  <c r="D25" i="5"/>
  <c r="C25" i="5"/>
  <c r="C24" i="5"/>
  <c r="E24" i="5" s="1"/>
  <c r="C23" i="5"/>
  <c r="E23" i="5" s="1"/>
  <c r="E22" i="5"/>
  <c r="C22" i="5"/>
  <c r="E21" i="5"/>
  <c r="D21" i="5"/>
  <c r="C21" i="5"/>
  <c r="D20" i="5"/>
  <c r="D26" i="5" s="1"/>
  <c r="C19" i="5"/>
  <c r="E18" i="5" s="1"/>
  <c r="C18" i="5"/>
  <c r="C17" i="5"/>
  <c r="D16" i="5"/>
  <c r="C16" i="5"/>
  <c r="C15" i="5"/>
  <c r="C14" i="5"/>
  <c r="E13" i="5"/>
  <c r="C13" i="5"/>
  <c r="C11" i="5"/>
  <c r="D3" i="5" s="1"/>
  <c r="D10" i="5"/>
  <c r="C10" i="5"/>
  <c r="D9" i="5"/>
  <c r="C9" i="5"/>
  <c r="E9" i="5" s="1"/>
  <c r="C8" i="5"/>
  <c r="E8" i="5" s="1"/>
  <c r="E7" i="5"/>
  <c r="C7" i="5"/>
  <c r="D7" i="5" s="1"/>
  <c r="D6" i="5"/>
  <c r="C6" i="5"/>
  <c r="E6" i="5" s="1"/>
  <c r="D5" i="5"/>
  <c r="C5" i="5"/>
  <c r="E5" i="5" s="1"/>
  <c r="C4" i="5"/>
  <c r="E4" i="5" s="1"/>
  <c r="E3" i="5"/>
  <c r="C3" i="5"/>
  <c r="E71" i="5" l="1"/>
  <c r="E17" i="5"/>
  <c r="E28" i="5"/>
  <c r="D32" i="5"/>
  <c r="E45" i="5"/>
  <c r="E73" i="5"/>
  <c r="D45" i="5"/>
  <c r="E65" i="5"/>
  <c r="D72" i="5"/>
  <c r="E72" i="5"/>
  <c r="E10" i="5"/>
  <c r="D24" i="5"/>
  <c r="D28" i="5"/>
  <c r="E32" i="5"/>
  <c r="D36" i="5"/>
  <c r="D49" i="5"/>
  <c r="D51" i="5"/>
  <c r="D53" i="5"/>
  <c r="E64" i="5"/>
  <c r="E69" i="5"/>
  <c r="D71" i="5"/>
  <c r="D4" i="5"/>
  <c r="D8" i="5"/>
  <c r="D15" i="5"/>
  <c r="E16" i="5"/>
  <c r="D23" i="5"/>
  <c r="D27" i="5"/>
  <c r="D31" i="5"/>
  <c r="D35" i="5"/>
  <c r="D39" i="5"/>
  <c r="E40" i="5"/>
  <c r="D43" i="5"/>
  <c r="E44" i="5"/>
  <c r="D50" i="5"/>
  <c r="D54" i="5"/>
  <c r="D61" i="5"/>
  <c r="E62" i="5"/>
  <c r="D65" i="5"/>
  <c r="D68" i="5"/>
  <c r="D74" i="5"/>
  <c r="D14" i="5"/>
  <c r="E15" i="5"/>
  <c r="D18" i="5"/>
  <c r="D22" i="5"/>
  <c r="D34" i="5"/>
  <c r="E39" i="5"/>
  <c r="D42" i="5"/>
  <c r="E43" i="5"/>
  <c r="D46" i="5"/>
  <c r="D60" i="5"/>
  <c r="E61" i="5"/>
  <c r="D64" i="5"/>
  <c r="D73" i="5"/>
  <c r="D13" i="5"/>
  <c r="E14" i="5"/>
  <c r="D17" i="5"/>
  <c r="D41" i="5"/>
  <c r="E42" i="5"/>
  <c r="D9" i="1" l="1"/>
  <c r="C16" i="1"/>
  <c r="C4" i="1"/>
</calcChain>
</file>

<file path=xl/sharedStrings.xml><?xml version="1.0" encoding="utf-8"?>
<sst xmlns="http://schemas.openxmlformats.org/spreadsheetml/2006/main" count="131" uniqueCount="40">
  <si>
    <t>Pond</t>
  </si>
  <si>
    <t>Date</t>
  </si>
  <si>
    <t># paces</t>
  </si>
  <si>
    <t>Perimeter (m)</t>
  </si>
  <si>
    <t>Oil</t>
  </si>
  <si>
    <t>Course area (m2)</t>
  </si>
  <si>
    <t>NoOil</t>
  </si>
  <si>
    <t>Ice</t>
  </si>
  <si>
    <t>Area from sketch up (m2)</t>
  </si>
  <si>
    <t>Vulgaris</t>
  </si>
  <si>
    <t>East</t>
  </si>
  <si>
    <t>Waterfall</t>
  </si>
  <si>
    <t>Vulgaris small</t>
  </si>
  <si>
    <t>Golf</t>
  </si>
  <si>
    <t>perimeter/area</t>
  </si>
  <si>
    <t>Perimeter and Area data collected by Melissa DeSiervo  (+Balt vonHuene, Alex Stendahl, Hanna Bliska) of mosquito ponds in Kangerlussaq Greenland in summe 2018</t>
  </si>
  <si>
    <t xml:space="preserve">Around each of the ponds, we placed flags with a number and date on the edge of the margin. Flags were places such that straight lines between them best approximated the area. We then recorded the distance and azimuth from one stake to the next in a clockwise direction. </t>
  </si>
  <si>
    <t>We drew a sketch of the pond with the number of flats, direction, and distance. We used those to calculate area and perimeter using a computer program called Sketchup</t>
  </si>
  <si>
    <t>one of 8 ponds sampeled</t>
  </si>
  <si>
    <t>Date of perimeter/area measurement</t>
  </si>
  <si>
    <t># of paces around the perimeter of the pond</t>
  </si>
  <si>
    <t>Perimeter calculated by adding up the distances between flags</t>
  </si>
  <si>
    <t>We also made a course area estimation by approximating a shape for the pond (circular, square, triangle or some combination) and measuring distance with a laser rangefinder</t>
  </si>
  <si>
    <t>Course area measurement (calculated with laser rangefinder)</t>
  </si>
  <si>
    <t>Perimeter/area ratio</t>
  </si>
  <si>
    <t>Of which error</t>
  </si>
  <si>
    <t>Notes</t>
  </si>
  <si>
    <t>Adjusted</t>
  </si>
  <si>
    <t>Vulgaris Small</t>
  </si>
  <si>
    <t>Best guess: 711.54</t>
  </si>
  <si>
    <t>Best guess: 1027.32</t>
  </si>
  <si>
    <t>From coarse estimate</t>
  </si>
  <si>
    <t>Plenty</t>
  </si>
  <si>
    <t>To be refined later</t>
  </si>
  <si>
    <t>Area (meters squared) calculated using Sketchup program</t>
  </si>
  <si>
    <t>Area within Sketchup estimate that appears suspect</t>
  </si>
  <si>
    <t>Dayspassed</t>
  </si>
  <si>
    <t>Perim</t>
  </si>
  <si>
    <t>Area</t>
  </si>
  <si>
    <t>***This is the only one that has a mid point entered manually because the pond shrank considerably by this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</si>
</sst>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1" fillId="0" borderId="0" xfId="0" applyFont="1"/>
    <xf numFmtId="2" fontId="0" fillId="0" borderId="0" xfId="0" applyNumberFormat="1"/>
    <xf numFmtId="2" fontId="0" fillId="0" borderId="0" xfId="0" applyNumberFormat="1" applyAlignment="1">
      <alignment horizontal="left" indent="1"/>
    </xf>
    <xf numFmtId="0" fontId="0" fillId="0" borderId="0" xfId="0" applyAlignment="1">
      <alignment horizontal="left"/>
    </xf>
    <xf numFmtId="15" fontId="0" fillId="0" borderId="0" xfId="0" applyNumberFormat="1" applyAlignment="1">
      <alignment horizontal="left" indent="1"/>
    </xf>
    <xf numFmtId="1" fontId="0" fillId="0" borderId="0" xfId="0" applyNumberFormat="1" applyAlignment="1">
      <alignment horizontal="left" indent="1"/>
    </xf>
    <xf numFmtId="0" fontId="2" fillId="0" borderId="0" xfId="0" applyFont="1" applyFill="1"/>
    <xf numFmtId="0" fontId="3" fillId="0" borderId="0" xfId="0" applyFont="1" applyFill="1"/>
    <xf numFmtId="2" fontId="0" fillId="0" borderId="0" xfId="0" applyNumberFormat="1" applyAlignment="1">
      <alignment horizontal="lef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55C28-641E-45A4-ACA4-8D7DED08694C}">
  <dimension ref="A1:B13"/>
  <sheetViews>
    <sheetView workbookViewId="0">
      <selection activeCell="C15" sqref="C15"/>
    </sheetView>
  </sheetViews>
  <sheetFormatPr defaultRowHeight="15.75" x14ac:dyDescent="0.25"/>
  <cols>
    <col min="1" max="1" width="23.625" customWidth="1"/>
  </cols>
  <sheetData>
    <row r="1" spans="1:2" x14ac:dyDescent="0.25">
      <c r="A1" t="s">
        <v>15</v>
      </c>
    </row>
    <row r="2" spans="1:2" x14ac:dyDescent="0.25">
      <c r="A2" t="s">
        <v>16</v>
      </c>
    </row>
    <row r="3" spans="1:2" x14ac:dyDescent="0.25">
      <c r="A3" t="s">
        <v>17</v>
      </c>
    </row>
    <row r="4" spans="1:2" x14ac:dyDescent="0.25">
      <c r="A4" t="s">
        <v>22</v>
      </c>
    </row>
    <row r="6" spans="1:2" x14ac:dyDescent="0.25">
      <c r="A6" s="2" t="s">
        <v>0</v>
      </c>
      <c r="B6" t="s">
        <v>18</v>
      </c>
    </row>
    <row r="7" spans="1:2" x14ac:dyDescent="0.25">
      <c r="A7" s="2" t="s">
        <v>1</v>
      </c>
      <c r="B7" t="s">
        <v>19</v>
      </c>
    </row>
    <row r="8" spans="1:2" x14ac:dyDescent="0.25">
      <c r="A8" s="2" t="s">
        <v>2</v>
      </c>
      <c r="B8" t="s">
        <v>20</v>
      </c>
    </row>
    <row r="9" spans="1:2" x14ac:dyDescent="0.25">
      <c r="A9" s="2" t="s">
        <v>3</v>
      </c>
      <c r="B9" t="s">
        <v>21</v>
      </c>
    </row>
    <row r="10" spans="1:2" x14ac:dyDescent="0.25">
      <c r="A10" s="2" t="s">
        <v>5</v>
      </c>
      <c r="B10" t="s">
        <v>23</v>
      </c>
    </row>
    <row r="11" spans="1:2" x14ac:dyDescent="0.25">
      <c r="A11" s="2" t="s">
        <v>14</v>
      </c>
      <c r="B11" t="s">
        <v>24</v>
      </c>
    </row>
    <row r="12" spans="1:2" x14ac:dyDescent="0.25">
      <c r="A12" s="2" t="s">
        <v>8</v>
      </c>
      <c r="B12" t="s">
        <v>34</v>
      </c>
    </row>
    <row r="13" spans="1:2" x14ac:dyDescent="0.25">
      <c r="A13" s="2" t="s">
        <v>25</v>
      </c>
      <c r="B13"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sqref="A1:D17"/>
    </sheetView>
  </sheetViews>
  <sheetFormatPr defaultColWidth="11.125" defaultRowHeight="15.75" x14ac:dyDescent="0.25"/>
  <cols>
    <col min="1" max="1" width="13.125" customWidth="1"/>
    <col min="3" max="3" width="14.125" customWidth="1"/>
    <col min="4" max="4" width="19.875" customWidth="1"/>
    <col min="5" max="5" width="16" customWidth="1"/>
  </cols>
  <sheetData>
    <row r="1" spans="1:6" x14ac:dyDescent="0.25">
      <c r="A1" s="2" t="s">
        <v>0</v>
      </c>
      <c r="B1" s="2" t="s">
        <v>1</v>
      </c>
      <c r="C1" s="2" t="s">
        <v>3</v>
      </c>
      <c r="D1" s="2" t="s">
        <v>8</v>
      </c>
      <c r="E1" s="2" t="s">
        <v>25</v>
      </c>
      <c r="F1" s="2" t="s">
        <v>26</v>
      </c>
    </row>
    <row r="2" spans="1:6" x14ac:dyDescent="0.25">
      <c r="A2" t="s">
        <v>10</v>
      </c>
      <c r="B2" s="1">
        <v>43237</v>
      </c>
      <c r="C2">
        <v>138.70000000000002</v>
      </c>
      <c r="D2">
        <v>759.2</v>
      </c>
      <c r="F2" t="s">
        <v>27</v>
      </c>
    </row>
    <row r="3" spans="1:6" x14ac:dyDescent="0.25">
      <c r="A3" t="s">
        <v>10</v>
      </c>
      <c r="B3" s="1">
        <v>43288</v>
      </c>
      <c r="C3">
        <v>127.24999999999999</v>
      </c>
      <c r="D3">
        <v>711.96</v>
      </c>
      <c r="E3">
        <v>711.96</v>
      </c>
      <c r="F3" t="s">
        <v>29</v>
      </c>
    </row>
    <row r="4" spans="1:6" x14ac:dyDescent="0.25">
      <c r="A4" t="s">
        <v>6</v>
      </c>
      <c r="B4" s="1">
        <v>43235</v>
      </c>
      <c r="C4">
        <f>7.9+8.8+6.1+9.4+8.9+8.5+3+5.8</f>
        <v>58.4</v>
      </c>
      <c r="D4">
        <v>198.57</v>
      </c>
      <c r="F4" t="s">
        <v>27</v>
      </c>
    </row>
    <row r="5" spans="1:6" x14ac:dyDescent="0.25">
      <c r="A5" t="s">
        <v>6</v>
      </c>
      <c r="B5" s="1">
        <v>43265</v>
      </c>
      <c r="C5">
        <v>46</v>
      </c>
      <c r="D5">
        <v>129.97</v>
      </c>
      <c r="E5">
        <v>3.56</v>
      </c>
    </row>
    <row r="6" spans="1:6" x14ac:dyDescent="0.25">
      <c r="A6" t="s">
        <v>4</v>
      </c>
      <c r="B6" s="1">
        <v>43233</v>
      </c>
      <c r="C6">
        <v>135.99999999999997</v>
      </c>
      <c r="D6">
        <v>572.29999999999995</v>
      </c>
      <c r="E6">
        <v>3.7</v>
      </c>
    </row>
    <row r="7" spans="1:6" x14ac:dyDescent="0.25">
      <c r="A7" t="s">
        <v>4</v>
      </c>
      <c r="B7" s="1">
        <v>43265</v>
      </c>
      <c r="C7">
        <v>125</v>
      </c>
      <c r="D7">
        <v>424.99</v>
      </c>
      <c r="E7">
        <v>0.49</v>
      </c>
    </row>
    <row r="8" spans="1:6" x14ac:dyDescent="0.25">
      <c r="A8" t="s">
        <v>13</v>
      </c>
      <c r="B8" s="1">
        <v>43239</v>
      </c>
      <c r="C8">
        <v>151.5</v>
      </c>
      <c r="D8">
        <v>613.5</v>
      </c>
      <c r="F8" t="s">
        <v>27</v>
      </c>
    </row>
    <row r="9" spans="1:6" x14ac:dyDescent="0.25">
      <c r="A9" t="s">
        <v>13</v>
      </c>
      <c r="B9" s="1">
        <v>43269</v>
      </c>
      <c r="C9">
        <v>101.4</v>
      </c>
      <c r="D9">
        <f>(5.8*28.2)+(7.5*9.2)</f>
        <v>232.56</v>
      </c>
      <c r="F9" t="s">
        <v>31</v>
      </c>
    </row>
    <row r="10" spans="1:6" x14ac:dyDescent="0.25">
      <c r="A10" t="s">
        <v>11</v>
      </c>
      <c r="B10" s="1">
        <v>43236</v>
      </c>
      <c r="C10">
        <v>206.1</v>
      </c>
      <c r="D10">
        <v>1769.31</v>
      </c>
      <c r="E10">
        <v>18.93</v>
      </c>
    </row>
    <row r="11" spans="1:6" x14ac:dyDescent="0.25">
      <c r="A11" t="s">
        <v>11</v>
      </c>
      <c r="B11" s="1">
        <v>43267</v>
      </c>
      <c r="C11">
        <v>82.4</v>
      </c>
      <c r="D11">
        <v>461.48</v>
      </c>
      <c r="E11">
        <v>8.69</v>
      </c>
    </row>
    <row r="12" spans="1:6" x14ac:dyDescent="0.25">
      <c r="A12" t="s">
        <v>9</v>
      </c>
      <c r="B12" s="1">
        <v>43237</v>
      </c>
      <c r="C12">
        <v>298.5</v>
      </c>
      <c r="D12">
        <v>1758.35</v>
      </c>
      <c r="E12">
        <v>44.95</v>
      </c>
    </row>
    <row r="13" spans="1:6" x14ac:dyDescent="0.25">
      <c r="A13" t="s">
        <v>9</v>
      </c>
      <c r="B13" s="1">
        <v>43272</v>
      </c>
      <c r="C13">
        <v>264.79999999999995</v>
      </c>
      <c r="D13">
        <v>1031.05</v>
      </c>
      <c r="E13">
        <v>11.6</v>
      </c>
      <c r="F13" t="s">
        <v>30</v>
      </c>
    </row>
    <row r="14" spans="1:6" x14ac:dyDescent="0.25">
      <c r="A14" t="s">
        <v>12</v>
      </c>
      <c r="B14" s="1">
        <v>43240</v>
      </c>
      <c r="C14">
        <v>238.2</v>
      </c>
      <c r="D14">
        <v>3181.26</v>
      </c>
      <c r="E14">
        <v>27.13</v>
      </c>
    </row>
    <row r="15" spans="1:6" x14ac:dyDescent="0.25">
      <c r="A15" t="s">
        <v>28</v>
      </c>
      <c r="B15" s="1">
        <v>43288</v>
      </c>
      <c r="C15">
        <v>226.30000000000004</v>
      </c>
      <c r="D15">
        <v>2901.84</v>
      </c>
      <c r="E15" t="s">
        <v>32</v>
      </c>
      <c r="F15" t="s">
        <v>33</v>
      </c>
    </row>
    <row r="16" spans="1:6" x14ac:dyDescent="0.25">
      <c r="A16" t="s">
        <v>7</v>
      </c>
      <c r="B16" s="1">
        <v>43240</v>
      </c>
      <c r="C16">
        <f>14.7+3.3+8.5+5.9+6.3+8.1+13.9+6.1+11+10.4+10.5+10.5+6.4+10.3+11.4+8.3</f>
        <v>145.60000000000002</v>
      </c>
      <c r="D16">
        <v>1422</v>
      </c>
      <c r="E16">
        <v>26</v>
      </c>
    </row>
    <row r="17" spans="1:5" x14ac:dyDescent="0.25">
      <c r="A17" t="s">
        <v>7</v>
      </c>
      <c r="B17" s="1">
        <v>43272</v>
      </c>
      <c r="C17">
        <v>127.5</v>
      </c>
      <c r="D17">
        <v>1063.29</v>
      </c>
      <c r="E17">
        <v>3.55</v>
      </c>
    </row>
  </sheetData>
  <sortState xmlns:xlrd2="http://schemas.microsoft.com/office/spreadsheetml/2017/richdata2" ref="A2:F17">
    <sortCondition ref="A2:A17" customList="East,NoOil,Oil,Golf,Waterfall,Vulgaris,Vulgaris small,Waterfall"/>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7AA0E-01E5-49F0-BD44-F098E3C315DE}">
  <dimension ref="A1:F76"/>
  <sheetViews>
    <sheetView tabSelected="1" workbookViewId="0">
      <selection activeCell="K13" sqref="K13"/>
    </sheetView>
  </sheetViews>
  <sheetFormatPr defaultRowHeight="15.75" x14ac:dyDescent="0.25"/>
  <cols>
    <col min="1" max="1" width="17" customWidth="1"/>
    <col min="2" max="2" width="15.75" customWidth="1"/>
    <col min="3" max="3" width="11.875" style="3" customWidth="1"/>
  </cols>
  <sheetData>
    <row r="1" spans="1:6" x14ac:dyDescent="0.25">
      <c r="A1" t="s">
        <v>0</v>
      </c>
      <c r="B1" t="s">
        <v>1</v>
      </c>
      <c r="C1" s="3" t="s">
        <v>36</v>
      </c>
      <c r="D1" t="s">
        <v>37</v>
      </c>
      <c r="E1" t="s">
        <v>38</v>
      </c>
      <c r="F1" t="s">
        <v>26</v>
      </c>
    </row>
    <row r="2" spans="1:6" x14ac:dyDescent="0.25">
      <c r="A2" s="5" t="s">
        <v>10</v>
      </c>
      <c r="B2" s="6">
        <v>43238</v>
      </c>
      <c r="C2" s="7">
        <v>0</v>
      </c>
      <c r="D2">
        <v>138.70000000000002</v>
      </c>
      <c r="E2">
        <v>759.2</v>
      </c>
    </row>
    <row r="3" spans="1:6" x14ac:dyDescent="0.25">
      <c r="A3" s="5" t="s">
        <v>10</v>
      </c>
      <c r="B3" s="6">
        <v>43243</v>
      </c>
      <c r="C3" s="4">
        <f>B3-$B$2</f>
        <v>5</v>
      </c>
      <c r="D3">
        <f>$D$2-((($D$2-$D$11)/$C$11)*C3)</f>
        <v>137.33690476190478</v>
      </c>
      <c r="E3">
        <f>$E$2-((($E$2-$E$11)/$C$11)*C3)</f>
        <v>753.5761904761905</v>
      </c>
    </row>
    <row r="4" spans="1:6" x14ac:dyDescent="0.25">
      <c r="A4" s="5" t="s">
        <v>10</v>
      </c>
      <c r="B4" s="6">
        <v>43247</v>
      </c>
      <c r="C4" s="4">
        <f t="shared" ref="C4:C11" si="0">B4-$B$2</f>
        <v>9</v>
      </c>
      <c r="D4">
        <f t="shared" ref="D4:D10" si="1">$D$2-((($D$2-$D$11)/$C$11)*C4)</f>
        <v>136.24642857142859</v>
      </c>
      <c r="E4">
        <f t="shared" ref="E4:E10" si="2">$E$2-((($E$2-$E$11)/$C$11)*C4)</f>
        <v>749.07714285714292</v>
      </c>
    </row>
    <row r="5" spans="1:6" x14ac:dyDescent="0.25">
      <c r="A5" s="5" t="s">
        <v>10</v>
      </c>
      <c r="B5" s="6">
        <v>43252</v>
      </c>
      <c r="C5" s="4">
        <f t="shared" si="0"/>
        <v>14</v>
      </c>
      <c r="D5">
        <f t="shared" si="1"/>
        <v>134.88333333333335</v>
      </c>
      <c r="E5">
        <f t="shared" si="2"/>
        <v>743.45333333333338</v>
      </c>
    </row>
    <row r="6" spans="1:6" x14ac:dyDescent="0.25">
      <c r="A6" s="5" t="s">
        <v>10</v>
      </c>
      <c r="B6" s="6">
        <v>43260</v>
      </c>
      <c r="C6" s="4">
        <f t="shared" si="0"/>
        <v>22</v>
      </c>
      <c r="D6">
        <f t="shared" si="1"/>
        <v>132.70238095238096</v>
      </c>
      <c r="E6">
        <f t="shared" si="2"/>
        <v>734.45523809523809</v>
      </c>
    </row>
    <row r="7" spans="1:6" x14ac:dyDescent="0.25">
      <c r="A7" s="5" t="s">
        <v>10</v>
      </c>
      <c r="B7" s="6">
        <v>43265</v>
      </c>
      <c r="C7" s="4">
        <f t="shared" si="0"/>
        <v>27</v>
      </c>
      <c r="D7">
        <f t="shared" si="1"/>
        <v>131.33928571428572</v>
      </c>
      <c r="E7">
        <f t="shared" si="2"/>
        <v>728.83142857142866</v>
      </c>
    </row>
    <row r="8" spans="1:6" x14ac:dyDescent="0.25">
      <c r="A8" s="5" t="s">
        <v>10</v>
      </c>
      <c r="B8" s="6">
        <v>43268</v>
      </c>
      <c r="C8" s="4">
        <f t="shared" si="0"/>
        <v>30</v>
      </c>
      <c r="D8">
        <f t="shared" si="1"/>
        <v>130.52142857142857</v>
      </c>
      <c r="E8">
        <f t="shared" si="2"/>
        <v>725.45714285714291</v>
      </c>
    </row>
    <row r="9" spans="1:6" x14ac:dyDescent="0.25">
      <c r="A9" s="5" t="s">
        <v>10</v>
      </c>
      <c r="B9" s="6">
        <v>43273</v>
      </c>
      <c r="C9" s="4">
        <f t="shared" si="0"/>
        <v>35</v>
      </c>
      <c r="D9">
        <f t="shared" si="1"/>
        <v>129.15833333333333</v>
      </c>
      <c r="E9">
        <f t="shared" si="2"/>
        <v>719.83333333333337</v>
      </c>
    </row>
    <row r="10" spans="1:6" x14ac:dyDescent="0.25">
      <c r="A10" s="5" t="s">
        <v>10</v>
      </c>
      <c r="B10" s="6">
        <v>43277</v>
      </c>
      <c r="C10" s="4">
        <f t="shared" si="0"/>
        <v>39</v>
      </c>
      <c r="D10">
        <f t="shared" si="1"/>
        <v>128.06785714285715</v>
      </c>
      <c r="E10">
        <f t="shared" si="2"/>
        <v>715.33428571428578</v>
      </c>
    </row>
    <row r="11" spans="1:6" x14ac:dyDescent="0.25">
      <c r="A11" s="5" t="s">
        <v>10</v>
      </c>
      <c r="B11" s="6">
        <v>43280</v>
      </c>
      <c r="C11" s="4">
        <f t="shared" si="0"/>
        <v>42</v>
      </c>
      <c r="D11">
        <v>127.25</v>
      </c>
      <c r="E11">
        <v>711.96</v>
      </c>
    </row>
    <row r="12" spans="1:6" x14ac:dyDescent="0.25">
      <c r="A12" s="5" t="s">
        <v>13</v>
      </c>
      <c r="B12" s="6">
        <v>43239</v>
      </c>
      <c r="C12" s="4">
        <v>0</v>
      </c>
      <c r="D12">
        <v>151.5</v>
      </c>
      <c r="E12">
        <v>613.5</v>
      </c>
    </row>
    <row r="13" spans="1:6" x14ac:dyDescent="0.25">
      <c r="A13" s="5" t="s">
        <v>13</v>
      </c>
      <c r="B13" s="6">
        <v>43244</v>
      </c>
      <c r="C13" s="4">
        <f>B13-$B$12</f>
        <v>5</v>
      </c>
      <c r="D13">
        <f>D$12-(((D$12-D$19)/$C$19)*$C13)</f>
        <v>143.15</v>
      </c>
      <c r="E13">
        <f>E$12-(((E$12-E$19)/$C$19)*$C13)</f>
        <v>550.01</v>
      </c>
    </row>
    <row r="14" spans="1:6" x14ac:dyDescent="0.25">
      <c r="A14" s="5" t="s">
        <v>13</v>
      </c>
      <c r="B14" s="6">
        <v>43248</v>
      </c>
      <c r="C14" s="4">
        <f t="shared" ref="C14:C19" si="3">B14-$B$12</f>
        <v>9</v>
      </c>
      <c r="D14">
        <f t="shared" ref="D14:E18" si="4">D$12-(((D$12-D$19)/$C$19)*$C14)</f>
        <v>136.47</v>
      </c>
      <c r="E14">
        <f t="shared" si="4"/>
        <v>499.21799999999996</v>
      </c>
    </row>
    <row r="15" spans="1:6" x14ac:dyDescent="0.25">
      <c r="A15" s="5" t="s">
        <v>13</v>
      </c>
      <c r="B15" s="6">
        <v>43253</v>
      </c>
      <c r="C15" s="4">
        <f t="shared" si="3"/>
        <v>14</v>
      </c>
      <c r="D15">
        <f t="shared" si="4"/>
        <v>128.12</v>
      </c>
      <c r="E15">
        <f t="shared" si="4"/>
        <v>435.72800000000001</v>
      </c>
    </row>
    <row r="16" spans="1:6" x14ac:dyDescent="0.25">
      <c r="A16" s="5" t="s">
        <v>13</v>
      </c>
      <c r="B16" s="6">
        <v>43257</v>
      </c>
      <c r="C16" s="4">
        <f t="shared" si="3"/>
        <v>18</v>
      </c>
      <c r="D16">
        <f t="shared" si="4"/>
        <v>121.44</v>
      </c>
      <c r="E16">
        <f t="shared" si="4"/>
        <v>384.93599999999998</v>
      </c>
    </row>
    <row r="17" spans="1:5" x14ac:dyDescent="0.25">
      <c r="A17" s="5" t="s">
        <v>13</v>
      </c>
      <c r="B17" s="6">
        <v>43262</v>
      </c>
      <c r="C17" s="4">
        <f t="shared" si="3"/>
        <v>23</v>
      </c>
      <c r="D17">
        <f t="shared" si="4"/>
        <v>113.09</v>
      </c>
      <c r="E17">
        <f t="shared" si="4"/>
        <v>321.44599999999997</v>
      </c>
    </row>
    <row r="18" spans="1:5" x14ac:dyDescent="0.25">
      <c r="A18" s="5" t="s">
        <v>13</v>
      </c>
      <c r="B18" s="6">
        <v>43266</v>
      </c>
      <c r="C18" s="4">
        <f t="shared" si="3"/>
        <v>27</v>
      </c>
      <c r="D18">
        <f t="shared" si="4"/>
        <v>106.41000000000001</v>
      </c>
      <c r="E18">
        <f t="shared" si="4"/>
        <v>270.654</v>
      </c>
    </row>
    <row r="19" spans="1:5" x14ac:dyDescent="0.25">
      <c r="A19" s="5" t="s">
        <v>13</v>
      </c>
      <c r="B19" s="6">
        <v>43269</v>
      </c>
      <c r="C19" s="4">
        <f t="shared" si="3"/>
        <v>30</v>
      </c>
      <c r="D19">
        <v>101.4</v>
      </c>
      <c r="E19">
        <v>232.56</v>
      </c>
    </row>
    <row r="20" spans="1:5" x14ac:dyDescent="0.25">
      <c r="A20" s="5" t="s">
        <v>7</v>
      </c>
      <c r="B20" s="6">
        <v>43240</v>
      </c>
      <c r="C20" s="4">
        <v>0</v>
      </c>
      <c r="D20">
        <f>14.7+3.3+8.5+5.9+6.3+8.1+13.9+6.1+11+10.4+10.5+10.5+6.4+10.3+11.4+8.3</f>
        <v>145.60000000000002</v>
      </c>
      <c r="E20">
        <v>1422</v>
      </c>
    </row>
    <row r="21" spans="1:5" x14ac:dyDescent="0.25">
      <c r="A21" s="5" t="s">
        <v>7</v>
      </c>
      <c r="B21" s="6">
        <v>43245</v>
      </c>
      <c r="C21" s="4">
        <f>B21-$B$20</f>
        <v>5</v>
      </c>
      <c r="D21">
        <f>D$20-(((D$20-D$29)/$C$29)*$C21)</f>
        <v>143.27948717948721</v>
      </c>
      <c r="E21">
        <f>E$20-(((E$20-E$29)/$C$29)*$C21)</f>
        <v>1376.0115384615385</v>
      </c>
    </row>
    <row r="22" spans="1:5" x14ac:dyDescent="0.25">
      <c r="A22" s="5" t="s">
        <v>7</v>
      </c>
      <c r="B22" s="6">
        <v>43249</v>
      </c>
      <c r="C22" s="4">
        <f t="shared" ref="C22:C29" si="5">B22-$B$20</f>
        <v>9</v>
      </c>
      <c r="D22">
        <f>D$20-(((D$20-D$29)/$C$29)*$C22)</f>
        <v>141.42307692307693</v>
      </c>
      <c r="E22">
        <f t="shared" ref="D22:E28" si="6">E$20-(((E$20-E$29)/$C$29)*$C22)</f>
        <v>1339.2207692307693</v>
      </c>
    </row>
    <row r="23" spans="1:5" x14ac:dyDescent="0.25">
      <c r="A23" s="5" t="s">
        <v>7</v>
      </c>
      <c r="B23" s="6">
        <v>43255</v>
      </c>
      <c r="C23" s="4">
        <f t="shared" si="5"/>
        <v>15</v>
      </c>
      <c r="D23">
        <f t="shared" si="6"/>
        <v>138.63846153846154</v>
      </c>
      <c r="E23">
        <f t="shared" si="6"/>
        <v>1284.0346153846153</v>
      </c>
    </row>
    <row r="24" spans="1:5" x14ac:dyDescent="0.25">
      <c r="A24" s="5" t="s">
        <v>7</v>
      </c>
      <c r="B24" s="6">
        <v>43259</v>
      </c>
      <c r="C24" s="4">
        <f t="shared" si="5"/>
        <v>19</v>
      </c>
      <c r="D24">
        <f t="shared" si="6"/>
        <v>136.7820512820513</v>
      </c>
      <c r="E24">
        <f t="shared" si="6"/>
        <v>1247.2438461538461</v>
      </c>
    </row>
    <row r="25" spans="1:5" x14ac:dyDescent="0.25">
      <c r="A25" s="5" t="s">
        <v>7</v>
      </c>
      <c r="B25" s="6">
        <v>43263</v>
      </c>
      <c r="C25" s="4">
        <f t="shared" si="5"/>
        <v>23</v>
      </c>
      <c r="D25">
        <f t="shared" si="6"/>
        <v>134.92564102564103</v>
      </c>
      <c r="E25">
        <f t="shared" si="6"/>
        <v>1210.4530769230769</v>
      </c>
    </row>
    <row r="26" spans="1:5" x14ac:dyDescent="0.25">
      <c r="A26" s="5" t="s">
        <v>7</v>
      </c>
      <c r="B26" s="6">
        <v>43267</v>
      </c>
      <c r="C26" s="4">
        <f t="shared" si="5"/>
        <v>27</v>
      </c>
      <c r="D26">
        <f t="shared" si="6"/>
        <v>133.06923076923078</v>
      </c>
      <c r="E26">
        <f t="shared" si="6"/>
        <v>1173.6623076923076</v>
      </c>
    </row>
    <row r="27" spans="1:5" x14ac:dyDescent="0.25">
      <c r="A27" s="5" t="s">
        <v>7</v>
      </c>
      <c r="B27" s="6">
        <v>43272</v>
      </c>
      <c r="C27" s="4">
        <f t="shared" si="5"/>
        <v>32</v>
      </c>
      <c r="D27">
        <f t="shared" si="6"/>
        <v>130.74871794871797</v>
      </c>
      <c r="E27">
        <f t="shared" si="6"/>
        <v>1127.6738461538462</v>
      </c>
    </row>
    <row r="28" spans="1:5" x14ac:dyDescent="0.25">
      <c r="A28" s="5" t="s">
        <v>7</v>
      </c>
      <c r="B28" s="6">
        <v>43275</v>
      </c>
      <c r="C28" s="4">
        <f t="shared" si="5"/>
        <v>35</v>
      </c>
      <c r="D28">
        <f t="shared" si="6"/>
        <v>129.35641025641027</v>
      </c>
      <c r="E28">
        <f t="shared" si="6"/>
        <v>1100.0807692307692</v>
      </c>
    </row>
    <row r="29" spans="1:5" x14ac:dyDescent="0.25">
      <c r="A29" s="5" t="s">
        <v>7</v>
      </c>
      <c r="B29" s="6">
        <v>43279</v>
      </c>
      <c r="C29" s="4">
        <f t="shared" si="5"/>
        <v>39</v>
      </c>
      <c r="D29">
        <v>127.5</v>
      </c>
      <c r="E29">
        <v>1063.29</v>
      </c>
    </row>
    <row r="30" spans="1:5" x14ac:dyDescent="0.25">
      <c r="A30" s="5" t="s">
        <v>6</v>
      </c>
      <c r="B30" s="6">
        <v>43235</v>
      </c>
      <c r="C30" s="4">
        <v>0</v>
      </c>
      <c r="D30">
        <f>7.9+8.8+6.1+9.4+8.9+8.5+3+5.8</f>
        <v>58.4</v>
      </c>
      <c r="E30">
        <v>198.57</v>
      </c>
    </row>
    <row r="31" spans="1:5" x14ac:dyDescent="0.25">
      <c r="A31" s="5" t="s">
        <v>6</v>
      </c>
      <c r="B31" s="6">
        <v>43239</v>
      </c>
      <c r="C31" s="4">
        <f>B31-$B$30</f>
        <v>4</v>
      </c>
      <c r="D31">
        <f>D$30-(((D$30-D$37)/$C$37)*$C31)</f>
        <v>56.896969696969698</v>
      </c>
      <c r="E31">
        <f>E$30-(((E$30-E$37)/$C$37)*$C31)</f>
        <v>190.25484848484848</v>
      </c>
    </row>
    <row r="32" spans="1:5" x14ac:dyDescent="0.25">
      <c r="A32" s="5" t="s">
        <v>6</v>
      </c>
      <c r="B32" s="6">
        <v>43244</v>
      </c>
      <c r="C32" s="4">
        <f t="shared" ref="C32:C37" si="7">B32-$B$30</f>
        <v>9</v>
      </c>
      <c r="D32">
        <f t="shared" ref="D32:E36" si="8">D$30-(((D$30-D$37)/$C$37)*$C32)</f>
        <v>55.018181818181816</v>
      </c>
      <c r="E32">
        <f t="shared" si="8"/>
        <v>179.86090909090908</v>
      </c>
    </row>
    <row r="33" spans="1:5" x14ac:dyDescent="0.25">
      <c r="A33" s="5" t="s">
        <v>6</v>
      </c>
      <c r="B33" s="6">
        <v>43247</v>
      </c>
      <c r="C33" s="4">
        <f t="shared" si="7"/>
        <v>12</v>
      </c>
      <c r="D33">
        <f t="shared" si="8"/>
        <v>53.890909090909091</v>
      </c>
      <c r="E33">
        <f t="shared" si="8"/>
        <v>173.62454545454545</v>
      </c>
    </row>
    <row r="34" spans="1:5" x14ac:dyDescent="0.25">
      <c r="A34" s="5" t="s">
        <v>6</v>
      </c>
      <c r="B34" s="6">
        <v>43252</v>
      </c>
      <c r="C34" s="4">
        <f t="shared" si="7"/>
        <v>17</v>
      </c>
      <c r="D34">
        <f t="shared" si="8"/>
        <v>52.012121212121208</v>
      </c>
      <c r="E34">
        <f t="shared" si="8"/>
        <v>163.23060606060605</v>
      </c>
    </row>
    <row r="35" spans="1:5" x14ac:dyDescent="0.25">
      <c r="A35" s="5" t="s">
        <v>6</v>
      </c>
      <c r="B35" s="6">
        <v>43255</v>
      </c>
      <c r="C35" s="4">
        <f t="shared" si="7"/>
        <v>20</v>
      </c>
      <c r="D35">
        <f t="shared" si="8"/>
        <v>50.884848484848483</v>
      </c>
      <c r="E35">
        <f t="shared" si="8"/>
        <v>156.99424242424243</v>
      </c>
    </row>
    <row r="36" spans="1:5" x14ac:dyDescent="0.25">
      <c r="A36" s="5" t="s">
        <v>6</v>
      </c>
      <c r="B36" s="6">
        <v>43260</v>
      </c>
      <c r="C36" s="4">
        <f t="shared" si="7"/>
        <v>25</v>
      </c>
      <c r="D36">
        <f t="shared" si="8"/>
        <v>49.006060606060608</v>
      </c>
      <c r="E36">
        <f t="shared" si="8"/>
        <v>146.60030303030302</v>
      </c>
    </row>
    <row r="37" spans="1:5" x14ac:dyDescent="0.25">
      <c r="A37" s="5" t="s">
        <v>6</v>
      </c>
      <c r="B37" s="6">
        <v>43268</v>
      </c>
      <c r="C37" s="4">
        <f t="shared" si="7"/>
        <v>33</v>
      </c>
      <c r="D37">
        <v>46</v>
      </c>
      <c r="E37">
        <v>129.97</v>
      </c>
    </row>
    <row r="38" spans="1:5" x14ac:dyDescent="0.25">
      <c r="A38" s="5" t="s">
        <v>4</v>
      </c>
      <c r="B38" s="6">
        <v>43233</v>
      </c>
      <c r="C38" s="4">
        <v>0</v>
      </c>
      <c r="D38">
        <f>8.2+5.3+5.3+8.1+5.4+9.4+2.7+10.8+8.1+8.8+4.8+11.6+4.3+11+5.2+4.4+9.3+9.8</f>
        <v>132.5</v>
      </c>
      <c r="E38">
        <v>572.29999999999995</v>
      </c>
    </row>
    <row r="39" spans="1:5" x14ac:dyDescent="0.25">
      <c r="A39" s="5" t="s">
        <v>4</v>
      </c>
      <c r="B39" s="6">
        <v>43236</v>
      </c>
      <c r="C39" s="4">
        <f>B39-$B$38</f>
        <v>3</v>
      </c>
      <c r="D39">
        <f>D$38-(((D$38-D$47)/$C$47)*$C39)</f>
        <v>131.85714285714286</v>
      </c>
      <c r="E39">
        <f>E$38-(((E$38-E$47)/$C$47)*$C39)</f>
        <v>559.67342857142853</v>
      </c>
    </row>
    <row r="40" spans="1:5" x14ac:dyDescent="0.25">
      <c r="A40" s="5" t="s">
        <v>4</v>
      </c>
      <c r="B40" s="6">
        <v>43239</v>
      </c>
      <c r="C40" s="4">
        <f t="shared" ref="C40:C47" si="9">B40-$B$38</f>
        <v>6</v>
      </c>
      <c r="D40">
        <f t="shared" ref="D40:E46" si="10">D$38-(((D$38-D$47)/$C$47)*$C40)</f>
        <v>131.21428571428572</v>
      </c>
      <c r="E40">
        <f t="shared" si="10"/>
        <v>547.04685714285711</v>
      </c>
    </row>
    <row r="41" spans="1:5" x14ac:dyDescent="0.25">
      <c r="A41" s="5" t="s">
        <v>4</v>
      </c>
      <c r="B41" s="6">
        <v>43243</v>
      </c>
      <c r="C41" s="4">
        <f t="shared" si="9"/>
        <v>10</v>
      </c>
      <c r="D41">
        <f t="shared" si="10"/>
        <v>130.35714285714286</v>
      </c>
      <c r="E41">
        <f t="shared" si="10"/>
        <v>530.21142857142854</v>
      </c>
    </row>
    <row r="42" spans="1:5" x14ac:dyDescent="0.25">
      <c r="A42" s="5" t="s">
        <v>4</v>
      </c>
      <c r="B42" s="6">
        <v>43247</v>
      </c>
      <c r="C42" s="4">
        <f t="shared" si="9"/>
        <v>14</v>
      </c>
      <c r="D42">
        <f t="shared" si="10"/>
        <v>129.5</v>
      </c>
      <c r="E42">
        <f t="shared" si="10"/>
        <v>513.37599999999998</v>
      </c>
    </row>
    <row r="43" spans="1:5" x14ac:dyDescent="0.25">
      <c r="A43" s="5" t="s">
        <v>4</v>
      </c>
      <c r="B43" s="6">
        <v>43252</v>
      </c>
      <c r="C43" s="4">
        <f t="shared" si="9"/>
        <v>19</v>
      </c>
      <c r="D43">
        <f t="shared" si="10"/>
        <v>128.42857142857142</v>
      </c>
      <c r="E43">
        <f t="shared" si="10"/>
        <v>492.33171428571427</v>
      </c>
    </row>
    <row r="44" spans="1:5" x14ac:dyDescent="0.25">
      <c r="A44" s="5" t="s">
        <v>4</v>
      </c>
      <c r="B44" s="6">
        <v>43256</v>
      </c>
      <c r="C44" s="4">
        <f t="shared" si="9"/>
        <v>23</v>
      </c>
      <c r="D44">
        <f t="shared" si="10"/>
        <v>127.57142857142857</v>
      </c>
      <c r="E44">
        <f t="shared" si="10"/>
        <v>475.4962857142857</v>
      </c>
    </row>
    <row r="45" spans="1:5" x14ac:dyDescent="0.25">
      <c r="A45" s="5" t="s">
        <v>4</v>
      </c>
      <c r="B45" s="6">
        <v>43260</v>
      </c>
      <c r="C45" s="4">
        <f t="shared" si="9"/>
        <v>27</v>
      </c>
      <c r="D45">
        <f t="shared" si="10"/>
        <v>126.71428571428571</v>
      </c>
      <c r="E45">
        <f t="shared" si="10"/>
        <v>458.66085714285714</v>
      </c>
    </row>
    <row r="46" spans="1:5" x14ac:dyDescent="0.25">
      <c r="A46" s="5" t="s">
        <v>4</v>
      </c>
      <c r="B46" s="6">
        <v>43265</v>
      </c>
      <c r="C46" s="4">
        <f t="shared" si="9"/>
        <v>32</v>
      </c>
      <c r="D46">
        <f t="shared" si="10"/>
        <v>125.64285714285714</v>
      </c>
      <c r="E46">
        <f t="shared" si="10"/>
        <v>437.61657142857143</v>
      </c>
    </row>
    <row r="47" spans="1:5" x14ac:dyDescent="0.25">
      <c r="A47" s="5" t="s">
        <v>4</v>
      </c>
      <c r="B47" s="6">
        <v>43268</v>
      </c>
      <c r="C47" s="4">
        <f t="shared" si="9"/>
        <v>35</v>
      </c>
      <c r="D47">
        <v>125</v>
      </c>
      <c r="E47">
        <v>424.99</v>
      </c>
    </row>
    <row r="48" spans="1:5" x14ac:dyDescent="0.25">
      <c r="A48" s="5" t="s">
        <v>9</v>
      </c>
      <c r="B48" s="6">
        <v>43237</v>
      </c>
      <c r="C48" s="4">
        <v>0</v>
      </c>
      <c r="D48">
        <v>298.5</v>
      </c>
      <c r="E48">
        <v>1758.35</v>
      </c>
    </row>
    <row r="49" spans="1:5" x14ac:dyDescent="0.25">
      <c r="A49" s="5" t="s">
        <v>9</v>
      </c>
      <c r="B49" s="6">
        <v>43241</v>
      </c>
      <c r="C49" s="4">
        <f>B49-$B$48</f>
        <v>4</v>
      </c>
      <c r="D49">
        <f>D$48-(((D$48-D$56)/$C$56)*$C49)</f>
        <v>294.64857142857142</v>
      </c>
      <c r="E49">
        <f>E$48-(((E$48-E$56)/$C$56)*$C49)</f>
        <v>1675.23</v>
      </c>
    </row>
    <row r="50" spans="1:5" x14ac:dyDescent="0.25">
      <c r="A50" s="5" t="s">
        <v>9</v>
      </c>
      <c r="B50" s="6">
        <v>43245</v>
      </c>
      <c r="C50" s="4">
        <f t="shared" ref="C50:C56" si="11">B50-$B$48</f>
        <v>8</v>
      </c>
      <c r="D50">
        <f t="shared" ref="D50:E55" si="12">D$48-(((D$48-D$56)/$C$56)*$C50)</f>
        <v>290.79714285714283</v>
      </c>
      <c r="E50">
        <f t="shared" si="12"/>
        <v>1592.11</v>
      </c>
    </row>
    <row r="51" spans="1:5" x14ac:dyDescent="0.25">
      <c r="A51" s="5" t="s">
        <v>9</v>
      </c>
      <c r="B51" s="6">
        <v>43249</v>
      </c>
      <c r="C51" s="4">
        <f t="shared" si="11"/>
        <v>12</v>
      </c>
      <c r="D51">
        <f t="shared" si="12"/>
        <v>286.94571428571425</v>
      </c>
      <c r="E51">
        <f t="shared" si="12"/>
        <v>1508.99</v>
      </c>
    </row>
    <row r="52" spans="1:5" x14ac:dyDescent="0.25">
      <c r="A52" s="5" t="s">
        <v>9</v>
      </c>
      <c r="B52" s="6">
        <v>43255</v>
      </c>
      <c r="C52" s="4">
        <f t="shared" si="11"/>
        <v>18</v>
      </c>
      <c r="D52">
        <f t="shared" si="12"/>
        <v>281.1685714285714</v>
      </c>
      <c r="E52">
        <f t="shared" si="12"/>
        <v>1384.31</v>
      </c>
    </row>
    <row r="53" spans="1:5" x14ac:dyDescent="0.25">
      <c r="A53" s="5" t="s">
        <v>9</v>
      </c>
      <c r="B53" s="6">
        <v>43259</v>
      </c>
      <c r="C53" s="4">
        <f t="shared" si="11"/>
        <v>22</v>
      </c>
      <c r="D53">
        <f t="shared" si="12"/>
        <v>277.31714285714281</v>
      </c>
      <c r="E53">
        <f t="shared" si="12"/>
        <v>1301.19</v>
      </c>
    </row>
    <row r="54" spans="1:5" x14ac:dyDescent="0.25">
      <c r="A54" s="5" t="s">
        <v>9</v>
      </c>
      <c r="B54" s="6">
        <v>43264</v>
      </c>
      <c r="C54" s="4">
        <f t="shared" si="11"/>
        <v>27</v>
      </c>
      <c r="D54">
        <f t="shared" si="12"/>
        <v>272.50285714285712</v>
      </c>
      <c r="E54">
        <f t="shared" si="12"/>
        <v>1197.29</v>
      </c>
    </row>
    <row r="55" spans="1:5" x14ac:dyDescent="0.25">
      <c r="A55" s="5" t="s">
        <v>9</v>
      </c>
      <c r="B55" s="6">
        <v>43267</v>
      </c>
      <c r="C55" s="4">
        <f t="shared" si="11"/>
        <v>30</v>
      </c>
      <c r="D55">
        <f t="shared" si="12"/>
        <v>269.6142857142857</v>
      </c>
      <c r="E55">
        <f t="shared" si="12"/>
        <v>1134.9499999999998</v>
      </c>
    </row>
    <row r="56" spans="1:5" x14ac:dyDescent="0.25">
      <c r="A56" s="5" t="s">
        <v>9</v>
      </c>
      <c r="B56" s="6">
        <v>43272</v>
      </c>
      <c r="C56" s="4">
        <f t="shared" si="11"/>
        <v>35</v>
      </c>
      <c r="D56">
        <v>264.79999999999995</v>
      </c>
      <c r="E56">
        <v>1031.05</v>
      </c>
    </row>
    <row r="57" spans="1:5" x14ac:dyDescent="0.25">
      <c r="A57" s="5" t="s">
        <v>12</v>
      </c>
      <c r="B57" s="6">
        <v>43240</v>
      </c>
      <c r="C57" s="4">
        <v>0</v>
      </c>
      <c r="D57">
        <v>238.2</v>
      </c>
      <c r="E57">
        <v>3181.26</v>
      </c>
    </row>
    <row r="58" spans="1:5" x14ac:dyDescent="0.25">
      <c r="A58" s="5" t="s">
        <v>12</v>
      </c>
      <c r="B58" s="6">
        <v>43245</v>
      </c>
      <c r="C58" s="4">
        <f>B58-$B$57</f>
        <v>5</v>
      </c>
      <c r="D58">
        <f>D$57-(((D$57-D$66)/$C$66)*$C58)</f>
        <v>236.67435897435897</v>
      </c>
      <c r="E58">
        <f>E$57-(((E$57-E$66)/$C$66)*$C58)</f>
        <v>3145.4369230769234</v>
      </c>
    </row>
    <row r="59" spans="1:5" x14ac:dyDescent="0.25">
      <c r="A59" s="5" t="s">
        <v>12</v>
      </c>
      <c r="B59" s="6">
        <v>43249</v>
      </c>
      <c r="C59" s="4">
        <f t="shared" ref="C59:C66" si="13">B59-$B$57</f>
        <v>9</v>
      </c>
      <c r="D59">
        <f t="shared" ref="D59:E65" si="14">D$57-(((D$57-D$66)/$C$66)*$C59)</f>
        <v>235.45384615384614</v>
      </c>
      <c r="E59">
        <f t="shared" si="14"/>
        <v>3116.7784615384617</v>
      </c>
    </row>
    <row r="60" spans="1:5" x14ac:dyDescent="0.25">
      <c r="A60" s="5" t="s">
        <v>12</v>
      </c>
      <c r="B60" s="6">
        <v>43255</v>
      </c>
      <c r="C60" s="4">
        <f t="shared" si="13"/>
        <v>15</v>
      </c>
      <c r="D60">
        <f t="shared" si="14"/>
        <v>233.62307692307692</v>
      </c>
      <c r="E60">
        <f t="shared" si="14"/>
        <v>3073.7907692307695</v>
      </c>
    </row>
    <row r="61" spans="1:5" x14ac:dyDescent="0.25">
      <c r="A61" s="5" t="s">
        <v>12</v>
      </c>
      <c r="B61" s="6">
        <v>43259</v>
      </c>
      <c r="C61" s="4">
        <f t="shared" si="13"/>
        <v>19</v>
      </c>
      <c r="D61">
        <f t="shared" si="14"/>
        <v>232.40256410256413</v>
      </c>
      <c r="E61">
        <f t="shared" si="14"/>
        <v>3045.1323076923077</v>
      </c>
    </row>
    <row r="62" spans="1:5" x14ac:dyDescent="0.25">
      <c r="A62" s="5" t="s">
        <v>12</v>
      </c>
      <c r="B62" s="6">
        <v>43264</v>
      </c>
      <c r="C62" s="4">
        <f t="shared" si="13"/>
        <v>24</v>
      </c>
      <c r="D62">
        <f t="shared" si="14"/>
        <v>230.87692307692311</v>
      </c>
      <c r="E62">
        <f t="shared" si="14"/>
        <v>3009.3092307692309</v>
      </c>
    </row>
    <row r="63" spans="1:5" x14ac:dyDescent="0.25">
      <c r="A63" s="5" t="s">
        <v>12</v>
      </c>
      <c r="B63" s="6">
        <v>43268</v>
      </c>
      <c r="C63" s="4">
        <f t="shared" si="13"/>
        <v>28</v>
      </c>
      <c r="D63">
        <f t="shared" si="14"/>
        <v>229.65641025641028</v>
      </c>
      <c r="E63">
        <f t="shared" si="14"/>
        <v>2980.6507692307696</v>
      </c>
    </row>
    <row r="64" spans="1:5" x14ac:dyDescent="0.25">
      <c r="A64" s="5" t="s">
        <v>12</v>
      </c>
      <c r="B64" s="6">
        <v>43272</v>
      </c>
      <c r="C64" s="4">
        <f t="shared" si="13"/>
        <v>32</v>
      </c>
      <c r="D64">
        <f t="shared" si="14"/>
        <v>228.43589743589746</v>
      </c>
      <c r="E64">
        <f t="shared" si="14"/>
        <v>2951.9923076923078</v>
      </c>
    </row>
    <row r="65" spans="1:6" x14ac:dyDescent="0.25">
      <c r="A65" s="5" t="s">
        <v>12</v>
      </c>
      <c r="B65" s="6">
        <v>43275</v>
      </c>
      <c r="C65" s="4">
        <f t="shared" si="13"/>
        <v>35</v>
      </c>
      <c r="D65">
        <f t="shared" si="14"/>
        <v>227.52051282051286</v>
      </c>
      <c r="E65">
        <f t="shared" si="14"/>
        <v>2930.4984615384619</v>
      </c>
    </row>
    <row r="66" spans="1:6" x14ac:dyDescent="0.25">
      <c r="A66" s="5" t="s">
        <v>12</v>
      </c>
      <c r="B66" s="6">
        <v>43279</v>
      </c>
      <c r="C66" s="4">
        <f t="shared" si="13"/>
        <v>39</v>
      </c>
      <c r="D66">
        <v>226.30000000000004</v>
      </c>
      <c r="E66">
        <v>2901.84</v>
      </c>
    </row>
    <row r="67" spans="1:6" x14ac:dyDescent="0.25">
      <c r="A67" s="5" t="s">
        <v>11</v>
      </c>
      <c r="B67" s="6">
        <v>43236</v>
      </c>
      <c r="C67" s="4">
        <v>0</v>
      </c>
      <c r="D67">
        <v>206.1</v>
      </c>
      <c r="E67">
        <v>1769.31</v>
      </c>
    </row>
    <row r="68" spans="1:6" x14ac:dyDescent="0.25">
      <c r="A68" s="5" t="s">
        <v>11</v>
      </c>
      <c r="B68" s="6">
        <v>43239</v>
      </c>
      <c r="C68" s="4">
        <f>B68-$B$67</f>
        <v>3</v>
      </c>
      <c r="D68">
        <f>D$67-(((D$67-D$70)/$C$70)*$C68)</f>
        <v>177.07499999999999</v>
      </c>
      <c r="E68">
        <f>E$67-(((E$67-E$70)/$C$70)*$C68)</f>
        <v>1486.2325000000001</v>
      </c>
    </row>
    <row r="69" spans="1:6" x14ac:dyDescent="0.25">
      <c r="A69" s="5" t="s">
        <v>11</v>
      </c>
      <c r="B69" s="6">
        <v>43244</v>
      </c>
      <c r="C69" s="4">
        <f t="shared" ref="C69:C75" si="15">B69-$B$67</f>
        <v>8</v>
      </c>
      <c r="D69">
        <f>D$67-(((D$67-D$70)/$C$70)*$C69)</f>
        <v>128.69999999999999</v>
      </c>
      <c r="E69">
        <f>E$67-(((E$67-E$70)/$C$70)*$C69)</f>
        <v>1014.4366666666666</v>
      </c>
    </row>
    <row r="70" spans="1:6" x14ac:dyDescent="0.25">
      <c r="A70" s="5" t="s">
        <v>11</v>
      </c>
      <c r="B70" s="6">
        <v>43248</v>
      </c>
      <c r="C70" s="4">
        <f t="shared" si="15"/>
        <v>12</v>
      </c>
      <c r="D70" s="8">
        <v>90</v>
      </c>
      <c r="E70" s="8">
        <v>637</v>
      </c>
      <c r="F70" t="s">
        <v>39</v>
      </c>
    </row>
    <row r="71" spans="1:6" x14ac:dyDescent="0.25">
      <c r="A71" s="5" t="s">
        <v>11</v>
      </c>
      <c r="B71" s="6">
        <v>43253</v>
      </c>
      <c r="C71" s="4">
        <f t="shared" si="15"/>
        <v>17</v>
      </c>
      <c r="D71" s="9">
        <f>D$70-(((D$70-D$75)/$C$75)*$C71)</f>
        <v>86.084848484848493</v>
      </c>
      <c r="E71" s="9">
        <f>E$70-(((E$70-E$75)/$C$75)*$C71)</f>
        <v>546.5806060606061</v>
      </c>
    </row>
    <row r="72" spans="1:6" x14ac:dyDescent="0.25">
      <c r="A72" s="5" t="s">
        <v>11</v>
      </c>
      <c r="B72" s="6">
        <v>43256</v>
      </c>
      <c r="C72" s="4">
        <f t="shared" si="15"/>
        <v>20</v>
      </c>
      <c r="D72" s="9">
        <f t="shared" ref="D72:E74" si="16">D$70-(((D$70-D$75)/$C$75)*$C72)</f>
        <v>85.393939393939405</v>
      </c>
      <c r="E72" s="9">
        <f t="shared" si="16"/>
        <v>530.62424242424242</v>
      </c>
    </row>
    <row r="73" spans="1:6" x14ac:dyDescent="0.25">
      <c r="A73" s="5" t="s">
        <v>11</v>
      </c>
      <c r="B73" s="6">
        <v>43262</v>
      </c>
      <c r="C73" s="4">
        <f t="shared" si="15"/>
        <v>26</v>
      </c>
      <c r="D73" s="9">
        <f t="shared" si="16"/>
        <v>84.012121212121215</v>
      </c>
      <c r="E73" s="9">
        <f t="shared" si="16"/>
        <v>498.71151515151519</v>
      </c>
    </row>
    <row r="74" spans="1:6" x14ac:dyDescent="0.25">
      <c r="A74" s="5" t="s">
        <v>11</v>
      </c>
      <c r="B74" s="6">
        <v>43266</v>
      </c>
      <c r="C74" s="4">
        <f t="shared" si="15"/>
        <v>30</v>
      </c>
      <c r="D74" s="9">
        <f t="shared" si="16"/>
        <v>83.090909090909093</v>
      </c>
      <c r="E74" s="9">
        <f t="shared" si="16"/>
        <v>477.43636363636364</v>
      </c>
    </row>
    <row r="75" spans="1:6" x14ac:dyDescent="0.25">
      <c r="A75" s="5" t="s">
        <v>11</v>
      </c>
      <c r="B75" s="6">
        <v>43269</v>
      </c>
      <c r="C75" s="4">
        <f t="shared" si="15"/>
        <v>33</v>
      </c>
      <c r="D75" s="9">
        <v>82.4</v>
      </c>
      <c r="E75" s="9">
        <v>461.48</v>
      </c>
    </row>
    <row r="76" spans="1:6" x14ac:dyDescent="0.25">
      <c r="B76" s="5"/>
      <c r="C76"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Data</vt:lpstr>
      <vt:lpstr>Estimated perimeter all 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Melsisa DeSiervo</cp:lastModifiedBy>
  <dcterms:created xsi:type="dcterms:W3CDTF">2018-05-25T19:17:22Z</dcterms:created>
  <dcterms:modified xsi:type="dcterms:W3CDTF">2020-06-09T04:39:55Z</dcterms:modified>
</cp:coreProperties>
</file>