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8188138b02e303/Documentos/"/>
    </mc:Choice>
  </mc:AlternateContent>
  <xr:revisionPtr revIDLastSave="0" documentId="8_{D287DC28-A4D9-4681-8389-B5E265FBEDF4}" xr6:coauthVersionLast="47" xr6:coauthVersionMax="47" xr10:uidLastSave="{00000000-0000-0000-0000-000000000000}"/>
  <bookViews>
    <workbookView xWindow="-120" yWindow="-120" windowWidth="20730" windowHeight="11040" xr2:uid="{F6BD36F5-B431-4728-8739-5144D952EA12}"/>
  </bookViews>
  <sheets>
    <sheet name="APP" sheetId="1" r:id="rId1"/>
    <sheet name="Folha2" sheetId="2" r:id="rId2"/>
  </sheets>
  <definedNames>
    <definedName name="aporte">APP!$C$25</definedName>
    <definedName name="patrimonio">APP!$C$28</definedName>
    <definedName name="qtd_anos">APP!$C$26</definedName>
    <definedName name="rendimento_carteira">APP!$C$20</definedName>
    <definedName name="salario">APP!$C$19</definedName>
    <definedName name="sugestao_investimento">APP!$C$21</definedName>
    <definedName name="taxa_mensal">APP!$C$27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2" i="1" l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9" i="1"/>
  <c r="C28" i="1"/>
  <c r="C29" i="1" s="1"/>
  <c r="C21" i="1"/>
  <c r="C33" i="1"/>
  <c r="D33" i="1" s="1"/>
  <c r="C34" i="1"/>
  <c r="D34" i="1" s="1"/>
  <c r="C35" i="1"/>
  <c r="D35" i="1" s="1"/>
  <c r="C36" i="1"/>
  <c r="D36" i="1" s="1"/>
  <c r="C32" i="1"/>
  <c r="D32" i="1" s="1"/>
  <c r="D48" i="1" l="1"/>
</calcChain>
</file>

<file path=xl/sharedStrings.xml><?xml version="1.0" encoding="utf-8"?>
<sst xmlns="http://schemas.openxmlformats.org/spreadsheetml/2006/main" count="69" uniqueCount="33">
  <si>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</si>
  <si>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</si>
  <si>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</si>
  <si>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</si>
  <si>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</si>
  <si>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</si>
  <si>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</si>
  <si>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</si>
  <si>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</si>
  <si>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</si>
  <si>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Cenários</t>
  </si>
  <si>
    <t>Quanto em 30 Anos?</t>
  </si>
  <si>
    <t>Dividendo</t>
  </si>
  <si>
    <t>Configurações</t>
  </si>
  <si>
    <t>Rendimento Carteira</t>
  </si>
  <si>
    <t>Salário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</si>
  <si>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</si>
  <si>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</si>
  <si>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</si>
  <si>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</si>
  <si>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</si>
  <si>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</si>
  <si>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Sugerigo</t>
  </si>
  <si>
    <t>Valor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</si>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</sst>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6" formatCode="&quot;R$&quot;\ #,##0.00"/>
    <numFmt numFmtId="167" formatCode="0.0%"/>
  </numFmts>
  <fonts count="10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5" borderId="0" xfId="0" applyFont="1" applyFill="1"/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8" fillId="0" borderId="5" xfId="0" applyFont="1" applyBorder="1"/>
    <xf numFmtId="166" fontId="8" fillId="0" borderId="6" xfId="0" applyNumberFormat="1" applyFont="1" applyBorder="1"/>
    <xf numFmtId="167" fontId="8" fillId="0" borderId="6" xfId="0" applyNumberFormat="1" applyFont="1" applyBorder="1"/>
    <xf numFmtId="0" fontId="8" fillId="0" borderId="7" xfId="0" applyFont="1" applyBorder="1"/>
    <xf numFmtId="166" fontId="8" fillId="0" borderId="8" xfId="0" applyNumberFormat="1" applyFont="1" applyBorder="1"/>
    <xf numFmtId="0" fontId="8" fillId="0" borderId="3" xfId="0" applyFont="1" applyBorder="1"/>
    <xf numFmtId="166" fontId="9" fillId="0" borderId="4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0" fontId="9" fillId="0" borderId="6" xfId="0" applyNumberFormat="1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8" fillId="7" borderId="0" xfId="0" applyFont="1" applyFill="1" applyBorder="1"/>
    <xf numFmtId="166" fontId="0" fillId="7" borderId="0" xfId="0" applyNumberFormat="1" applyFill="1" applyAlignment="1">
      <alignment horizontal="center"/>
    </xf>
    <xf numFmtId="0" fontId="0" fillId="7" borderId="0" xfId="0" applyFill="1"/>
    <xf numFmtId="0" fontId="8" fillId="7" borderId="13" xfId="0" applyFont="1" applyFill="1" applyBorder="1"/>
    <xf numFmtId="8" fontId="8" fillId="7" borderId="14" xfId="0" applyNumberFormat="1" applyFont="1" applyFill="1" applyBorder="1"/>
    <xf numFmtId="8" fontId="8" fillId="7" borderId="15" xfId="0" applyNumberFormat="1" applyFont="1" applyFill="1" applyBorder="1"/>
    <xf numFmtId="0" fontId="8" fillId="7" borderId="16" xfId="0" applyFont="1" applyFill="1" applyBorder="1"/>
    <xf numFmtId="8" fontId="8" fillId="7" borderId="17" xfId="0" applyNumberFormat="1" applyFont="1" applyFill="1" applyBorder="1"/>
    <xf numFmtId="8" fontId="8" fillId="7" borderId="18" xfId="0" applyNumberFormat="1" applyFont="1" applyFill="1" applyBorder="1"/>
    <xf numFmtId="0" fontId="9" fillId="7" borderId="5" xfId="0" applyFont="1" applyFill="1" applyBorder="1"/>
    <xf numFmtId="8" fontId="9" fillId="7" borderId="6" xfId="0" applyNumberFormat="1" applyFont="1" applyFill="1" applyBorder="1" applyAlignment="1">
      <alignment horizontal="center"/>
    </xf>
    <xf numFmtId="0" fontId="9" fillId="7" borderId="7" xfId="0" applyFont="1" applyFill="1" applyBorder="1"/>
    <xf numFmtId="8" fontId="9" fillId="7" borderId="8" xfId="0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9" fontId="8" fillId="0" borderId="0" xfId="0" applyNumberFormat="1" applyFont="1" applyAlignment="1">
      <alignment horizontal="center"/>
    </xf>
    <xf numFmtId="166" fontId="8" fillId="0" borderId="0" xfId="0" applyNumberFormat="1" applyFont="1"/>
    <xf numFmtId="0" fontId="8" fillId="4" borderId="0" xfId="0" applyFont="1" applyFill="1"/>
    <xf numFmtId="166" fontId="8" fillId="4" borderId="0" xfId="0" applyNumberFormat="1" applyFont="1" applyFill="1"/>
    <xf numFmtId="0" fontId="6" fillId="6" borderId="0" xfId="1" applyFont="1" applyFill="1" applyBorder="1" applyAlignment="1">
      <alignment horizontal="center"/>
    </xf>
    <xf numFmtId="0" fontId="6" fillId="6" borderId="0" xfId="1" applyFont="1" applyFill="1" applyAlignment="1">
      <alignment horizontal="center"/>
    </xf>
    <xf numFmtId="0" fontId="6" fillId="6" borderId="0" xfId="1" applyFont="1" applyFill="1"/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APP!$B$42:$B$47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APP!$C$42:$C$47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4-4824-820C-8BF3125F2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123825</xdr:rowOff>
    </xdr:from>
    <xdr:to>
      <xdr:col>5</xdr:col>
      <xdr:colOff>152400</xdr:colOff>
      <xdr:row>13</xdr:row>
      <xdr:rowOff>142875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F1A402A-EA03-4C8E-A5C9-A5C31036F9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589" b="31250"/>
        <a:stretch/>
      </xdr:blipFill>
      <xdr:spPr>
        <a:xfrm>
          <a:off x="295275" y="123825"/>
          <a:ext cx="7772400" cy="2495550"/>
        </a:xfrm>
        <a:prstGeom prst="rect">
          <a:avLst/>
        </a:prstGeom>
      </xdr:spPr>
    </xdr:pic>
    <xdr:clientData/>
  </xdr:twoCellAnchor>
  <xdr:twoCellAnchor>
    <xdr:from>
      <xdr:col>1</xdr:col>
      <xdr:colOff>914400</xdr:colOff>
      <xdr:row>48</xdr:row>
      <xdr:rowOff>66675</xdr:rowOff>
    </xdr:from>
    <xdr:to>
      <xdr:col>3</xdr:col>
      <xdr:colOff>219075</xdr:colOff>
      <xdr:row>60</xdr:row>
      <xdr:rowOff>180975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336361A-C812-1F92-5D22-113AB0106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D55B-AB18-49BA-969F-6CAA344FAA10}">
  <dimension ref="A17:F67"/>
  <sheetViews>
    <sheetView showGridLines="0" tabSelected="1" topLeftCell="A7" zoomScaleNormal="100" workbookViewId="0">
      <selection activeCell="C38" sqref="C38"/>
    </sheetView>
  </sheetViews>
  <sheetFormatPr defaultColWidth="0" defaultRowHeight="15" x14ac:dyDescent="0.25"/>
  <cols>
    <col min="1" max="1" width="9.140625" customWidth="1"/>
    <col min="2" max="2" width="33.28515625" bestFit="1" customWidth="1"/>
    <col min="3" max="3" width="39.42578125" customWidth="1"/>
    <col min="4" max="4" width="13.140625" bestFit="1" customWidth="1"/>
    <col min="5" max="5" width="23.7109375" bestFit="1" customWidth="1"/>
    <col min="6" max="6" width="6.7109375" customWidth="1"/>
    <col min="7" max="9" width="9.140625" hidden="1" customWidth="1"/>
    <col min="10" max="16384" width="9.140625" hidden="1"/>
  </cols>
  <sheetData>
    <row r="17" spans="2:4" ht="15.75" thickBot="1" x14ac:dyDescent="0.3"/>
    <row r="18" spans="2:4" ht="26.25" customHeight="1" x14ac:dyDescent="0.4">
      <c r="B18" s="5" t="s">
        <v>13</v>
      </c>
      <c r="C18" s="6"/>
    </row>
    <row r="19" spans="2:4" ht="15" customHeight="1" x14ac:dyDescent="0.25">
      <c r="B19" s="7" t="s">
        <v>15</v>
      </c>
      <c r="C19" s="8">
        <v>2000</v>
      </c>
    </row>
    <row r="20" spans="2:4" ht="15" customHeight="1" x14ac:dyDescent="0.25">
      <c r="B20" s="7" t="s">
        <v>14</v>
      </c>
      <c r="C20" s="9">
        <v>6.0000000000000001E-3</v>
      </c>
    </row>
    <row r="21" spans="2:4" ht="15" customHeight="1" thickBot="1" x14ac:dyDescent="0.3">
      <c r="B21" s="10" t="s">
        <v>32</v>
      </c>
      <c r="C21" s="11">
        <f>C19*30%</f>
        <v>600</v>
      </c>
    </row>
    <row r="22" spans="2:4" ht="15" customHeight="1" thickBot="1" x14ac:dyDescent="0.3"/>
    <row r="23" spans="2:4" ht="15" hidden="1" customHeight="1" thickBot="1" x14ac:dyDescent="0.3"/>
    <row r="24" spans="2:4" ht="27" thickBot="1" x14ac:dyDescent="0.3">
      <c r="B24" s="2" t="s">
        <v>5</v>
      </c>
      <c r="C24" s="3"/>
    </row>
    <row r="25" spans="2:4" ht="15.75" x14ac:dyDescent="0.25">
      <c r="B25" s="12" t="s">
        <v>0</v>
      </c>
      <c r="C25" s="13">
        <v>500</v>
      </c>
    </row>
    <row r="26" spans="2:4" ht="15.75" x14ac:dyDescent="0.25">
      <c r="B26" s="7" t="s">
        <v>1</v>
      </c>
      <c r="C26" s="14">
        <v>5</v>
      </c>
    </row>
    <row r="27" spans="2:4" ht="15.75" x14ac:dyDescent="0.25">
      <c r="B27" s="7" t="s">
        <v>2</v>
      </c>
      <c r="C27" s="15">
        <v>1.0789999999999999E-2</v>
      </c>
    </row>
    <row r="28" spans="2:4" ht="15.75" x14ac:dyDescent="0.25">
      <c r="B28" s="28" t="s">
        <v>3</v>
      </c>
      <c r="C28" s="29">
        <f>FV(taxa_mensal,qtd_anos*12,aporte*-1)</f>
        <v>41888.456999243819</v>
      </c>
    </row>
    <row r="29" spans="2:4" ht="16.5" thickBot="1" x14ac:dyDescent="0.3">
      <c r="B29" s="30" t="s">
        <v>4</v>
      </c>
      <c r="C29" s="31">
        <f>patrimonio*rendimento_carteira</f>
        <v>251.33074199546292</v>
      </c>
    </row>
    <row r="30" spans="2:4" ht="15.75" thickBot="1" x14ac:dyDescent="0.3">
      <c r="C30" s="1"/>
    </row>
    <row r="31" spans="2:4" ht="26.25" x14ac:dyDescent="0.25">
      <c r="B31" s="16" t="s">
        <v>10</v>
      </c>
      <c r="C31" s="17"/>
      <c r="D31" s="18" t="s">
        <v>12</v>
      </c>
    </row>
    <row r="32" spans="2:4" ht="15.75" x14ac:dyDescent="0.25">
      <c r="B32" s="22" t="s">
        <v>6</v>
      </c>
      <c r="C32" s="23">
        <f>FV($C$27,$A33*12,$C$25*-1)</f>
        <v>13613.813648822608</v>
      </c>
      <c r="D32" s="24">
        <f>C32*rendimento_carteira</f>
        <v>81.682881892935654</v>
      </c>
    </row>
    <row r="33" spans="1:4" ht="15.75" x14ac:dyDescent="0.25">
      <c r="A33" s="4">
        <v>2</v>
      </c>
      <c r="B33" s="22" t="s">
        <v>7</v>
      </c>
      <c r="C33" s="23">
        <f>FV($C$27,$A34*12,$C$25*-1)</f>
        <v>41888.456999243819</v>
      </c>
      <c r="D33" s="24">
        <f>C33*rendimento_carteira</f>
        <v>251.33074199546292</v>
      </c>
    </row>
    <row r="34" spans="1:4" ht="15.75" x14ac:dyDescent="0.25">
      <c r="A34" s="4">
        <v>5</v>
      </c>
      <c r="B34" s="22" t="s">
        <v>8</v>
      </c>
      <c r="C34" s="23">
        <f>FV($C$27,$A35*12,$C$25*-1)</f>
        <v>121642.1062650861</v>
      </c>
      <c r="D34" s="24">
        <f>C34*rendimento_carteira</f>
        <v>729.85263759051657</v>
      </c>
    </row>
    <row r="35" spans="1:4" ht="15.75" x14ac:dyDescent="0.25">
      <c r="A35" s="4">
        <v>10</v>
      </c>
      <c r="B35" s="22" t="s">
        <v>9</v>
      </c>
      <c r="C35" s="23">
        <f>FV($C$27,$A36*12,$C$25*-1)</f>
        <v>562599.20004854025</v>
      </c>
      <c r="D35" s="24">
        <f>C35*rendimento_carteira</f>
        <v>3375.5952002912418</v>
      </c>
    </row>
    <row r="36" spans="1:4" ht="16.5" thickBot="1" x14ac:dyDescent="0.3">
      <c r="A36" s="4">
        <v>20</v>
      </c>
      <c r="B36" s="25" t="s">
        <v>11</v>
      </c>
      <c r="C36" s="26">
        <f>FV($C$27,$A37*12,$C$25*-1)</f>
        <v>2161084.8275023573</v>
      </c>
      <c r="D36" s="27">
        <f>C36*rendimento_carteira</f>
        <v>12966.508965014144</v>
      </c>
    </row>
    <row r="37" spans="1:4" x14ac:dyDescent="0.25">
      <c r="A37" s="4">
        <v>30</v>
      </c>
    </row>
    <row r="38" spans="1:4" ht="15.75" x14ac:dyDescent="0.25">
      <c r="B38" s="43" t="s">
        <v>20</v>
      </c>
      <c r="C38" s="44" t="s">
        <v>18</v>
      </c>
      <c r="D38" s="45"/>
    </row>
    <row r="39" spans="1:4" ht="15.75" x14ac:dyDescent="0.25">
      <c r="B39" s="19" t="s">
        <v>19</v>
      </c>
      <c r="C39" s="20">
        <f>aporte</f>
        <v>500</v>
      </c>
      <c r="D39" s="21"/>
    </row>
    <row r="41" spans="1:4" ht="15.75" x14ac:dyDescent="0.25">
      <c r="B41" s="37" t="s">
        <v>21</v>
      </c>
      <c r="C41" s="37" t="s">
        <v>22</v>
      </c>
      <c r="D41" s="37" t="s">
        <v>23</v>
      </c>
    </row>
    <row r="42" spans="1:4" ht="15.75" x14ac:dyDescent="0.25">
      <c r="B42" s="38" t="s">
        <v>24</v>
      </c>
      <c r="C42" s="39">
        <f>VLOOKUP($C$38&amp;"-"&amp;B42,Folha2!$A$3:$D$20,4,FALSE)</f>
        <v>0.5</v>
      </c>
      <c r="D42" s="40">
        <f>C42*$C$39</f>
        <v>250</v>
      </c>
    </row>
    <row r="43" spans="1:4" ht="15.75" x14ac:dyDescent="0.25">
      <c r="B43" s="38" t="s">
        <v>25</v>
      </c>
      <c r="C43" s="39">
        <f>VLOOKUP($C$38&amp;"-"&amp;B43,Folha2!$A$4:$D$20,4,FALSE)</f>
        <v>0.1</v>
      </c>
      <c r="D43" s="40">
        <f t="shared" ref="D43:D47" si="0">C43*$C$39</f>
        <v>50</v>
      </c>
    </row>
    <row r="44" spans="1:4" ht="15.75" x14ac:dyDescent="0.25">
      <c r="B44" s="38" t="s">
        <v>26</v>
      </c>
      <c r="C44" s="39">
        <f>VLOOKUP($C$38&amp;"-"&amp;B44,Folha2!$A$4:$D$20,4,FALSE)</f>
        <v>0.05</v>
      </c>
      <c r="D44" s="40">
        <f t="shared" si="0"/>
        <v>25</v>
      </c>
    </row>
    <row r="45" spans="1:4" ht="15.75" x14ac:dyDescent="0.25">
      <c r="B45" s="38" t="s">
        <v>27</v>
      </c>
      <c r="C45" s="39">
        <f>VLOOKUP($C$38&amp;"-"&amp;B45,Folha2!$A$4:$D$20,4,FALSE)</f>
        <v>0.05</v>
      </c>
      <c r="D45" s="40">
        <f t="shared" si="0"/>
        <v>25</v>
      </c>
    </row>
    <row r="46" spans="1:4" ht="15.75" x14ac:dyDescent="0.25">
      <c r="B46" s="38" t="s">
        <v>28</v>
      </c>
      <c r="C46" s="39">
        <f>VLOOKUP($C$38&amp;"-"&amp;B46,Folha2!$A$4:$D$20,4,FALSE)</f>
        <v>0.2</v>
      </c>
      <c r="D46" s="40">
        <f t="shared" si="0"/>
        <v>100</v>
      </c>
    </row>
    <row r="47" spans="1:4" ht="15.75" x14ac:dyDescent="0.25">
      <c r="B47" s="38" t="s">
        <v>29</v>
      </c>
      <c r="C47" s="39">
        <f>VLOOKUP($C$38&amp;"-"&amp;B47,Folha2!$A$4:$D$20,4,FALSE)</f>
        <v>0.1</v>
      </c>
      <c r="D47" s="40">
        <f t="shared" si="0"/>
        <v>50</v>
      </c>
    </row>
    <row r="48" spans="1:4" ht="15.75" x14ac:dyDescent="0.25">
      <c r="B48" s="41"/>
      <c r="C48" s="41"/>
      <c r="D48" s="42">
        <f>SUM(D42:D47)</f>
        <v>500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</sheetData>
  <mergeCells count="3">
    <mergeCell ref="B24:C24"/>
    <mergeCell ref="B31:C31"/>
    <mergeCell ref="B18:C18"/>
  </mergeCells>
  <dataValidations count="1">
    <dataValidation type="list" allowBlank="1" showInputMessage="1" showErrorMessage="1" sqref="C38" xr:uid="{AAE22137-A28D-4C63-B846-8648C7DD8C17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30B0-8869-4843-AA5D-2CDD4077C491}">
  <dimension ref="A2:D20"/>
  <sheetViews>
    <sheetView workbookViewId="0">
      <selection activeCell="A6" sqref="A6"/>
    </sheetView>
  </sheetViews>
  <sheetFormatPr defaultRowHeight="15" x14ac:dyDescent="0.25"/>
  <cols>
    <col min="1" max="1" width="30.85546875" bestFit="1" customWidth="1"/>
    <col min="2" max="3" width="18.5703125" bestFit="1" customWidth="1"/>
  </cols>
  <sheetData>
    <row r="2" spans="1:4" x14ac:dyDescent="0.25">
      <c r="A2" s="36" t="s">
        <v>31</v>
      </c>
      <c r="B2" s="36" t="s">
        <v>20</v>
      </c>
      <c r="C2" s="36" t="s">
        <v>21</v>
      </c>
      <c r="D2" s="36" t="s">
        <v>30</v>
      </c>
    </row>
    <row r="3" spans="1:4" x14ac:dyDescent="0.25">
      <c r="A3" t="str">
        <f>B3&amp;"-"&amp;C3</f>
        <v>Conservador-PAPEL</v>
      </c>
      <c r="B3" s="1" t="s">
        <v>16</v>
      </c>
      <c r="C3" s="1" t="s">
        <v>24</v>
      </c>
      <c r="D3" s="32">
        <v>0.3</v>
      </c>
    </row>
    <row r="4" spans="1:4" x14ac:dyDescent="0.25">
      <c r="A4" t="str">
        <f t="shared" ref="A4:A20" si="0">B4&amp;"-"&amp;C4</f>
        <v>Conservador-TIJOLO</v>
      </c>
      <c r="B4" s="1" t="s">
        <v>16</v>
      </c>
      <c r="C4" s="1" t="s">
        <v>25</v>
      </c>
      <c r="D4" s="32">
        <v>0.5</v>
      </c>
    </row>
    <row r="5" spans="1:4" x14ac:dyDescent="0.25">
      <c r="A5" t="str">
        <f t="shared" si="0"/>
        <v>Conservador-HÍBRIDOS</v>
      </c>
      <c r="B5" s="1" t="s">
        <v>16</v>
      </c>
      <c r="C5" s="1" t="s">
        <v>26</v>
      </c>
      <c r="D5" s="32">
        <v>0.1</v>
      </c>
    </row>
    <row r="6" spans="1:4" x14ac:dyDescent="0.25">
      <c r="A6" t="str">
        <f t="shared" si="0"/>
        <v>Conservador-FOFs</v>
      </c>
      <c r="B6" s="1" t="s">
        <v>16</v>
      </c>
      <c r="C6" s="1" t="s">
        <v>27</v>
      </c>
      <c r="D6" s="32">
        <v>0.1</v>
      </c>
    </row>
    <row r="7" spans="1:4" x14ac:dyDescent="0.25">
      <c r="A7" t="str">
        <f t="shared" si="0"/>
        <v>Conservador-DESENVOLVIMENTO</v>
      </c>
      <c r="B7" s="1" t="s">
        <v>16</v>
      </c>
      <c r="C7" s="1" t="s">
        <v>28</v>
      </c>
      <c r="D7" s="32">
        <v>0</v>
      </c>
    </row>
    <row r="8" spans="1:4" ht="15.75" thickBot="1" x14ac:dyDescent="0.3">
      <c r="A8" s="33" t="str">
        <f t="shared" si="0"/>
        <v>Conservador-HOTELARIAS</v>
      </c>
      <c r="B8" s="34" t="s">
        <v>16</v>
      </c>
      <c r="C8" s="34" t="s">
        <v>29</v>
      </c>
      <c r="D8" s="35">
        <v>0</v>
      </c>
    </row>
    <row r="9" spans="1:4" x14ac:dyDescent="0.25">
      <c r="A9" t="str">
        <f t="shared" si="0"/>
        <v>Moderado-PAPEL</v>
      </c>
      <c r="B9" s="1" t="s">
        <v>17</v>
      </c>
      <c r="C9" s="1" t="s">
        <v>24</v>
      </c>
      <c r="D9" s="32">
        <v>0.32</v>
      </c>
    </row>
    <row r="10" spans="1:4" x14ac:dyDescent="0.25">
      <c r="A10" t="str">
        <f t="shared" si="0"/>
        <v>Moderado-TIJOLO</v>
      </c>
      <c r="B10" s="1" t="s">
        <v>17</v>
      </c>
      <c r="C10" s="1" t="s">
        <v>25</v>
      </c>
      <c r="D10" s="32">
        <v>0.35</v>
      </c>
    </row>
    <row r="11" spans="1:4" x14ac:dyDescent="0.25">
      <c r="A11" t="str">
        <f t="shared" si="0"/>
        <v>Moderado-HÍBRIDOS</v>
      </c>
      <c r="B11" s="1" t="s">
        <v>17</v>
      </c>
      <c r="C11" s="1" t="s">
        <v>26</v>
      </c>
      <c r="D11" s="32">
        <v>0.08</v>
      </c>
    </row>
    <row r="12" spans="1:4" x14ac:dyDescent="0.25">
      <c r="A12" t="str">
        <f t="shared" si="0"/>
        <v>Moderado-FOFs</v>
      </c>
      <c r="B12" s="1" t="s">
        <v>17</v>
      </c>
      <c r="C12" s="1" t="s">
        <v>27</v>
      </c>
      <c r="D12" s="32">
        <v>0.05</v>
      </c>
    </row>
    <row r="13" spans="1:4" x14ac:dyDescent="0.25">
      <c r="A13" t="str">
        <f t="shared" si="0"/>
        <v>Moderado-DESENVOLVIMENTO</v>
      </c>
      <c r="B13" s="1" t="s">
        <v>17</v>
      </c>
      <c r="C13" s="1" t="s">
        <v>28</v>
      </c>
      <c r="D13" s="32">
        <v>0.05</v>
      </c>
    </row>
    <row r="14" spans="1:4" ht="15.75" thickBot="1" x14ac:dyDescent="0.3">
      <c r="A14" s="33" t="str">
        <f t="shared" si="0"/>
        <v>Moderado-HOTELARIAS</v>
      </c>
      <c r="B14" s="34" t="s">
        <v>17</v>
      </c>
      <c r="C14" s="34" t="s">
        <v>29</v>
      </c>
      <c r="D14" s="35">
        <v>0.1</v>
      </c>
    </row>
    <row r="15" spans="1:4" x14ac:dyDescent="0.25">
      <c r="A15" t="str">
        <f t="shared" si="0"/>
        <v>Agressivo-PAPEL</v>
      </c>
      <c r="B15" s="1" t="s">
        <v>18</v>
      </c>
      <c r="C15" s="1" t="s">
        <v>24</v>
      </c>
      <c r="D15" s="32">
        <v>0.5</v>
      </c>
    </row>
    <row r="16" spans="1:4" x14ac:dyDescent="0.25">
      <c r="A16" t="str">
        <f t="shared" si="0"/>
        <v>Agressivo-TIJOLO</v>
      </c>
      <c r="B16" s="1" t="s">
        <v>18</v>
      </c>
      <c r="C16" s="1" t="s">
        <v>25</v>
      </c>
      <c r="D16" s="32">
        <v>0.1</v>
      </c>
    </row>
    <row r="17" spans="1:4" x14ac:dyDescent="0.25">
      <c r="A17" t="str">
        <f t="shared" si="0"/>
        <v>Agressivo-HÍBRIDOS</v>
      </c>
      <c r="B17" s="1" t="s">
        <v>18</v>
      </c>
      <c r="C17" s="1" t="s">
        <v>26</v>
      </c>
      <c r="D17" s="32">
        <v>0.05</v>
      </c>
    </row>
    <row r="18" spans="1:4" x14ac:dyDescent="0.25">
      <c r="A18" t="str">
        <f t="shared" si="0"/>
        <v>Agressivo-FOFs</v>
      </c>
      <c r="B18" s="1" t="s">
        <v>18</v>
      </c>
      <c r="C18" s="1" t="s">
        <v>27</v>
      </c>
      <c r="D18" s="32">
        <v>0.05</v>
      </c>
    </row>
    <row r="19" spans="1:4" x14ac:dyDescent="0.25">
      <c r="A19" t="str">
        <f t="shared" si="0"/>
        <v>Agressivo-DESENVOLVIMENTO</v>
      </c>
      <c r="B19" s="1" t="s">
        <v>18</v>
      </c>
      <c r="C19" s="1" t="s">
        <v>28</v>
      </c>
      <c r="D19" s="32">
        <v>0.2</v>
      </c>
    </row>
    <row r="20" spans="1:4" ht="15.75" thickBot="1" x14ac:dyDescent="0.3">
      <c r="A20" s="33" t="str">
        <f t="shared" si="0"/>
        <v>Agressivo-HOTELARIAS</v>
      </c>
      <c r="B20" s="34" t="s">
        <v>18</v>
      </c>
      <c r="C20" s="34" t="s">
        <v>29</v>
      </c>
      <c r="D20" s="3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7</vt:i4>
      </vt:variant>
    </vt:vector>
  </HeadingPairs>
  <TitlesOfParts>
    <vt:vector size="9" baseType="lpstr">
      <vt:lpstr>APP</vt:lpstr>
      <vt:lpstr>Folha2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Heringer</dc:creator>
  <cp:lastModifiedBy>Melissa Heringer</cp:lastModifiedBy>
  <dcterms:created xsi:type="dcterms:W3CDTF">2026-01-16T19:00:53Z</dcterms:created>
  <dcterms:modified xsi:type="dcterms:W3CDTF">2026-01-17T04:00:55Z</dcterms:modified>
</cp:coreProperties>
</file>