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is\Documents\UofT\Module 1- Kickstarting with Excel\"/>
    </mc:Choice>
  </mc:AlternateContent>
  <xr:revisionPtr revIDLastSave="0" documentId="13_ncr:1_{91CB2389-1328-4AFD-91BB-F6A57BDC06B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Goal v Pledged b&amp;w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nm._FilterDatabase" localSheetId="4" hidden="1">'Successful US Kickstarters'!$A$1:$V$413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B16" i="8"/>
  <c r="B15" i="8"/>
  <c r="B14" i="8"/>
  <c r="C13" i="8"/>
  <c r="B13" i="8"/>
  <c r="C7" i="8"/>
  <c r="C6" i="8"/>
  <c r="C5" i="8"/>
  <c r="B7" i="8"/>
  <c r="B6" i="8"/>
  <c r="B5" i="8"/>
  <c r="C4" i="8"/>
  <c r="B4" i="8"/>
  <c r="C12" i="8"/>
  <c r="B12" i="8"/>
  <c r="C11" i="8"/>
  <c r="B11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6" i="8" l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<sst xmlns="http://schemas.openxmlformats.org/spreadsheetml/2006/main" count="38341" uniqueCount="8395">
  <si>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</si>
  <si>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</si>
  <si>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</si>
  <si>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</si>
  <si>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</si>
  <si>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</si>
  <si>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</si>
  <si>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</si>
  <si>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</si>
  <si>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</si>
  <si>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</si>
  <si>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</si>
  <si>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</si>
  <si>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</si>
  <si>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</si>
  <si>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</si>
  <si>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</si>
  <si>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</si>
  <si>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</si>
  <si>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</si>
  <si>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</si>
  <si>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</si>
  <si>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</si>
  <si>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</si>
  <si>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</si>
  <si>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</si>
  <si>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</si>
  <si>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</si>
  <si>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</si>
  <si>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</si>
  <si>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</si>
  <si>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</si>
  <si>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</si>
  <si>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</si>
  <si>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</si>
  <si>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</si>
  <si>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</si>
  <si>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</si>
  <si>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</si>
  <si>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</si>
  <si>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</si>
  <si>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</si>
  <si>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</si>
  <si>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</si>
  <si>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</si>
  <si>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</si>
  <si>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</si>
  <si>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</si>
  <si>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</si>
  <si>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</si>
  <si>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</si>
  <si>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</si>
  <si>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</si>
  <si>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</si>
  <si>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</si>
  <si>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</si>
  <si>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</si>
  <si>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</si>
  <si>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</si>
  <si>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</si>
  <si>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</si>
  <si>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</si>
  <si>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</si>
  <si>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</si>
  <si>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</si>
  <si>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</si>
  <si>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</si>
  <si>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</si>
  <si>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</si>
  <si>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</si>
  <si>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</si>
  <si>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</si>
  <si>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</si>
  <si>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</si>
  <si>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</si>
  <si>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</si>
  <si>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</si>
  <si>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</si>
  <si>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</si>
  <si>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</si>
  <si>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</si>
  <si>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</si>
  <si>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</si>
  <si>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</si>
  <si>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</si>
  <si>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</si>
  <si>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</si>
  <si>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</si>
  <si>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</si>
  <si>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</si>
  <si>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</si>
  <si>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</si>
  <si>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</si>
  <si>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</si>
  <si>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</si>
  <si>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</si>
  <si>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</si>
  <si>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</si>
  <si>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</si>
  <si>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</si>
  <si>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</si>
  <si>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</si>
  <si>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</si>
  <si>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</si>
  <si>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</si>
  <si>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</si>
  <si>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</si>
  <si>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</si>
  <si>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</si>
  <si>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</si>
  <si>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</si>
  <si>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</si>
  <si>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</si>
  <si>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</si>
  <si>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</si>
  <si>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</si>
  <si>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</si>
  <si>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</si>
  <si>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</si>
  <si>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</si>
  <si>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</si>
  <si>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</si>
  <si>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</si>
  <si>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</si>
  <si>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</si>
  <si>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</si>
  <si>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</si>
  <si>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</si>
  <si>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</si>
  <si>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</si>
  <si>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</si>
  <si>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</si>
  <si>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</si>
  <si>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</si>
  <si>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</si>
  <si>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</si>
  <si>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</si>
  <si>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</si>
  <si>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</si>
  <si>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</si>
  <si>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</si>
  <si>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</si>
  <si>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</si>
  <si>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</si>
  <si>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</si>
  <si>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</si>
  <si>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</si>
  <si>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</si>
  <si>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</si>
  <si>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</si>
  <si>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</si>
  <si>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</si>
  <si>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</si>
  <si>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</si>
  <si>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</si>
  <si>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</si>
  <si>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</si>
  <si>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</si>
  <si>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</si>
  <si>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</si>
  <si>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</si>
  <si>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</si>
  <si>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</si>
  <si>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</si>
  <si>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</si>
  <si>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</si>
  <si>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</si>
  <si>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</si>
  <si>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</si>
  <si>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</si>
  <si>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</si>
  <si>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</si>
  <si>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</si>
  <si>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</si>
  <si>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</si>
  <si>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</si>
  <si>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</si>
  <si>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</si>
  <si>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</si>
  <si>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</si>
  <si>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</si>
  <si>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</si>
  <si>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</si>
  <si>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</si>
  <si>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</si>
  <si>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</si>
  <si>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</si>
  <si>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</si>
  <si>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</si>
  <si>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</si>
  <si>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</si>
  <si>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</si>
  <si>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</si>
  <si>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</si>
  <si>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</si>
  <si>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</si>
  <si>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</si>
  <si>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</si>
  <si>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</si>
  <si>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</si>
  <si>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</si>
  <si>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</si>
  <si>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</si>
  <si>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</si>
  <si>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</si>
  <si>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</si>
  <si>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</si>
  <si>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</si>
  <si>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</si>
  <si>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</si>
  <si>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</si>
  <si>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</si>
  <si>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</si>
  <si>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</si>
  <si>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</si>
  <si>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</si>
  <si>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</si>
  <si>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</si>
  <si>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</si>
  <si>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</si>
  <si>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</si>
  <si>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</si>
  <si>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</si>
  <si>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</si>
  <si>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</si>
  <si>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</si>
  <si>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</si>
  <si>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</si>
  <si>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</si>
  <si>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</si>
  <si>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</si>
  <si>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</si>
  <si>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</si>
  <si>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</si>
  <si>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</si>
  <si>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</si>
  <si>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</si>
  <si>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</si>
  <si>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</si>
  <si>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</si>
  <si>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</si>
  <si>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</si>
  <si>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</si>
  <si>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</si>
  <si>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</si>
  <si>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</si>
  <si>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</si>
  <si>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</si>
  <si>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</si>
  <si>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</si>
  <si>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</si>
  <si>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</si>
  <si>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</si>
  <si>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</si>
  <si>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</si>
  <si>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</si>
  <si>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</si>
  <si>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</si>
  <si>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</si>
  <si>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</si>
  <si>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</si>
  <si>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</si>
  <si>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</si>
  <si>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</si>
  <si>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</si>
  <si>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</si>
  <si>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</si>
  <si>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</si>
  <si>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</si>
  <si>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</si>
  <si>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</si>
  <si>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</si>
  <si>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</si>
  <si>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</si>
  <si>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</si>
  <si>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</si>
  <si>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</si>
  <si>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</si>
  <si>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</si>
  <si>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</si>
  <si>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</si>
  <si>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</si>
  <si>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</si>
  <si>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</si>
  <si>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</si>
  <si>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</si>
  <si>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</si>
  <si>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</si>
  <si>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</si>
  <si>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</si>
  <si>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</si>
  <si>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</si>
  <si>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</si>
  <si>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</si>
  <si>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</si>
  <si>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</si>
  <si>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</si>
  <si>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</si>
  <si>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</si>
  <si>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</si>
  <si>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</si>
  <si>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</si>
  <si>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</si>
  <si>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</si>
  <si>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</si>
  <si>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</si>
  <si>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</si>
  <si>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</si>
  <si>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</si>
  <si>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</si>
  <si>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</si>
  <si>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</si>
  <si>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</si>
  <si>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</si>
  <si>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</si>
  <si>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</si>
  <si>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</si>
  <si>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</si>
  <si>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</si>
  <si>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</si>
  <si>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</si>
  <si>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</si>
  <si>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</si>
  <si>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</si>
  <si>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</si>
  <si>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</si>
  <si>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</si>
  <si>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</si>
  <si>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</si>
  <si>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</si>
  <si>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</si>
  <si>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</si>
  <si>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</si>
  <si>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</si>
  <si>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</si>
  <si>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</si>
  <si>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</si>
  <si>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</si>
  <si>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</si>
  <si>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</si>
  <si>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</si>
  <si>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</si>
  <si>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</si>
  <si>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</si>
  <si>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</si>
  <si>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</si>
  <si>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</si>
  <si>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</si>
  <si>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</si>
  <si>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</si>
  <si>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</si>
  <si>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</si>
  <si>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</si>
  <si>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</si>
  <si>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</si>
  <si>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</si>
  <si>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</si>
  <si>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</si>
  <si>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</si>
  <si>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</si>
  <si>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</si>
  <si>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</si>
  <si>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</si>
  <si>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</si>
  <si>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</si>
  <si>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</si>
  <si>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</si>
  <si>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</si>
  <si>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</si>
  <si>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</si>
  <si>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</si>
  <si>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</si>
  <si>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</si>
  <si>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</si>
  <si>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</si>
  <si>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</si>
  <si>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</si>
  <si>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</si>
  <si>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</si>
  <si>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</si>
  <si>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</si>
  <si>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</si>
  <si>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</si>
  <si>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</si>
  <si>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</si>
  <si>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</si>
  <si>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</si>
  <si>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</si>
  <si>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</si>
  <si>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</si>
  <si>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</si>
  <si>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</si>
  <si>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</si>
  <si>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</si>
  <si>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</si>
  <si>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</si>
  <si>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</si>
  <si>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</si>
  <si>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</si>
  <si>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</si>
  <si>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</si>
  <si>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</si>
  <si>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</si>
  <si>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</si>
  <si>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</si>
  <si>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</si>
  <si>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</si>
  <si>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</si>
  <si>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</si>
  <si>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</si>
  <si>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</si>
  <si>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</si>
  <si>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</si>
  <si>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</si>
  <si>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</si>
  <si>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</si>
  <si>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</si>
  <si>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</si>
  <si>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</si>
  <si>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</si>
  <si>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</si>
  <si>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</si>
  <si>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</si>
  <si>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</si>
  <si>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</si>
  <si>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</si>
  <si>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</si>
  <si>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</si>
  <si>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</si>
  <si>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</si>
  <si>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</si>
  <si>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</si>
  <si>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</si>
  <si>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</si>
  <si>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</si>
  <si>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</si>
  <si>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</si>
  <si>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</si>
  <si>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</si>
  <si>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</si>
  <si>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</si>
  <si>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</si>
  <si>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</si>
  <si>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</si>
  <si>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</si>
  <si>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</si>
  <si>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</si>
  <si>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</si>
  <si>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</si>
  <si>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</si>
  <si>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</si>
  <si>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</si>
  <si>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</si>
  <si>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</si>
  <si>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</si>
  <si>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</si>
  <si>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</si>
  <si>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</si>
  <si>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</si>
  <si>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</si>
  <si>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</si>
  <si>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</si>
  <si>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</si>
  <si>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</si>
  <si>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</si>
  <si>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</si>
  <si>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</si>
  <si>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</si>
  <si>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</si>
  <si>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</si>
  <si>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</si>
  <si>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</si>
  <si>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</si>
  <si>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</si>
  <si>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</si>
  <si>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</si>
  <si>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</si>
  <si>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</si>
  <si>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</si>
  <si>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</si>
  <si>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</si>
  <si>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</si>
  <si>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</si>
  <si>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</si>
  <si>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</si>
  <si>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</si>
  <si>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</si>
  <si>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</si>
  <si>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</si>
  <si>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</si>
  <si>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</si>
  <si>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</si>
  <si>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</si>
  <si>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</si>
  <si>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</si>
  <si>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</si>
  <si>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</si>
  <si>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</si>
  <si>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</si>
  <si>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</si>
  <si>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</si>
  <si>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</si>
  <si>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</si>
  <si>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</si>
  <si>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</si>
  <si>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</si>
  <si>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</si>
  <si>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</si>
  <si>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</si>
  <si>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</si>
  <si>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</si>
  <si>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</si>
  <si>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</si>
  <si>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</si>
  <si>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</si>
  <si>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</si>
  <si>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</si>
  <si>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</si>
  <si>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</si>
  <si>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</si>
  <si>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</si>
  <si>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</si>
  <si>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</si>
  <si>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</si>
  <si>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</si>
  <si>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</si>
  <si>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</si>
  <si>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</si>
  <si>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</si>
  <si>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</si>
  <si>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</si>
  <si>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</si>
  <si>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</si>
  <si>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</si>
  <si>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</si>
  <si>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</si>
  <si>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</si>
  <si>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</si>
  <si>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</si>
  <si>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</si>
  <si>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</si>
  <si>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</si>
  <si>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</si>
  <si>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</si>
  <si>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</si>
  <si>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</si>
  <si>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</si>
  <si>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</si>
  <si>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</si>
  <si>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</si>
  <si>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</si>
  <si>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</si>
  <si>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</si>
  <si>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</si>
  <si>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</si>
  <si>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</si>
  <si>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</si>
  <si>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</si>
  <si>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</si>
  <si>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</si>
  <si>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</si>
  <si>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</si>
  <si>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</si>
  <si>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</si>
  <si>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</si>
  <si>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</si>
  <si>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</si>
  <si>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</si>
  <si>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</si>
  <si>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</si>
  <si>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</si>
  <si>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</si>
  <si>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</si>
  <si>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</si>
  <si>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</si>
  <si>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</si>
  <si>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</si>
  <si>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</si>
  <si>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</si>
  <si>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</si>
  <si>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</si>
  <si>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</si>
  <si>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</si>
  <si>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</si>
  <si>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</si>
  <si>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</si>
  <si>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</si>
  <si>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</si>
  <si>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</si>
  <si>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</si>
  <si>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</si>
  <si>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</si>
  <si>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</si>
  <si>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</si>
  <si>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</si>
  <si>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</si>
  <si>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</si>
  <si>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</si>
  <si>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</si>
  <si>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</si>
  <si>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</si>
  <si>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</si>
  <si>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</si>
  <si>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</si>
  <si>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</si>
  <si>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</si>
  <si>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</si>
  <si>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</si>
  <si>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</si>
  <si>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</si>
  <si>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</si>
  <si>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</si>
  <si>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</si>
  <si>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</si>
  <si>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</si>
  <si>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</si>
  <si>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</si>
  <si>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</si>
  <si>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</si>
  <si>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</si>
  <si>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</si>
  <si>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</si>
  <si>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</si>
  <si>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</si>
  <si>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</si>
  <si>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</si>
  <si>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</si>
  <si>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</si>
  <si>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</si>
  <si>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</si>
  <si>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</si>
  <si>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</si>
  <si>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</si>
  <si>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</si>
  <si>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</si>
  <si>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</si>
  <si>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</si>
  <si>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</si>
  <si>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</si>
  <si>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</si>
  <si>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</si>
  <si>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</si>
  <si>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</si>
  <si>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</si>
  <si>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</si>
  <si>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</si>
  <si>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</si>
  <si>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</si>
  <si>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</si>
  <si>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</si>
  <si>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</si>
  <si>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</si>
  <si>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</si>
  <si>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</si>
  <si>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</si>
  <si>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</si>
  <si>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</si>
  <si>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</si>
  <si>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</si>
  <si>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</si>
  <si>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</si>
  <si>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</si>
  <si>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</si>
  <si>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</si>
  <si>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</si>
  <si>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</si>
  <si>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</si>
  <si>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</si>
  <si>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</si>
  <si>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</si>
  <si>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</si>
  <si>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</si>
  <si>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</si>
  <si>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</si>
  <si>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</si>
  <si>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</si>
  <si>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</si>
  <si>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</si>
  <si>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</si>
  <si>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</si>
  <si>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</si>
  <si>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</si>
  <si>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</si>
  <si>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</si>
  <si>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</si>
  <si>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</si>
  <si>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</si>
  <si>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</si>
  <si>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</si>
  <si>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</si>
  <si>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</si>
  <si>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</si>
  <si>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</si>
  <si>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</si>
  <si>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</si>
  <si>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</si>
  <si>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</si>
  <si>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</si>
  <si>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</si>
  <si>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</si>
  <si>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</si>
  <si>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</si>
  <si>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</si>
  <si>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</si>
  <si>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</si>
  <si>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</si>
  <si>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</si>
  <si>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</si>
  <si>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</si>
  <si>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</si>
  <si>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</si>
  <si>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</si>
  <si>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</si>
  <si>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</si>
  <si>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</si>
  <si>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</si>
  <si>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</si>
  <si>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</si>
  <si>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</si>
  <si>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</si>
  <si>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</si>
  <si>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</si>
  <si>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</si>
  <si>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</si>
  <si>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</si>
  <si>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</si>
  <si>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</si>
  <si>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</si>
  <si>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</si>
  <si>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</si>
  <si>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</si>
  <si>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</si>
  <si>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</si>
  <si>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</si>
  <si>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</si>
  <si>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</si>
  <si>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</si>
  <si>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</si>
  <si>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</si>
  <si>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</si>
  <si>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</si>
  <si>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</si>
  <si>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</si>
  <si>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</si>
  <si>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</si>
  <si>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</si>
  <si>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</si>
  <si>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</si>
  <si>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</si>
  <si>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</si>
  <si>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</si>
  <si>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</si>
  <si>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</si>
  <si>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</si>
  <si>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</si>
  <si>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</si>
  <si>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</si>
  <si>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</si>
  <si>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</si>
  <si>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</si>
  <si>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</si>
  <si>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</si>
  <si>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</si>
  <si>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</si>
  <si>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</si>
  <si>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</si>
  <si>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</si>
  <si>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</si>
  <si>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</si>
  <si>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</si>
  <si>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</si>
  <si>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</si>
  <si>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</si>
  <si>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</si>
  <si>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</si>
  <si>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</si>
  <si>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</si>
  <si>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</si>
  <si>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</si>
  <si>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</si>
  <si>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</si>
  <si>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</si>
  <si>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</si>
  <si>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</si>
  <si>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</si>
  <si>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</si>
  <si>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</si>
  <si>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</si>
  <si>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</si>
  <si>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</si>
  <si>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</si>
  <si>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</si>
  <si>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</si>
  <si>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</si>
  <si>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</si>
  <si>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</si>
  <si>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</si>
  <si>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</si>
  <si>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</si>
  <si>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</si>
  <si>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</si>
  <si>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</si>
  <si>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</si>
  <si>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</si>
  <si>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</si>
  <si>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</si>
  <si>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</si>
  <si>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</si>
  <si>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</si>
  <si>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</si>
  <si>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</si>
  <si>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</si>
  <si>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</si>
  <si>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</si>
  <si>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</si>
  <si>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</si>
  <si>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</si>
  <si>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</si>
  <si>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</si>
  <si>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</si>
  <si>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</si>
  <si>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</si>
  <si>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</si>
  <si>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</si>
  <si>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</si>
  <si>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</si>
  <si>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</si>
  <si>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</si>
  <si>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</si>
  <si>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</si>
  <si>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</si>
  <si>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</si>
  <si>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</si>
  <si>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</si>
  <si>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</si>
  <si>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</si>
  <si>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</si>
  <si>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</si>
  <si>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</si>
  <si>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</si>
  <si>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</si>
  <si>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</si>
  <si>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</si>
  <si>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</si>
  <si>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</si>
  <si>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</si>
  <si>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</si>
  <si>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</si>
  <si>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</si>
  <si>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</si>
  <si>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</si>
  <si>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</si>
  <si>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</si>
  <si>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</si>
  <si>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</si>
  <si>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</si>
  <si>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</si>
  <si>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</si>
  <si>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</si>
  <si>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</si>
  <si>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</si>
  <si>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</si>
  <si>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</si>
  <si>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</si>
  <si>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</si>
  <si>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</si>
  <si>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</si>
  <si>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</si>
  <si>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</si>
  <si>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</si>
  <si>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</si>
  <si>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</si>
  <si>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</si>
  <si>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</si>
  <si>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</si>
  <si>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</si>
  <si>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</si>
  <si>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</si>
  <si>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</si>
  <si>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</si>
  <si>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</si>
  <si>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</si>
  <si>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</si>
  <si>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</si>
  <si>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</si>
  <si>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</si>
  <si>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</si>
  <si>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</si>
  <si>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</si>
  <si>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</si>
  <si>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</si>
  <si>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</si>
  <si>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</si>
  <si>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</si>
  <si>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</si>
  <si>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</si>
  <si>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</si>
  <si>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</si>
  <si>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</si>
  <si>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</si>
  <si>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</si>
  <si>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</si>
  <si>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</si>
  <si>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</si>
  <si>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</si>
  <si>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</si>
  <si>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</si>
  <si>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</si>
  <si>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</si>
  <si>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</si>
  <si>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</si>
  <si>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</si>
  <si>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</si>
  <si>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</si>
  <si>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</si>
  <si>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</si>
  <si>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</si>
  <si>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</si>
  <si>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</si>
  <si>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</si>
  <si>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</si>
  <si>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</si>
  <si>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</si>
  <si>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</si>
  <si>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</si>
  <si>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</si>
  <si>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</si>
  <si>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</si>
  <si>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</si>
  <si>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</si>
  <si>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</si>
  <si>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</si>
  <si>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</si>
  <si>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</si>
  <si>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</si>
  <si>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</si>
  <si>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</si>
  <si>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</si>
  <si>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</si>
  <si>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</si>
  <si>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</si>
  <si>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</si>
  <si>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</si>
  <si>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</si>
  <si>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</si>
  <si>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</si>
  <si>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</si>
  <si>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</si>
  <si>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</si>
  <si>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</si>
  <si>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</si>
  <si>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</si>
  <si>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</si>
  <si>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</si>
  <si>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</si>
  <si>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</si>
  <si>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</si>
  <si>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</si>
  <si>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</si>
  <si>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</si>
  <si>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</si>
  <si>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</si>
  <si>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</si>
  <si>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</si>
  <si>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</si>
  <si>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</si>
  <si>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</si>
  <si>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</si>
  <si>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</si>
  <si>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</si>
  <si>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</si>
  <si>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</si>
  <si>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</si>
  <si>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</si>
  <si>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</si>
  <si>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</si>
  <si>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</si>
  <si>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</si>
  <si>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</si>
  <si>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</si>
  <si>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</si>
  <si>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</si>
  <si>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</si>
  <si>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</si>
  <si>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</si>
  <si>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</si>
  <si>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</si>
  <si>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</si>
  <si>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</si>
  <si>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</si>
  <si>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</si>
  <si>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</si>
  <si>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</si>
  <si>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</si>
  <si>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</si>
  <si>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</si>
  <si>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</si>
  <si>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</si>
  <si>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</si>
  <si>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</si>
  <si>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</si>
  <si>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</si>
  <si>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</si>
  <si>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</si>
  <si>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</si>
  <si>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</si>
  <si>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</si>
  <si>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</si>
  <si>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</si>
  <si>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</si>
  <si>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</si>
  <si>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</si>
  <si>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</si>
  <si>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</si>
  <si>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</si>
  <si>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</si>
  <si>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</si>
  <si>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</si>
  <si>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</si>
  <si>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</si>
  <si>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</si>
  <si>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</si>
  <si>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</si>
  <si>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</si>
  <si>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</si>
  <si>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</si>
  <si>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</si>
  <si>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</si>
  <si>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</si>
  <si>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</si>
  <si>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</si>
  <si>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</si>
  <si>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</si>
  <si>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</si>
  <si>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</si>
  <si>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</si>
  <si>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</si>
  <si>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</si>
  <si>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</si>
  <si>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</si>
  <si>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</si>
  <si>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</si>
  <si>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</si>
  <si>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</si>
  <si>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</si>
  <si>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</si>
  <si>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</si>
  <si>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</si>
  <si>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</si>
  <si>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</si>
  <si>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</si>
  <si>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</si>
  <si>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</si>
  <si>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</si>
  <si>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</si>
  <si>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</si>
  <si>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</si>
  <si>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</si>
  <si>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</si>
  <si>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</si>
  <si>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</si>
  <si>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</si>
  <si>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</si>
  <si>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</si>
  <si>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</si>
  <si>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</si>
  <si>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</si>
  <si>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</si>
  <si>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</si>
  <si>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</si>
  <si>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</si>
  <si>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</si>
  <si>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</si>
  <si>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</si>
  <si>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</si>
  <si>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</si>
  <si>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</si>
  <si>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</si>
  <si>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</si>
  <si>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</si>
  <si>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</si>
  <si>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</si>
  <si>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</si>
  <si>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</si>
  <si>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</si>
  <si>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</si>
  <si>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</si>
  <si>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</si>
  <si>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</si>
  <si>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</si>
  <si>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</si>
  <si>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</si>
  <si>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</si>
  <si>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</si>
  <si>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</si>
  <si>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</si>
  <si>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</si>
  <si>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</si>
  <si>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</si>
  <si>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</si>
  <si>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</si>
  <si>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</si>
  <si>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</si>
  <si>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</si>
  <si>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</si>
  <si>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</si>
  <si>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</si>
  <si>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</si>
  <si>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</si>
  <si>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</si>
  <si>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</si>
  <si>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</si>
  <si>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</si>
  <si>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</si>
  <si>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</si>
  <si>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</si>
  <si>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</si>
  <si>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</si>
  <si>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</si>
  <si>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</si>
  <si>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</si>
  <si>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</si>
  <si>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</si>
  <si>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</si>
  <si>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</si>
  <si>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</si>
  <si>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</si>
  <si>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</si>
  <si>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</si>
  <si>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</si>
  <si>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</si>
  <si>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</si>
  <si>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</si>
  <si>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</si>
  <si>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</si>
  <si>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</si>
  <si>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</si>
  <si>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</si>
  <si>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</si>
  <si>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</si>
  <si>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</si>
  <si>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</si>
  <si>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</si>
  <si>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</si>
  <si>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</si>
  <si>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</si>
  <si>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</si>
  <si>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</si>
  <si>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</si>
  <si>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</si>
  <si>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</si>
  <si>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</si>
  <si>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</si>
  <si>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</si>
  <si>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</si>
  <si>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</si>
  <si>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</si>
  <si>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</si>
  <si>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</si>
  <si>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</si>
  <si>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</si>
  <si>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</si>
  <si>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</si>
  <si>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</si>
  <si>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</si>
  <si>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</si>
  <si>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</si>
  <si>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</si>
  <si>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</si>
  <si>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</si>
  <si>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</si>
  <si>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</si>
  <si>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</si>
  <si>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</si>
  <si>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</si>
  <si>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</si>
  <si>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</si>
  <si>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</si>
  <si>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</si>
  <si>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</si>
  <si>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</si>
  <si>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</si>
  <si>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</si>
  <si>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</si>
  <si>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</si>
  <si>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</si>
  <si>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</si>
  <si>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</si>
  <si>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</si>
  <si>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</si>
  <si>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</si>
  <si>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</si>
  <si>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</si>
  <si>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</si>
  <si>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</si>
  <si>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</si>
  <si>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</si>
  <si>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</si>
  <si>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</si>
  <si>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</si>
  <si>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</si>
  <si>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</si>
  <si>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</si>
  <si>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</si>
  <si>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</si>
  <si>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</si>
  <si>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</si>
  <si>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</si>
  <si>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</si>
  <si>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</si>
  <si>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</si>
  <si>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</si>
  <si>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</si>
  <si>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</si>
  <si>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</si>
  <si>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</si>
  <si>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</si>
  <si>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</si>
  <si>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</si>
  <si>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</si>
  <si>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</si>
  <si>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</si>
  <si>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</si>
  <si>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</si>
  <si>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</si>
  <si>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</si>
  <si>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</si>
  <si>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</si>
  <si>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</si>
  <si>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</si>
  <si>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</si>
  <si>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</si>
  <si>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</si>
  <si>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</si>
  <si>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</si>
  <si>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</si>
  <si>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</si>
  <si>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</si>
  <si>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</si>
  <si>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</si>
  <si>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</si>
  <si>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</si>
  <si>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</si>
  <si>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</si>
  <si>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</si>
  <si>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</si>
  <si>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</si>
  <si>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</si>
  <si>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</si>
  <si>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</si>
  <si>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</si>
  <si>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</si>
  <si>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</si>
  <si>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</si>
  <si>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</si>
  <si>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</si>
  <si>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</si>
  <si>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</si>
  <si>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</si>
  <si>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</si>
  <si>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</si>
  <si>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</si>
  <si>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</si>
  <si>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</si>
  <si>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</si>
  <si>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</si>
  <si>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</si>
  <si>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</si>
  <si>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</si>
  <si>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</si>
  <si>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</si>
  <si>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</si>
  <si>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</si>
  <si>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</si>
  <si>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</si>
  <si>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</si>
  <si>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</si>
  <si>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</si>
  <si>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</si>
  <si>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</si>
  <si>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</si>
  <si>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</si>
  <si>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</si>
  <si>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</si>
  <si>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</si>
  <si>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</si>
  <si>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</si>
  <si>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</si>
  <si>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</si>
  <si>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</si>
  <si>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</si>
  <si>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</si>
  <si>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</si>
  <si>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</si>
  <si>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</si>
  <si>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</si>
  <si>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</si>
  <si>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</si>
  <si>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</si>
  <si>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</si>
  <si>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</si>
  <si>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</si>
  <si>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</si>
  <si>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</si>
  <si>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</si>
  <si>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</si>
  <si>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</si>
  <si>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</si>
  <si>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</si>
  <si>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</si>
  <si>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</si>
  <si>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</si>
  <si>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</si>
  <si>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</si>
  <si>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</si>
  <si>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</si>
  <si>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</si>
  <si>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</si>
  <si>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</si>
  <si>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</si>
  <si>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</si>
  <si>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</si>
  <si>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</si>
  <si>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</si>
  <si>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</si>
  <si>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</si>
  <si>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</si>
  <si>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</si>
  <si>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</si>
  <si>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</si>
  <si>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</si>
  <si>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</si>
  <si>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</si>
  <si>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</si>
  <si>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</si>
  <si>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</si>
  <si>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</si>
  <si>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</si>
  <si>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</si>
  <si>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</si>
  <si>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</si>
  <si>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</si>
  <si>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</si>
  <si>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</si>
  <si>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</si>
  <si>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</si>
  <si>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</si>
  <si>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</si>
  <si>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</si>
  <si>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</si>
  <si>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</si>
  <si>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</si>
  <si>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</si>
  <si>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</si>
  <si>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</si>
  <si>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</si>
  <si>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</si>
  <si>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</si>
  <si>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</si>
  <si>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</si>
  <si>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</si>
  <si>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</si>
  <si>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</si>
  <si>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</si>
  <si>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</si>
  <si>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</si>
  <si>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</si>
  <si>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</si>
  <si>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</si>
  <si>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</si>
  <si>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</si>
  <si>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</si>
  <si>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</si>
  <si>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</si>
  <si>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</si>
  <si>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</si>
  <si>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</si>
  <si>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</si>
  <si>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</si>
  <si>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</si>
  <si>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</si>
  <si>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</si>
  <si>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</si>
  <si>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</si>
  <si>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</si>
  <si>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</si>
  <si>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</si>
  <si>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</si>
  <si>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</si>
  <si>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</si>
  <si>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</si>
  <si>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</si>
  <si>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</si>
  <si>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</si>
  <si>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</si>
  <si>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</si>
  <si>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</si>
  <si>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</si>
  <si>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</si>
  <si>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</si>
  <si>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</si>
  <si>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</si>
  <si>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</si>
  <si>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</si>
  <si>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</si>
  <si>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</si>
  <si>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</si>
  <si>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</si>
  <si>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</si>
  <si>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</si>
  <si>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</si>
  <si>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</si>
  <si>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</si>
  <si>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</si>
  <si>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</si>
  <si>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</si>
  <si>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</si>
  <si>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</si>
  <si>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</si>
  <si>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</si>
  <si>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</si>
  <si>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</si>
  <si>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</si>
  <si>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</si>
  <si>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</si>
  <si>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</si>
  <si>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</si>
  <si>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</si>
  <si>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</si>
  <si>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</si>
  <si>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</si>
  <si>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</si>
  <si>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</si>
  <si>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</si>
  <si>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</si>
  <si>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</si>
  <si>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</si>
  <si>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</si>
  <si>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</si>
  <si>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</si>
  <si>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</si>
  <si>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</si>
  <si>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</si>
  <si>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</si>
  <si>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</si>
  <si>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</si>
  <si>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</si>
  <si>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</si>
  <si>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</si>
  <si>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</si>
  <si>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</si>
  <si>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</si>
  <si>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</si>
  <si>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</si>
  <si>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</si>
  <si>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</si>
  <si>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</si>
  <si>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</si>
  <si>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</si>
  <si>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</si>
  <si>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</si>
  <si>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</si>
  <si>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</si>
  <si>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</si>
  <si>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</si>
  <si>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</si>
  <si>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</si>
  <si>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</si>
  <si>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</si>
  <si>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</si>
  <si>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</si>
  <si>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</si>
  <si>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</si>
  <si>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</si>
  <si>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</si>
  <si>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</si>
  <si>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</si>
  <si>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</si>
  <si>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</si>
  <si>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</si>
  <si>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</si>
  <si>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</si>
  <si>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</si>
  <si>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</si>
  <si>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</si>
  <si>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</si>
  <si>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</si>
  <si>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</si>
  <si>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</si>
  <si>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</si>
  <si>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</si>
  <si>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</si>
  <si>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</si>
  <si>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</si>
  <si>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</si>
  <si>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</si>
  <si>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</si>
  <si>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</si>
  <si>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</si>
  <si>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</si>
  <si>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</si>
  <si>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</si>
  <si>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</si>
  <si>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</si>
  <si>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</si>
  <si>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</si>
  <si>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</si>
  <si>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</si>
  <si>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</si>
  <si>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</si>
  <si>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</si>
  <si>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</si>
  <si>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</si>
  <si>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</si>
  <si>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</si>
  <si>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</si>
  <si>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</si>
  <si>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</si>
  <si>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</si>
  <si>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</si>
  <si>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</si>
  <si>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</si>
  <si>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</si>
  <si>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</si>
  <si>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</si>
  <si>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</si>
  <si>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</si>
  <si>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</si>
  <si>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</si>
  <si>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</si>
  <si>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</si>
  <si>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</si>
  <si>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</si>
  <si>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</si>
  <si>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</si>
  <si>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</si>
  <si>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</si>
  <si>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</si>
  <si>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</si>
  <si>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</si>
  <si>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</si>
  <si>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</si>
  <si>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</si>
  <si>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</si>
  <si>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</si>
  <si>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</si>
  <si>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</si>
  <si>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</si>
  <si>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</si>
  <si>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</si>
  <si>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</si>
  <si>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</si>
  <si>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</si>
  <si>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</si>
  <si>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</si>
  <si>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</si>
  <si>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</si>
  <si>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</si>
  <si>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</si>
  <si>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</si>
  <si>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</si>
  <si>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</si>
  <si>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</si>
  <si>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</si>
  <si>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</si>
  <si>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</si>
  <si>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</si>
  <si>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</si>
  <si>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</si>
  <si>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</si>
  <si>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</si>
  <si>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</si>
  <si>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</si>
  <si>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</si>
  <si>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</si>
  <si>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</si>
  <si>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</si>
  <si>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</si>
  <si>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</si>
  <si>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</si>
  <si>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</si>
  <si>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</si>
  <si>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</si>
  <si>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</si>
  <si>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</si>
  <si>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</si>
  <si>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</si>
  <si>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</si>
  <si>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</si>
  <si>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</si>
  <si>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</si>
  <si>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</si>
  <si>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</si>
  <si>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</si>
  <si>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</si>
  <si>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</si>
  <si>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</si>
  <si>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</si>
  <si>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</si>
  <si>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</si>
  <si>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</si>
  <si>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</si>
  <si>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</si>
  <si>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</si>
  <si>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</si>
  <si>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</si>
  <si>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</si>
  <si>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</si>
  <si>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</si>
  <si>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</si>
  <si>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</si>
  <si>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</si>
  <si>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</si>
  <si>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</si>
  <si>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</si>
  <si>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</si>
  <si>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</si>
  <si>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</si>
  <si>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</si>
  <si>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</si>
  <si>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</si>
  <si>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</si>
  <si>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</si>
  <si>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</si>
  <si>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</si>
  <si>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</si>
  <si>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</si>
  <si>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</si>
  <si>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</si>
  <si>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</si>
  <si>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</si>
  <si>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</si>
  <si>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</si>
  <si>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</si>
  <si>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</si>
  <si>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</si>
  <si>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</si>
  <si>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</si>
  <si>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</si>
  <si>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</si>
  <si>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</si>
  <si>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</si>
  <si>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</si>
  <si>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</si>
  <si>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</si>
  <si>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</si>
  <si>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</si>
  <si>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</si>
  <si>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</si>
  <si>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</si>
  <si>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</si>
  <si>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</si>
  <si>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</si>
  <si>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</si>
  <si>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</si>
  <si>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</si>
  <si>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</si>
  <si>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</si>
  <si>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</si>
  <si>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</si>
  <si>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</si>
  <si>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</si>
  <si>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</si>
  <si>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</si>
  <si>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</si>
  <si>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</si>
  <si>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</si>
  <si>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</si>
  <si>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</si>
  <si>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</si>
  <si>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</si>
  <si>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</si>
  <si>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</si>
  <si>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</si>
  <si>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</si>
  <si>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</si>
  <si>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</si>
  <si>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</si>
  <si>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</si>
  <si>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</si>
  <si>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</si>
  <si>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</si>
  <si>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</si>
  <si>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</si>
  <si>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</si>
  <si>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</si>
  <si>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</si>
  <si>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</si>
  <si>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</si>
  <si>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</si>
  <si>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</si>
  <si>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</si>
  <si>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</si>
  <si>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</si>
  <si>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</si>
  <si>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</si>
  <si>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</si>
  <si>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</si>
  <si>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</si>
  <si>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</si>
  <si>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</si>
  <si>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</si>
  <si>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</si>
  <si>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</si>
  <si>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</si>
  <si>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</si>
  <si>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</si>
  <si>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</si>
  <si>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</si>
  <si>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</si>
  <si>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</si>
  <si>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</si>
  <si>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</si>
  <si>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</si>
  <si>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</si>
  <si>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</si>
  <si>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</si>
  <si>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</si>
  <si>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</si>
  <si>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</si>
  <si>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</si>
  <si>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</si>
  <si>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</si>
  <si>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</si>
  <si>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</si>
  <si>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</si>
  <si>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</si>
  <si>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</si>
  <si>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</si>
  <si>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</si>
  <si>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</si>
  <si>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</si>
  <si>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</si>
  <si>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</si>
  <si>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</si>
  <si>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</si>
  <si>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</si>
  <si>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</si>
  <si>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</si>
  <si>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</si>
  <si>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</si>
  <si>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</si>
  <si>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</si>
  <si>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</si>
  <si>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</si>
  <si>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</si>
  <si>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</si>
  <si>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</si>
  <si>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</si>
  <si>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</si>
  <si>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</si>
  <si>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</si>
  <si>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</si>
  <si>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</si>
  <si>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</si>
  <si>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</si>
  <si>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</si>
  <si>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</si>
  <si>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</si>
  <si>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</si>
  <si>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</si>
  <si>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</si>
  <si>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</si>
  <si>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</si>
  <si>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</si>
  <si>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</si>
  <si>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</si>
  <si>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</si>
  <si>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</si>
  <si>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</si>
  <si>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</si>
  <si>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</si>
  <si>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</si>
  <si>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</si>
  <si>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</si>
  <si>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</si>
  <si>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</si>
  <si>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</si>
  <si>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</si>
  <si>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</si>
  <si>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</si>
  <si>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</si>
  <si>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</si>
  <si>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</si>
  <si>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</si>
  <si>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</si>
  <si>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</si>
  <si>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</si>
  <si>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</si>
  <si>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</si>
  <si>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</si>
  <si>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</si>
  <si>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</si>
  <si>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</si>
  <si>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</si>
  <si>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</si>
  <si>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</si>
  <si>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</si>
  <si>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</si>
  <si>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</si>
  <si>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</si>
  <si>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</si>
  <si>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</si>
  <si>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</si>
  <si>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</si>
  <si>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</si>
  <si>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</si>
  <si>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</si>
  <si>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</si>
  <si>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</si>
  <si>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</si>
  <si>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</si>
  <si>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</si>
  <si>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</si>
  <si>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</si>
  <si>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</si>
  <si>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</si>
  <si>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</si>
  <si>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</si>
  <si>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</si>
  <si>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</si>
  <si>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</si>
  <si>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</si>
  <si>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</si>
  <si>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</si>
  <si>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</si>
  <si>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</si>
  <si>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</si>
  <si>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</si>
  <si>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</si>
  <si>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</si>
  <si>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</si>
  <si>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</si>
  <si>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</si>
  <si>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</si>
  <si>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</si>
  <si>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</si>
  <si>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</si>
  <si>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</si>
  <si>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</si>
  <si>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</si>
  <si>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</si>
  <si>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</si>
  <si>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</si>
  <si>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</si>
  <si>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</si>
  <si>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</si>
  <si>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</si>
  <si>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</si>
  <si>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</si>
  <si>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</si>
  <si>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</si>
  <si>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</si>
  <si>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</si>
  <si>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</si>
  <si>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</si>
  <si>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</si>
  <si>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</si>
  <si>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</si>
  <si>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</si>
  <si>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</si>
  <si>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</si>
  <si>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</si>
  <si>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</si>
  <si>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</si>
  <si>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</si>
  <si>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</si>
  <si>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</si>
  <si>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</si>
  <si>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</si>
  <si>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</si>
  <si>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</si>
  <si>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</si>
  <si>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</si>
  <si>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</si>
  <si>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</si>
  <si>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</si>
  <si>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</si>
  <si>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</si>
  <si>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</si>
  <si>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</si>
  <si>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</si>
  <si>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</si>
  <si>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</si>
  <si>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</si>
  <si>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</si>
  <si>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</si>
  <si>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</si>
  <si>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</si>
  <si>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</si>
  <si>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</si>
  <si>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</si>
  <si>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</si>
  <si>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</si>
  <si>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</si>
  <si>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</si>
  <si>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</si>
  <si>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</si>
  <si>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</si>
  <si>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</si>
  <si>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</si>
  <si>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</si>
  <si>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</si>
  <si>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</si>
  <si>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</si>
  <si>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</si>
  <si>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</si>
  <si>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</si>
  <si>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</si>
  <si>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</si>
  <si>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</si>
  <si>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</si>
  <si>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</si>
  <si>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</si>
  <si>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</si>
  <si>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</si>
  <si>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</si>
  <si>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</si>
  <si>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</si>
  <si>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</si>
  <si>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</si>
  <si>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</si>
  <si>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</si>
  <si>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</si>
  <si>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</si>
  <si>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</si>
  <si>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</si>
  <si>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</si>
  <si>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</si>
  <si>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</si>
  <si>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</si>
  <si>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</si>
  <si>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</si>
  <si>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</si>
  <si>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</si>
  <si>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</si>
  <si>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</si>
  <si>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</si>
  <si>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</si>
  <si>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</si>
  <si>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</si>
  <si>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</si>
  <si>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</si>
  <si>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</si>
  <si>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</si>
  <si>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</si>
  <si>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</si>
  <si>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</si>
  <si>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</si>
  <si>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</si>
  <si>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</si>
  <si>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</si>
  <si>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</si>
  <si>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</si>
  <si>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</si>
  <si>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</si>
  <si>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</si>
  <si>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</si>
  <si>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</si>
  <si>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</si>
  <si>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</si>
  <si>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</si>
  <si>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</si>
  <si>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</si>
  <si>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</si>
  <si>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</si>
  <si>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</si>
  <si>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</si>
  <si>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</si>
  <si>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</si>
  <si>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</si>
  <si>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</si>
  <si>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</si>
  <si>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</si>
  <si>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</si>
  <si>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</si>
  <si>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</si>
  <si>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</si>
  <si>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</si>
  <si>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</si>
  <si>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</si>
  <si>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</si>
  <si>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</si>
  <si>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</si>
  <si>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</si>
  <si>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</si>
  <si>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</si>
  <si>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</si>
  <si>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</si>
  <si>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</si>
  <si>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</si>
  <si>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</si>
  <si>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</si>
  <si>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</si>
  <si>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</si>
  <si>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</si>
  <si>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</si>
  <si>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</si>
  <si>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</si>
  <si>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</si>
  <si>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</si>
  <si>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</si>
  <si>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</si>
  <si>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</si>
  <si>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</si>
  <si>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</si>
  <si>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</si>
  <si>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</si>
  <si>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</si>
  <si>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</si>
  <si>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</si>
  <si>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</si>
  <si>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</si>
  <si>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</si>
  <si>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</si>
  <si>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</si>
  <si>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</si>
  <si>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</si>
  <si>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</si>
  <si>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</si>
  <si>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</si>
  <si>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</si>
  <si>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</si>
  <si>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</si>
  <si>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</si>
  <si>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</si>
  <si>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</si>
  <si>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</si>
  <si>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</si>
  <si>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</si>
  <si>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</si>
  <si>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</si>
  <si>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</si>
  <si>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</si>
  <si>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</si>
  <si>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</si>
  <si>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</si>
  <si>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</si>
  <si>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</si>
  <si>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</si>
  <si>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</si>
  <si>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</si>
  <si>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</si>
  <si>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</si>
  <si>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</si>
  <si>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</si>
  <si>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</si>
  <si>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</si>
  <si>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</si>
  <si>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</si>
  <si>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</si>
  <si>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</si>
  <si>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</si>
  <si>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</si>
  <si>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</si>
  <si>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</si>
  <si>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</si>
  <si>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</si>
  <si>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</si>
  <si>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</si>
  <si>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</si>
  <si>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</si>
  <si>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</si>
  <si>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</si>
  <si>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</si>
  <si>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</si>
  <si>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</si>
  <si>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</si>
  <si>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</si>
  <si>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</si>
  <si>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</si>
  <si>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</si>
  <si>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</si>
  <si>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</si>
  <si>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</si>
  <si>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</si>
  <si>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</si>
  <si>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</si>
  <si>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</si>
  <si>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</si>
  <si>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</si>
  <si>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</si>
  <si>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</si>
  <si>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</si>
  <si>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</si>
  <si>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</si>
  <si>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</si>
  <si>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</si>
  <si>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</si>
  <si>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</si>
  <si>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</si>
  <si>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</si>
  <si>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</si>
  <si>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</si>
  <si>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</si>
  <si>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</si>
  <si>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</si>
  <si>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</si>
  <si>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</si>
  <si>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</si>
  <si>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</si>
  <si>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</si>
  <si>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</si>
  <si>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</si>
  <si>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</si>
  <si>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</si>
  <si>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</si>
  <si>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</si>
  <si>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</si>
  <si>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</si>
  <si>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</si>
  <si>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</si>
  <si>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</si>
  <si>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</si>
  <si>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</si>
  <si>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</si>
  <si>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</si>
  <si>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</si>
  <si>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</si>
  <si>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</si>
  <si>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</si>
  <si>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</si>
  <si>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</si>
  <si>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</si>
  <si>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</si>
  <si>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</si>
  <si>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</si>
  <si>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</si>
  <si>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</si>
  <si>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</si>
  <si>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</si>
  <si>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</si>
  <si>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</si>
  <si>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</si>
  <si>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</si>
  <si>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</si>
  <si>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</si>
  <si>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</si>
  <si>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</si>
  <si>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</si>
  <si>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</si>
  <si>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</si>
  <si>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</si>
  <si>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</si>
  <si>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</si>
  <si>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</si>
  <si>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</si>
  <si>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</si>
  <si>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</si>
  <si>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</si>
  <si>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</si>
  <si>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</si>
  <si>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</si>
  <si>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</si>
  <si>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</si>
  <si>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</si>
  <si>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</si>
  <si>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</si>
  <si>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</si>
  <si>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</si>
  <si>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</si>
  <si>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</si>
  <si>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</si>
  <si>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</si>
  <si>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</si>
  <si>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</si>
  <si>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</si>
  <si>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</si>
  <si>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</si>
  <si>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</si>
  <si>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</si>
  <si>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</si>
  <si>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</si>
  <si>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</si>
  <si>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</si>
  <si>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</si>
  <si>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</si>
  <si>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</si>
  <si>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</si>
  <si>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</si>
  <si>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</si>
  <si>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</si>
  <si>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</si>
  <si>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</si>
  <si>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</si>
  <si>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</si>
  <si>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</si>
  <si>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</si>
  <si>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</si>
  <si>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</si>
  <si>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</si>
  <si>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</si>
  <si>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</si>
  <si>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</si>
  <si>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</si>
  <si>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</si>
  <si>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</si>
  <si>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</si>
  <si>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</si>
  <si>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</si>
  <si>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</si>
  <si>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</si>
  <si>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</si>
  <si>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</si>
  <si>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</si>
  <si>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</si>
  <si>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</si>
  <si>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</si>
  <si>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</si>
  <si>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</si>
  <si>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</si>
  <si>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</si>
  <si>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</si>
  <si>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</si>
  <si>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</si>
  <si>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</si>
  <si>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</si>
  <si>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</si>
  <si>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</si>
  <si>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</si>
  <si>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</si>
  <si>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</si>
  <si>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</si>
  <si>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</si>
  <si>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</si>
  <si>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</si>
  <si>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</si>
  <si>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</si>
  <si>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</si>
  <si>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</si>
  <si>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</si>
  <si>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</si>
  <si>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</si>
  <si>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</si>
  <si>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</si>
  <si>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</si>
  <si>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</si>
  <si>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</si>
  <si>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</si>
  <si>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</si>
  <si>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</si>
  <si>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</si>
  <si>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</si>
  <si>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</si>
  <si>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</si>
  <si>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</si>
  <si>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</si>
  <si>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</si>
  <si>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</si>
  <si>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</si>
  <si>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</si>
  <si>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</si>
  <si>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</si>
  <si>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</si>
  <si>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</si>
  <si>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</si>
  <si>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</si>
  <si>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</si>
  <si>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</si>
  <si>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</si>
  <si>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</si>
  <si>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</si>
  <si>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</si>
  <si>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</si>
  <si>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</si>
  <si>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</si>
  <si>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</si>
  <si>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</si>
  <si>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</si>
  <si>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</si>
  <si>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</si>
  <si>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</si>
  <si>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</si>
  <si>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</si>
  <si>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</si>
  <si>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</si>
  <si>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</si>
  <si>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</si>
  <si>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</si>
  <si>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</si>
  <si>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</si>
  <si>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</si>
  <si>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</si>
  <si>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</si>
  <si>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</si>
  <si>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</si>
  <si>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</si>
  <si>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</si>
  <si>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</si>
  <si>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</si>
  <si>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</si>
  <si>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</si>
  <si>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</si>
  <si>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</si>
  <si>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</si>
  <si>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</si>
  <si>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</si>
  <si>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</si>
  <si>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</si>
  <si>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</si>
  <si>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</si>
  <si>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</si>
  <si>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</si>
  <si>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</si>
  <si>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</si>
  <si>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</si>
  <si>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</si>
  <si>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</si>
  <si>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</si>
  <si>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</si>
  <si>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</si>
  <si>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</si>
  <si>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</si>
  <si>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</si>
  <si>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</si>
  <si>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</si>
  <si>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</si>
  <si>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</si>
  <si>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</si>
  <si>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</si>
  <si>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</si>
  <si>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</si>
  <si>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</si>
  <si>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</si>
  <si>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</si>
  <si>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</si>
  <si>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</si>
  <si>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</si>
  <si>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</si>
  <si>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</si>
  <si>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</si>
  <si>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</si>
  <si>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</si>
  <si>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</si>
  <si>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</si>
  <si>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</si>
  <si>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</si>
  <si>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</si>
  <si>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</si>
  <si>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</si>
  <si>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</si>
  <si>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</si>
  <si>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</si>
  <si>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</si>
  <si>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</si>
  <si>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</si>
  <si>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</si>
  <si>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</si>
  <si>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</si>
  <si>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</si>
  <si>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</si>
  <si>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</si>
  <si>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</si>
  <si>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</si>
  <si>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</si>
  <si>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</si>
  <si>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</si>
  <si>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</si>
  <si>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</si>
  <si>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</si>
  <si>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</si>
  <si>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</si>
  <si>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</si>
  <si>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</si>
  <si>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</si>
  <si>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</si>
  <si>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</si>
  <si>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</si>
  <si>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</si>
  <si>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</si>
  <si>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</si>
  <si>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</si>
  <si>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</si>
  <si>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</si>
  <si>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</si>
  <si>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</si>
  <si>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</si>
  <si>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</si>
  <si>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</si>
  <si>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</si>
  <si>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</si>
  <si>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</si>
  <si>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</si>
  <si>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</si>
  <si>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</si>
  <si>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</si>
  <si>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</si>
  <si>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</si>
  <si>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</si>
  <si>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</si>
  <si>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</si>
  <si>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</si>
  <si>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</si>
  <si>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</si>
  <si>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</si>
  <si>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</si>
  <si>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</si>
  <si>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</si>
  <si>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</si>
  <si>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</si>
  <si>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</si>
  <si>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</si>
  <si>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</si>
  <si>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</si>
  <si>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</si>
  <si>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</si>
  <si>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</si>
  <si>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</si>
  <si>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</si>
  <si>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</si>
  <si>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</si>
  <si>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</si>
  <si>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</si>
  <si>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</si>
  <si>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</si>
  <si>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</si>
  <si>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</si>
  <si>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</si>
  <si>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</si>
  <si>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</si>
  <si>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</si>
  <si>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</si>
  <si>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</si>
  <si>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</si>
  <si>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</si>
  <si>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</si>
  <si>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</si>
  <si>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</si>
  <si>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</si>
  <si>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</si>
  <si>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</si>
  <si>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</si>
  <si>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</si>
  <si>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</si>
  <si>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</si>
  <si>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</si>
  <si>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</si>
  <si>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</si>
  <si>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</si>
  <si>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</si>
  <si>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</si>
  <si>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</si>
  <si>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</si>
  <si>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</si>
  <si>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</si>
  <si>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</si>
  <si>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</si>
  <si>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</si>
  <si>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</si>
  <si>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</si>
  <si>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</si>
  <si>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</si>
  <si>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</si>
  <si>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</si>
  <si>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</si>
  <si>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</si>
  <si>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</si>
  <si>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</si>
  <si>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</si>
  <si>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</si>
  <si>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</si>
  <si>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</si>
  <si>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</si>
  <si>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</si>
  <si>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</si>
  <si>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</si>
  <si>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</si>
  <si>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</si>
  <si>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</si>
  <si>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</si>
  <si>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</si>
  <si>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</si>
  <si>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</si>
  <si>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</si>
  <si>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</si>
  <si>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</si>
  <si>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</si>
  <si>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</si>
  <si>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</si>
  <si>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</si>
  <si>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</si>
  <si>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</si>
  <si>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</si>
  <si>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</si>
  <si>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</si>
  <si>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</si>
  <si>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</si>
  <si>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</si>
  <si>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</si>
  <si>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</si>
  <si>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</si>
  <si>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</si>
  <si>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</si>
  <si>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</si>
  <si>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</si>
  <si>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</si>
  <si>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</si>
  <si>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</si>
  <si>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</si>
  <si>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</si>
  <si>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</si>
  <si>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</si>
  <si>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</si>
  <si>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</si>
  <si>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</si>
  <si>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</si>
  <si>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</si>
  <si>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</si>
  <si>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</si>
  <si>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</si>
  <si>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</si>
  <si>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</si>
  <si>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</si>
  <si>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</si>
  <si>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</si>
  <si>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</si>
  <si>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</si>
  <si>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</si>
  <si>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</si>
  <si>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</si>
  <si>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</si>
  <si>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</si>
  <si>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</si>
  <si>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</si>
  <si>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</si>
  <si>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</si>
  <si>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</si>
  <si>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</si>
  <si>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</si>
  <si>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</si>
  <si>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</si>
  <si>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</si>
  <si>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</si>
  <si>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</si>
  <si>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</si>
  <si>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</si>
  <si>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</si>
  <si>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</si>
  <si>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</si>
  <si>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</si>
  <si>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</si>
  <si>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</si>
  <si>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</si>
  <si>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</si>
  <si>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</si>
  <si>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</si>
  <si>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</si>
  <si>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</si>
  <si>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</si>
  <si>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</si>
  <si>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</si>
  <si>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</si>
  <si>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</si>
  <si>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</si>
  <si>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</si>
  <si>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</si>
  <si>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</si>
  <si>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</si>
  <si>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</si>
  <si>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</si>
  <si>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</si>
  <si>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</si>
  <si>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</si>
  <si>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</si>
  <si>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</si>
  <si>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</si>
  <si>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</si>
  <si>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</si>
  <si>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</si>
  <si>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</si>
  <si>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</si>
  <si>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</si>
  <si>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</si>
  <si>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</si>
  <si>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</si>
  <si>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</si>
  <si>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</si>
  <si>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</si>
  <si>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</si>
  <si>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</si>
  <si>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</si>
  <si>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</si>
  <si>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</si>
  <si>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</si>
  <si>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</si>
  <si>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</si>
  <si>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</si>
  <si>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</si>
  <si>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</si>
  <si>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</si>
  <si>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</si>
  <si>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</si>
  <si>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</si>
  <si>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</si>
  <si>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</si>
  <si>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</si>
  <si>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</si>
  <si>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</si>
  <si>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</si>
  <si>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</si>
  <si>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</si>
  <si>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</si>
  <si>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</si>
  <si>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</si>
  <si>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</si>
  <si>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</si>
  <si>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</si>
  <si>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</si>
  <si>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</si>
  <si>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</si>
  <si>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</si>
  <si>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</si>
  <si>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</si>
  <si>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</si>
  <si>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</si>
  <si>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</si>
  <si>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</si>
  <si>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</si>
  <si>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</si>
  <si>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</si>
  <si>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</si>
  <si>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</si>
  <si>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</si>
  <si>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</si>
  <si>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</si>
  <si>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</si>
  <si>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</si>
  <si>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</si>
  <si>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</si>
  <si>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</si>
  <si>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</si>
  <si>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</si>
  <si>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</si>
  <si>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</si>
  <si>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</si>
  <si>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</si>
  <si>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</si>
  <si>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</si>
  <si>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</si>
  <si>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</si>
  <si>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</si>
  <si>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</si>
  <si>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</si>
  <si>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</si>
  <si>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</si>
  <si>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</si>
  <si>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</si>
  <si>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</si>
  <si>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</si>
  <si>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</si>
  <si>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</si>
  <si>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</si>
  <si>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</si>
  <si>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</si>
  <si>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</si>
  <si>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</si>
  <si>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</si>
  <si>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</si>
  <si>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</si>
  <si>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</si>
  <si>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</si>
  <si>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</si>
  <si>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</si>
  <si>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</si>
  <si>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</si>
  <si>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</si>
  <si>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</si>
  <si>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</si>
  <si>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</si>
  <si>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</si>
  <si>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</si>
  <si>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</si>
  <si>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</si>
  <si>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</si>
  <si>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</si>
  <si>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</si>
  <si>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</si>
  <si>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</si>
  <si>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</si>
  <si>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</si>
  <si>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</si>
  <si>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</si>
  <si>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</si>
  <si>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</si>
  <si>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</si>
  <si>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</si>
  <si>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</si>
  <si>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</si>
  <si>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</si>
  <si>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</si>
  <si>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</si>
  <si>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</si>
  <si>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</si>
  <si>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</si>
  <si>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</si>
  <si>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</si>
  <si>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</si>
  <si>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</si>
  <si>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</si>
  <si>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</si>
  <si>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</si>
  <si>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</si>
  <si>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</si>
  <si>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</si>
  <si>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</si>
  <si>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</si>
  <si>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</si>
  <si>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</si>
  <si>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</si>
  <si>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</si>
  <si>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</si>
  <si>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</si>
  <si>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</si>
  <si>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</si>
  <si>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</si>
  <si>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</si>
  <si>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</si>
  <si>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</si>
  <si>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</si>
  <si>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</si>
  <si>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</si>
  <si>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</si>
  <si>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</si>
  <si>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</si>
  <si>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</si>
  <si>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</si>
  <si>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</si>
  <si>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</si>
  <si>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</si>
  <si>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</si>
  <si>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</si>
  <si>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</si>
  <si>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</si>
  <si>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</si>
  <si>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</si>
  <si>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</si>
  <si>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</si>
  <si>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</si>
  <si>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</si>
  <si>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</si>
  <si>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</si>
  <si>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</si>
  <si>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</si>
  <si>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</si>
  <si>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</si>
  <si>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</si>
  <si>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</si>
  <si>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</si>
  <si>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</si>
  <si>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</si>
  <si>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</si>
  <si>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</si>
  <si>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</si>
  <si>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</si>
  <si>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</si>
  <si>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</si>
  <si>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</si>
  <si>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</si>
  <si>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</si>
  <si>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</si>
  <si>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</si>
  <si>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</si>
  <si>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</si>
  <si>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</si>
  <si>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</si>
  <si>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</si>
  <si>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</si>
  <si>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</si>
  <si>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</si>
  <si>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</si>
  <si>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</si>
  <si>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</si>
  <si>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</si>
  <si>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</si>
  <si>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</si>
  <si>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</si>
  <si>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</si>
  <si>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</si>
  <si>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</si>
  <si>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</si>
  <si>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</si>
  <si>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</si>
  <si>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</si>
  <si>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</si>
  <si>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</si>
  <si>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</si>
  <si>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</si>
  <si>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</si>
  <si>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</si>
  <si>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</si>
  <si>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</si>
  <si>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</si>
  <si>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</si>
  <si>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</si>
  <si>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</si>
  <si>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</si>
  <si>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</si>
  <si>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</si>
  <si>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</si>
  <si>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</si>
  <si>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</si>
  <si>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</si>
  <si>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</si>
  <si>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</si>
  <si>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</si>
  <si>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</si>
  <si>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</si>
  <si>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</si>
  <si>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</si>
  <si>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</si>
  <si>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</si>
  <si>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</si>
  <si>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</si>
  <si>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</si>
  <si>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</si>
  <si>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</si>
  <si>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</si>
  <si>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</si>
  <si>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</si>
  <si>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</si>
  <si>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</si>
  <si>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</si>
  <si>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</si>
  <si>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</si>
  <si>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</si>
  <si>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</si>
  <si>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</si>
  <si>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</si>
  <si>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</si>
  <si>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</si>
  <si>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</si>
  <si>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</si>
  <si>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</si>
  <si>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</si>
  <si>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</si>
  <si>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</si>
  <si>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</si>
  <si>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</si>
  <si>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</si>
  <si>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</si>
  <si>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</si>
  <si>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</si>
  <si>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</si>
  <si>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</si>
  <si>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</si>
  <si>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</si>
  <si>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</si>
  <si>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</si>
  <si>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</si>
  <si>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</si>
  <si>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</si>
  <si>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</si>
  <si>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</si>
  <si>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</si>
  <si>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</si>
  <si>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</si>
  <si>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</si>
  <si>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</si>
  <si>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</si>
  <si>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</si>
  <si>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</si>
  <si>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</si>
  <si>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</si>
  <si>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</si>
  <si>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</si>
  <si>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</si>
  <si>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</si>
  <si>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</si>
  <si>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</si>
  <si>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</si>
  <si>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</si>
  <si>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</si>
  <si>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</si>
  <si>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</si>
  <si>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</si>
  <si>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</si>
  <si>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</si>
  <si>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</si>
  <si>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</si>
  <si>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</si>
  <si>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</si>
  <si>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</si>
  <si>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</si>
  <si>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</si>
  <si>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</si>
  <si>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</si>
  <si>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</si>
  <si>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</si>
  <si>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</si>
  <si>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</si>
  <si>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</si>
  <si>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</si>
  <si>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</si>
  <si>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</si>
  <si>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</si>
  <si>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</si>
  <si>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</si>
  <si>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</si>
  <si>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</si>
  <si>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</si>
  <si>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</si>
  <si>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</si>
  <si>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</si>
  <si>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</si>
  <si>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</si>
  <si>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</si>
  <si>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</si>
  <si>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</si>
  <si>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</si>
  <si>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</si>
  <si>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</si>
  <si>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</si>
  <si>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</si>
  <si>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</si>
  <si>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</si>
  <si>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</si>
  <si>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</si>
  <si>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</si>
  <si>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</si>
  <si>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</si>
  <si>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</si>
  <si>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</si>
  <si>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</si>
  <si>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</si>
  <si>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</si>
  <si>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</si>
  <si>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</si>
  <si>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</si>
  <si>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</si>
  <si>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</si>
  <si>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</si>
  <si>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</si>
  <si>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</si>
  <si>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</si>
  <si>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</si>
  <si>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</si>
  <si>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</si>
  <si>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</si>
  <si>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</si>
  <si>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</si>
  <si>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</si>
  <si>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</si>
  <si>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</si>
  <si>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</si>
  <si>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</si>
  <si>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</si>
  <si>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</si>
  <si>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</si>
  <si>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</si>
  <si>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</si>
  <si>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</si>
  <si>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</si>
  <si>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</si>
  <si>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</si>
  <si>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</si>
  <si>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</si>
  <si>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</si>
  <si>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</si>
  <si>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</si>
  <si>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</si>
  <si>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</si>
  <si>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</si>
  <si>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</si>
  <si>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</si>
  <si>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</si>
  <si>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</si>
  <si>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</si>
  <si>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</si>
  <si>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</si>
  <si>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</si>
  <si>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</si>
  <si>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</si>
  <si>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</si>
  <si>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</si>
  <si>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</si>
  <si>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</si>
  <si>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</si>
  <si>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</si>
  <si>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</si>
  <si>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</si>
  <si>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</si>
  <si>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</si>
  <si>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</si>
  <si>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</si>
  <si>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</si>
  <si>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</si>
  <si>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</si>
  <si>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</si>
  <si>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</si>
  <si>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</si>
  <si>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</si>
  <si>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</si>
  <si>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</si>
  <si>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</si>
  <si>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</si>
  <si>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</si>
  <si>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</si>
  <si>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</si>
  <si>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</si>
  <si>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</si>
  <si>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</si>
  <si>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</si>
  <si>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</si>
  <si>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</si>
  <si>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</si>
  <si>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</si>
  <si>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</si>
  <si>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</si>
  <si>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</si>
  <si>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</si>
  <si>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</si>
  <si>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</si>
  <si>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</si>
  <si>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</si>
  <si>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</si>
  <si>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</si>
  <si>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</si>
  <si>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</si>
  <si>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</si>
  <si>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</si>
  <si>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</si>
  <si>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</si>
  <si>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</si>
  <si>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</si>
  <si>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</si>
  <si>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</si>
  <si>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</si>
  <si>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</si>
  <si>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</si>
  <si>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</si>
  <si>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</si>
  <si>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</si>
  <si>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</si>
  <si>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</si>
  <si>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</si>
  <si>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</si>
  <si>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</si>
  <si>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</si>
  <si>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</si>
  <si>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</si>
  <si>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</si>
  <si>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</si>
  <si>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</si>
  <si>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</si>
  <si>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</si>
  <si>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</si>
  <si>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</si>
  <si>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</si>
  <si>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</si>
  <si>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</si>
  <si>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</si>
  <si>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</si>
  <si>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</si>
  <si>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</si>
  <si>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</si>
  <si>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</si>
  <si>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</si>
  <si>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</si>
  <si>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</si>
  <si>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</si>
  <si>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</si>
  <si>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</si>
  <si>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</si>
  <si>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</si>
  <si>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</si>
  <si>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</si>
  <si>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</si>
  <si>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</si>
  <si>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</si>
  <si>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</si>
  <si>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</si>
  <si>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</si>
  <si>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</si>
  <si>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</si>
  <si>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</si>
  <si>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</si>
  <si>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</si>
  <si>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</si>
  <si>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</si>
  <si>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</si>
  <si>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</si>
  <si>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</si>
  <si>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</si>
  <si>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</si>
  <si>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</si>
  <si>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</si>
  <si>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</si>
  <si>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</si>
  <si>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</si>
  <si>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</si>
  <si>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</si>
  <si>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</si>
  <si>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</si>
  <si>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</si>
  <si>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</si>
  <si>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</si>
  <si>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</si>
  <si>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</si>
  <si>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</si>
  <si>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</si>
  <si>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</si>
  <si>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</si>
  <si>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</si>
  <si>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</si>
  <si>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</si>
  <si>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</si>
  <si>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</si>
  <si>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</si>
  <si>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</si>
  <si>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</si>
  <si>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</si>
  <si>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</si>
  <si>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</si>
  <si>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</si>
  <si>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</si>
  <si>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</si>
  <si>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</si>
  <si>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</si>
  <si>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</si>
  <si>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</si>
  <si>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</si>
  <si>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</si>
  <si>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</si>
  <si>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</si>
  <si>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</si>
  <si>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</si>
  <si>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</si>
  <si>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</si>
  <si>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</si>
  <si>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</si>
  <si>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</si>
  <si>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</si>
  <si>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</si>
  <si>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</si>
  <si>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</si>
  <si>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</si>
  <si>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</si>
  <si>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</si>
  <si>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</si>
  <si>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</si>
  <si>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</si>
  <si>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</si>
  <si>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</si>
  <si>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</si>
  <si>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</si>
  <si>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</si>
  <si>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</si>
  <si>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</si>
  <si>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</si>
  <si>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</si>
  <si>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</si>
  <si>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</si>
  <si>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</si>
  <si>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</si>
  <si>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</si>
  <si>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</si>
  <si>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</si>
  <si>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</si>
  <si>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</si>
  <si>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</si>
  <si>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</si>
  <si>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</si>
  <si>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</si>
  <si>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</si>
  <si>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</si>
  <si>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</si>
  <si>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</si>
  <si>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</si>
  <si>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</si>
  <si>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</si>
  <si>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</si>
  <si>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</si>
  <si>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</si>
  <si>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</si>
  <si>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</si>
  <si>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</si>
  <si>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</si>
  <si>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</si>
  <si>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</si>
  <si>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</si>
  <si>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</si>
  <si>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</si>
  <si>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</si>
  <si>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</si>
  <si>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</si>
  <si>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</si>
  <si>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</si>
  <si>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</si>
  <si>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</si>
  <si>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</si>
  <si>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</si>
  <si>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</si>
  <si>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</si>
  <si>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</si>
  <si>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</si>
  <si>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</si>
  <si>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</si>
  <si>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</si>
  <si>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</si>
  <si>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</si>
  <si>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</si>
  <si>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</si>
  <si>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</si>
  <si>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</si>
  <si>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</si>
  <si>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</si>
  <si>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</si>
  <si>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</si>
  <si>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</si>
  <si>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</si>
  <si>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</si>
  <si>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</si>
  <si>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</si>
  <si>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</si>
  <si>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</si>
  <si>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</si>
  <si>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</si>
  <si>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</si>
  <si>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</si>
  <si>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</si>
  <si>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</si>
  <si>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</si>
  <si>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</si>
  <si>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</si>
  <si>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</si>
  <si>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</si>
  <si>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</si>
  <si>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</si>
  <si>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</si>
  <si>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</si>
  <si>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</si>
  <si>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</si>
  <si>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</si>
  <si>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</si>
  <si>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</si>
  <si>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</si>
  <si>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</si>
  <si>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</si>
  <si>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</si>
  <si>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</si>
  <si>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</si>
  <si>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</si>
  <si>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</si>
  <si>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</si>
  <si>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</si>
  <si>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</si>
  <si>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</si>
  <si>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</si>
  <si>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</si>
  <si>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</si>
  <si>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</si>
  <si>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</si>
  <si>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</si>
  <si>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</si>
  <si>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</si>
  <si>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</si>
  <si>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</si>
  <si>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</si>
  <si>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</si>
  <si>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</si>
  <si>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</si>
  <si>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</si>
  <si>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</si>
  <si>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</si>
  <si>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</si>
  <si>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</si>
  <si>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</si>
  <si>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</si>
  <si>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</si>
  <si>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</si>
  <si>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</si>
  <si>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</si>
  <si>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</si>
  <si>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</si>
  <si>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</si>
  <si>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</si>
  <si>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</si>
  <si>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</si>
  <si>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</si>
  <si>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</si>
  <si>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</si>
  <si>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</si>
  <si>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</si>
  <si>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</si>
  <si>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</si>
  <si>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</si>
  <si>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</si>
  <si>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</si>
  <si>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</si>
  <si>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</si>
  <si>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</si>
  <si>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</si>
  <si>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</si>
  <si>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</si>
  <si>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</si>
  <si>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</si>
  <si>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</si>
  <si>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</si>
  <si>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</si>
  <si>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</si>
  <si>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</si>
  <si>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</si>
  <si>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</si>
  <si>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</si>
  <si>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</si>
  <si>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</si>
  <si>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</si>
  <si>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</si>
  <si>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</si>
  <si>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</si>
  <si>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</si>
  <si>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</si>
  <si>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</si>
  <si>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</si>
  <si>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</si>
  <si>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</si>
  <si>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</si>
  <si>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</si>
  <si>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</si>
  <si>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</si>
  <si>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</si>
  <si>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</si>
  <si>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</si>
  <si>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</si>
  <si>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</si>
  <si>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</si>
  <si>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</si>
  <si>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</si>
  <si>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</si>
  <si>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</si>
  <si>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</si>
  <si>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</si>
  <si>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</si>
  <si>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</si>
  <si>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</si>
  <si>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</si>
  <si>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</si>
  <si>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</si>
  <si>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</si>
  <si>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</si>
  <si>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</si>
  <si>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</si>
  <si>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</si>
  <si>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</si>
  <si>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</si>
  <si>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</si>
  <si>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</si>
  <si>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</si>
  <si>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</si>
  <si>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</si>
  <si>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</si>
  <si>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</si>
  <si>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</si>
  <si>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</si>
  <si>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</si>
  <si>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</si>
  <si>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</si>
  <si>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</si>
  <si>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</si>
  <si>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</si>
  <si>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</si>
  <si>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</si>
  <si>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</si>
  <si>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</si>
  <si>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</si>
  <si>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</si>
  <si>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</si>
  <si>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</si>
  <si>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</si>
  <si>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</si>
  <si>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</si>
  <si>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</si>
  <si>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</si>
  <si>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</si>
  <si>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</si>
  <si>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</si>
  <si>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</si>
  <si>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</si>
  <si>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</si>
  <si>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</si>
  <si>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</si>
  <si>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</si>
  <si>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</si>
  <si>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</si>
  <si>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</si>
  <si>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</si>
  <si>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</si>
  <si>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</si>
  <si>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</si>
  <si>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</si>
  <si>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</si>
  <si>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</si>
  <si>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</si>
  <si>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</si>
  <si>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</si>
  <si>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</si>
  <si>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</si>
  <si>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</si>
  <si>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</si>
  <si>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</si>
  <si>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</si>
  <si>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</si>
  <si>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</si>
  <si>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</si>
  <si>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</si>
  <si>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</si>
  <si>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</si>
  <si>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</si>
  <si>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</si>
  <si>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</si>
  <si>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</si>
  <si>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</si>
  <si>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</si>
  <si>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</si>
  <si>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</si>
  <si>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</si>
  <si>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</si>
  <si>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</si>
  <si>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</si>
  <si>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</si>
  <si>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</si>
  <si>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</si>
  <si>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</si>
  <si>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</si>
  <si>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</si>
  <si>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</si>
  <si>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</si>
  <si>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</si>
  <si>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</si>
  <si>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</si>
  <si>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</si>
  <si>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</si>
  <si>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</si>
  <si>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</si>
  <si>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</si>
  <si>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</si>
  <si>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</si>
  <si>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</si>
  <si>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</si>
  <si>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</si>
  <si>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</si>
  <si>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</si>
  <si>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</si>
  <si>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</si>
  <si>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</si>
  <si>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</si>
  <si>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</si>
  <si>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</si>
  <si>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</si>
  <si>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</si>
  <si>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</si>
  <si>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</si>
  <si>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</si>
  <si>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</si>
  <si>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</si>
  <si>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</si>
  <si>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</si>
  <si>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</si>
  <si>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</si>
  <si>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</si>
  <si>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</si>
  <si>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</si>
  <si>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</si>
  <si>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</si>
  <si>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</si>
  <si>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</si>
  <si>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</si>
  <si>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</si>
  <si>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</si>
  <si>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</si>
  <si>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</si>
  <si>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</si>
  <si>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</si>
  <si>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</si>
  <si>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</si>
  <si>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</si>
  <si>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</si>
  <si>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</si>
  <si>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</si>
  <si>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</si>
  <si>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</si>
  <si>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</si>
  <si>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</si>
  <si>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</si>
  <si>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</si>
  <si>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</si>
  <si>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</si>
  <si>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</si>
  <si>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</si>
  <si>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</si>
  <si>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</si>
  <si>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</si>
  <si>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</si>
  <si>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</si>
  <si>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</si>
  <si>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</si>
  <si>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</si>
  <si>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</si>
  <si>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</si>
  <si>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</si>
  <si>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</si>
  <si>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</si>
  <si>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</si>
  <si>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</si>
  <si>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</si>
  <si>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</si>
  <si>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</si>
  <si>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</si>
  <si>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</si>
  <si>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</si>
  <si>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</si>
  <si>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</si>
  <si>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</si>
  <si>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</si>
  <si>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</si>
  <si>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</si>
  <si>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</si>
  <si>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</si>
  <si>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</si>
  <si>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</si>
  <si>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</si>
  <si>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</si>
  <si>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</si>
  <si>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</si>
  <si>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</si>
  <si>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</si>
  <si>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</si>
  <si>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</si>
  <si>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</si>
  <si>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</si>
  <si>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</si>
  <si>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</si>
  <si>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</si>
  <si>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</si>
  <si>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</si>
  <si>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</si>
  <si>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</si>
  <si>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</si>
  <si>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</si>
  <si>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</si>
  <si>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</si>
  <si>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</si>
  <si>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</si>
  <si>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</si>
  <si>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</si>
  <si>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</si>
  <si>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</si>
  <si>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</si>
  <si>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</si>
  <si>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</si>
  <si>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</si>
  <si>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</si>
  <si>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</si>
  <si>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</si>
  <si>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</si>
  <si>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</si>
  <si>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</si>
  <si>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</si>
  <si>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</si>
  <si>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</si>
  <si>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</si>
  <si>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</si>
  <si>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</si>
  <si>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</si>
  <si>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</si>
  <si>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</si>
  <si>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</si>
  <si>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</si>
  <si>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</si>
  <si>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</si>
  <si>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</si>
  <si>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</si>
  <si>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</si>
  <si>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</si>
  <si>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</si>
  <si>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</si>
  <si>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</si>
  <si>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</si>
  <si>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</si>
  <si>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</si>
  <si>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</si>
  <si>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</si>
  <si>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</si>
  <si>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</si>
  <si>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</si>
  <si>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</si>
  <si>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</si>
  <si>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</si>
  <si>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</si>
  <si>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</si>
  <si>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</si>
  <si>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</si>
  <si>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</si>
  <si>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</si>
  <si>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</si>
  <si>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</si>
  <si>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</si>
  <si>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</si>
  <si>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</si>
  <si>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</si>
  <si>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</si>
  <si>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</si>
  <si>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</si>
  <si>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</si>
  <si>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</si>
  <si>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</si>
  <si>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</si>
  <si>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</si>
  <si>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</si>
  <si>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</si>
  <si>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</si>
  <si>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</si>
  <si>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</si>
  <si>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</si>
  <si>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</si>
  <si>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</si>
  <si>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</si>
  <si>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</si>
  <si>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</si>
  <si>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</si>
  <si>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</si>
  <si>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</si>
  <si>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</si>
  <si>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</si>
  <si>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</si>
  <si>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</si>
  <si>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</si>
  <si>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</si>
  <si>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</si>
  <si>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</si>
  <si>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</si>
  <si>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</si>
  <si>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</si>
  <si>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</si>
  <si>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</si>
  <si>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</si>
  <si>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</si>
  <si>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</si>
  <si>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</si>
  <si>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</si>
  <si>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</si>
  <si>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</si>
  <si>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</si>
  <si>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</si>
  <si>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</si>
  <si>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</si>
  <si>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</si>
  <si>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</si>
  <si>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</si>
  <si>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</si>
  <si>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</si>
  <si>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</si>
  <si>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</si>
  <si>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</si>
  <si>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</si>
  <si>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</si>
  <si>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</si>
  <si>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</si>
  <si>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</si>
  <si>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</si>
  <si>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</si>
  <si>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</si>
  <si>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</si>
  <si>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</si>
  <si>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</si>
  <si>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</si>
  <si>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</si>
  <si>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</si>
  <si>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</si>
  <si>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</si>
  <si>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</si>
  <si>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</si>
  <si>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</si>
  <si>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</si>
  <si>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</si>
  <si>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</si>
  <si>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</si>
  <si>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</si>
  <si>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</si>
  <si>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</si>
  <si>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</si>
  <si>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</si>
  <si>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</si>
  <si>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</si>
  <si>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</si>
  <si>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</si>
  <si>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</si>
  <si>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</si>
  <si>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</si>
  <si>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</si>
  <si>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</si>
  <si>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</si>
  <si>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</si>
  <si>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</si>
  <si>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</si>
  <si>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</si>
  <si>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</si>
  <si>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</si>
  <si>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</si>
  <si>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</si>
  <si>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</si>
  <si>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</si>
  <si>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</si>
  <si>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</si>
  <si>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</si>
  <si>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</si>
  <si>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</si>
  <si>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</si>
  <si>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</si>
  <si>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</si>
  <si>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</si>
  <si>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</si>
  <si>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</si>
  <si>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</si>
  <si>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</si>
  <si>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</si>
  <si>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</si>
  <si>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</si>
  <si>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</si>
  <si>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</si>
  <si>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</si>
  <si>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</si>
  <si>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</si>
  <si>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</si>
  <si>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</si>
  <si>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</si>
  <si>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</si>
  <si>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</si>
  <si>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</si>
  <si>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</si>
  <si>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</si>
  <si>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</si>
  <si>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</si>
  <si>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</si>
  <si>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</si>
  <si>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</si>
  <si>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</si>
  <si>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</si>
  <si>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</si>
  <si>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</si>
  <si>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</si>
  <si>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</si>
  <si>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</si>
  <si>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</si>
  <si>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</si>
  <si>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</si>
  <si>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</si>
  <si>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</si>
  <si>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</si>
  <si>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</si>
  <si>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</si>
  <si>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</si>
  <si>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</si>
  <si>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</si>
  <si>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</si>
  <si>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</si>
  <si>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</si>
  <si>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</si>
  <si>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</si>
  <si>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</si>
  <si>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</si>
  <si>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</si>
  <si>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</si>
  <si>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</si>
  <si>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</si>
  <si>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</si>
  <si>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</si>
  <si>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</si>
  <si>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</si>
  <si>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</si>
  <si>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</si>
  <si>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</si>
  <si>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</si>
  <si>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</si>
  <si>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</si>
  <si>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</si>
  <si>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</si>
  <si>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</si>
  <si>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</si>
  <si>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</si>
  <si>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</si>
  <si>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</si>
  <si>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</si>
  <si>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</si>
  <si>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</si>
  <si>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</si>
  <si>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</si>
  <si>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</si>
  <si>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</si>
  <si>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</si>
  <si>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</si>
  <si>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</si>
  <si>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</si>
  <si>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</si>
  <si>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</si>
  <si>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</si>
  <si>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</si>
  <si>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</si>
  <si>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</si>
  <si>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</si>
  <si>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</si>
  <si>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</si>
  <si>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</si>
  <si>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</si>
  <si>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</si>
  <si>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</si>
  <si>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</si>
  <si>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</si>
  <si>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</si>
  <si>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</si>
  <si>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</si>
  <si>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</si>
  <si>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</si>
  <si>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</si>
  <si>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</si>
  <si>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</si>
  <si>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</si>
  <si>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</si>
  <si>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</si>
  <si>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</si>
  <si>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</si>
  <si>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</si>
  <si>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</si>
  <si>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</si>
  <si>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</si>
  <si>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</si>
  <si>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</si>
  <si>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</si>
  <si>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</si>
  <si>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</si>
  <si>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</si>
  <si>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</si>
  <si>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</si>
  <si>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</si>
  <si>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</si>
  <si>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</si>
  <si>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</si>
  <si>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</si>
  <si>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</si>
  <si>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</si>
  <si>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</si>
  <si>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</si>
  <si>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</si>
  <si>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</si>
  <si>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</si>
  <si>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</si>
  <si>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</si>
  <si>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</si>
  <si>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</si>
  <si>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</si>
  <si>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</si>
  <si>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</si>
  <si>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</si>
  <si>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</si>
  <si>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</si>
  <si>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</si>
  <si>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</si>
  <si>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</si>
  <si>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</si>
  <si>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</si>
  <si>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</si>
  <si>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</si>
  <si>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</si>
  <si>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</si>
  <si>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</si>
  <si>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</si>
  <si>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</si>
  <si>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</si>
  <si>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</si>
  <si>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</si>
  <si>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</si>
  <si>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</si>
  <si>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</si>
  <si>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</si>
  <si>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</si>
  <si>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</si>
  <si>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</si>
  <si>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</si>
  <si>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</si>
  <si>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</si>
  <si>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</si>
  <si>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</si>
  <si>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</si>
  <si>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</si>
  <si>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</si>
  <si>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</si>
  <si>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</si>
  <si>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</si>
  <si>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</si>
  <si>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</si>
  <si>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</si>
  <si>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</si>
  <si>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</si>
  <si>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</si>
  <si>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</si>
  <si>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</si>
  <si>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</si>
  <si>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</si>
  <si>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</si>
  <si>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</si>
  <si>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</si>
  <si>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</si>
  <si>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</si>
  <si>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</si>
  <si>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</si>
  <si>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</si>
  <si>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</si>
  <si>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</si>
  <si>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</si>
  <si>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</si>
  <si>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</si>
  <si>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</si>
  <si>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</si>
  <si>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</si>
  <si>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</si>
  <si>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</si>
  <si>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</si>
  <si>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</si>
  <si>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</si>
  <si>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</si>
  <si>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</si>
  <si>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</si>
  <si>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</si>
  <si>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</si>
  <si>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</si>
  <si>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</si>
  <si>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</si>
  <si>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</si>
  <si>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</si>
  <si>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</si>
  <si>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</si>
  <si>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</si>
  <si>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</si>
  <si>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</si>
  <si>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</si>
  <si>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</si>
  <si>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</si>
  <si>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</si>
  <si>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</si>
  <si>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</si>
  <si>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</si>
  <si>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</si>
  <si>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</si>
  <si>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</si>
  <si>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</si>
  <si>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</si>
  <si>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</si>
  <si>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</si>
  <si>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</si>
  <si>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</si>
  <si>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</si>
  <si>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</si>
  <si>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</si>
  <si>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</si>
  <si>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</si>
  <si>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</si>
  <si>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</si>
  <si>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</si>
  <si>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</si>
  <si>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</si>
  <si>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</si>
  <si>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</si>
  <si>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</si>
  <si>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</si>
  <si>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</si>
  <si>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</si>
  <si>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</si>
  <si>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</si>
  <si>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</si>
  <si>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</si>
  <si>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</si>
  <si>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</si>
  <si>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</si>
  <si>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</si>
  <si>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</si>
  <si>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</si>
  <si>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</si>
  <si>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</si>
  <si>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</si>
  <si>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</si>
  <si>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</si>
  <si>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</si>
  <si>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</si>
  <si>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</si>
  <si>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</si>
  <si>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</si>
  <si>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</si>
  <si>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</si>
  <si>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</si>
  <si>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</si>
  <si>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</si>
  <si>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</si>
  <si>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</si>
  <si>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</si>
  <si>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</si>
  <si>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</si>
  <si>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</si>
  <si>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</si>
  <si>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</si>
  <si>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</si>
  <si>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</si>
  <si>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</si>
  <si>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</si>
  <si>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</si>
  <si>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</si>
  <si>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</si>
  <si>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</si>
  <si>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</si>
  <si>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</si>
  <si>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</si>
  <si>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</si>
  <si>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</si>
  <si>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</si>
  <si>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</si>
  <si>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</si>
  <si>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</si>
  <si>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</si>
  <si>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</si>
  <si>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</si>
  <si>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</si>
  <si>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</si>
  <si>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</si>
  <si>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</si>
  <si>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</si>
  <si>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</si>
  <si>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</si>
  <si>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</si>
  <si>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</si>
  <si>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</si>
  <si>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</si>
  <si>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</si>
  <si>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</si>
  <si>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</si>
  <si>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</si>
  <si>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</si>
  <si>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</si>
  <si>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</si>
  <si>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</si>
  <si>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</si>
  <si>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</si>
  <si>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</si>
  <si>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</si>
  <si>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</si>
  <si>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</si>
  <si>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</si>
  <si>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</si>
  <si>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</si>
  <si>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</si>
  <si>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</si>
  <si>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</si>
  <si>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</si>
  <si>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</si>
  <si>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</si>
  <si>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</si>
  <si>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</si>
  <si>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</si>
  <si>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</si>
  <si>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</si>
  <si>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</si>
  <si>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</si>
  <si>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</si>
  <si>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</si>
  <si>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</si>
  <si>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</si>
  <si>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</si>
  <si>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</si>
  <si>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</si>
  <si>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</si>
  <si>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</si>
  <si>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</si>
  <si>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</si>
  <si>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</si>
  <si>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</si>
  <si>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</si>
  <si>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</si>
  <si>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</si>
  <si>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</si>
  <si>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</si>
  <si>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</si>
  <si>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</si>
  <si>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</si>
  <si>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</si>
  <si>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</si>
  <si>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</si>
  <si>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</si>
  <si>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</si>
  <si>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</si>
  <si>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</si>
  <si>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</si>
  <si>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</si>
  <si>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</si>
  <si>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</si>
  <si>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</si>
  <si>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</si>
  <si>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</si>
  <si>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</si>
  <si>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</si>
  <si>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</si>
  <si>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</si>
  <si>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</si>
  <si>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</si>
  <si>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</si>
  <si>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</si>
  <si>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</si>
  <si>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</si>
  <si>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</si>
  <si>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</si>
  <si>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</si>
  <si>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</si>
  <si>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</si>
  <si>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</si>
  <si>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</si>
  <si>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</si>
  <si>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</si>
  <si>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</si>
  <si>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</si>
  <si>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</si>
  <si>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</si>
  <si>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</si>
  <si>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</si>
  <si>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</si>
  <si>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</si>
  <si>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</si>
  <si>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</si>
  <si>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</si>
  <si>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</si>
  <si>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</si>
  <si>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</si>
  <si>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</si>
  <si>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</si>
  <si>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</si>
  <si>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</si>
  <si>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</si>
  <si>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</si>
  <si>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</si>
  <si>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</si>
  <si>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</si>
  <si>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</si>
  <si>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</si>
  <si>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</si>
  <si>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</si>
  <si>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</si>
  <si>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</si>
  <si>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</si>
  <si>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</si>
  <si>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</si>
  <si>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</si>
  <si>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</si>
  <si>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</si>
  <si>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</si>
  <si>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</si>
  <si>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</si>
  <si>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</si>
  <si>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</si>
  <si>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</si>
  <si>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</si>
  <si>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</si>
  <si>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</si>
  <si>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</si>
  <si>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</si>
  <si>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</si>
  <si>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</si>
  <si>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</si>
  <si>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</si>
  <si>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</si>
  <si>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</si>
  <si>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</si>
  <si>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</si>
  <si>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</si>
  <si>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</si>
  <si>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</si>
  <si>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</si>
  <si>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</si>
  <si>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</si>
  <si>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</si>
  <si>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</si>
  <si>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</si>
  <si>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</si>
  <si>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</si>
  <si>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</si>
  <si>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</si>
  <si>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</si>
  <si>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</si>
  <si>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</si>
  <si>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</si>
  <si>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</si>
  <si>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</si>
  <si>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</si>
  <si>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</si>
  <si>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</si>
  <si>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</si>
  <si>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</si>
  <si>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</si>
  <si>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</si>
  <si>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</si>
  <si>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</si>
  <si>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</si>
  <si>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</si>
  <si>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</si>
  <si>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</si>
  <si>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</si>
  <si>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</si>
  <si>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</si>
  <si>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</si>
  <si>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</si>
  <si>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</si>
  <si>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</si>
  <si>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</si>
  <si>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</si>
  <si>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</si>
  <si>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</si>
  <si>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</si>
  <si>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</si>
  <si>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</si>
  <si>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</si>
  <si>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</si>
  <si>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</si>
  <si>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</si>
  <si>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</si>
  <si>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</si>
  <si>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</si>
  <si>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</si>
  <si>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</si>
  <si>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</si>
  <si>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</si>
  <si>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</si>
  <si>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</si>
  <si>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</si>
  <si>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</si>
  <si>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</si>
  <si>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</si>
  <si>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</si>
  <si>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</si>
  <si>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</si>
  <si>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</si>
  <si>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</si>
  <si>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</si>
  <si>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</si>
  <si>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</si>
  <si>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</si>
  <si>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</si>
  <si>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</si>
  <si>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</si>
  <si>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</si>
  <si>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</si>
  <si>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</si>
  <si>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</si>
  <si>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</si>
  <si>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</si>
  <si>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</si>
  <si>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</si>
  <si>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</si>
  <si>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</si>
  <si>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</si>
  <si>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</si>
  <si>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</si>
  <si>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</si>
  <si>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</si>
  <si>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</si>
  <si>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</si>
  <si>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</si>
  <si>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</si>
  <si>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</si>
  <si>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</si>
  <si>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</si>
  <si>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</si>
  <si>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</si>
  <si>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</si>
  <si>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</si>
  <si>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</si>
  <si>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</si>
  <si>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</si>
  <si>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</si>
  <si>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</si>
  <si>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</si>
  <si>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</si>
  <si>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</si>
  <si>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</si>
  <si>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</si>
  <si>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</si>
  <si>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</si>
  <si>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</si>
  <si>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</si>
  <si>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</si>
  <si>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</si>
  <si>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</si>
  <si>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</si>
  <si>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</si>
  <si>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</si>
  <si>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</si>
  <si>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</si>
  <si>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</si>
  <si>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</si>
  <si>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</si>
  <si>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</si>
  <si>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</si>
  <si>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</si>
  <si>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</si>
  <si>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</si>
  <si>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</si>
  <si>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</si>
  <si>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</si>
  <si>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</si>
  <si>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</si>
  <si>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</si>
  <si>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</si>
  <si>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</si>
  <si>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</si>
  <si>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</si>
  <si>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</si>
  <si>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</si>
  <si>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</si>
  <si>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</si>
  <si>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</si>
  <si>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</si>
  <si>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</si>
  <si>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</si>
  <si>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</si>
  <si>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</si>
  <si>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</si>
  <si>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</si>
  <si>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</si>
  <si>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</si>
  <si>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</si>
  <si>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</si>
  <si>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</si>
  <si>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</si>
  <si>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</si>
  <si>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</si>
  <si>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</si>
  <si>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</si>
  <si>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</si>
  <si>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</si>
  <si>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</si>
  <si>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</si>
  <si>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</si>
  <si>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</si>
  <si>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</si>
  <si>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</si>
  <si>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</si>
  <si>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</si>
  <si>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</si>
  <si>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</si>
  <si>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</si>
  <si>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</si>
  <si>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</si>
  <si>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</si>
  <si>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</si>
  <si>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</si>
  <si>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</si>
  <si>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</si>
  <si>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</si>
  <si>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</si>
  <si>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</si>
  <si>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</si>
  <si>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</si>
  <si>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</si>
  <si>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</si>
  <si>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</si>
  <si>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</si>
  <si>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</si>
  <si>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</si>
  <si>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</si>
  <si>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</si>
  <si>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</si>
  <si>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</si>
  <si>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</si>
  <si>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</si>
  <si>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</si>
  <si>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</si>
  <si>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</si>
  <si>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</si>
  <si>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</si>
  <si>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</si>
  <si>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</si>
  <si>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</si>
  <si>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</si>
  <si>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</si>
  <si>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</si>
  <si>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</si>
  <si>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</si>
  <si>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</si>
  <si>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</si>
  <si>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</si>
  <si>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</si>
  <si>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</si>
  <si>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</si>
  <si>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</si>
  <si>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</si>
  <si>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</si>
  <si>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</si>
  <si>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</si>
  <si>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</si>
  <si>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</si>
  <si>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</si>
  <si>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</si>
  <si>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</si>
  <si>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</si>
  <si>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</si>
  <si>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</si>
  <si>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</si>
  <si>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</si>
  <si>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</si>
  <si>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</si>
  <si>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</si>
  <si>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</si>
  <si>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</si>
  <si>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</si>
  <si>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</si>
  <si>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</si>
  <si>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</si>
  <si>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</si>
  <si>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</si>
  <si>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</si>
  <si>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</si>
  <si>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</si>
  <si>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</si>
  <si>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</si>
  <si>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</si>
  <si>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</si>
  <si>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</si>
  <si>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</si>
  <si>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</si>
  <si>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</si>
  <si>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</si>
  <si>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</si>
  <si>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</si>
  <si>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</si>
  <si>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</si>
  <si>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</si>
  <si>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</si>
  <si>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</si>
  <si>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</si>
  <si>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</si>
  <si>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</si>
  <si>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</si>
  <si>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</si>
  <si>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</si>
  <si>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</si>
  <si>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</si>
  <si>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</si>
  <si>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</si>
  <si>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</si>
  <si>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</si>
  <si>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</si>
  <si>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</si>
  <si>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</si>
  <si>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</si>
  <si>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</si>
  <si>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</si>
  <si>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</si>
  <si>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</si>
  <si>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</si>
  <si>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</si>
  <si>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</si>
  <si>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</si>
  <si>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</si>
  <si>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</si>
  <si>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</si>
  <si>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</si>
  <si>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</si>
  <si>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</si>
  <si>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</si>
  <si>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</si>
  <si>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</si>
  <si>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</si>
  <si>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</si>
  <si>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</si>
  <si>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</si>
  <si>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</si>
  <si>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</si>
  <si>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</si>
  <si>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</si>
  <si>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</si>
  <si>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</si>
  <si>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</si>
  <si>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</si>
  <si>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</si>
  <si>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</si>
  <si>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</si>
  <si>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</si>
  <si>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</si>
  <si>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</si>
  <si>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</si>
  <si>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</si>
  <si>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</si>
  <si>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</si>
  <si>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</si>
  <si>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</si>
  <si>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</si>
  <si>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</si>
  <si>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</si>
  <si>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</si>
  <si>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</si>
  <si>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</si>
  <si>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</si>
  <si>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</si>
  <si>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</si>
  <si>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</si>
  <si>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</si>
  <si>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</si>
  <si>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</si>
  <si>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</si>
  <si>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</si>
  <si>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</si>
  <si>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</si>
  <si>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</si>
  <si>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</si>
  <si>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</si>
  <si>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</si>
  <si>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</si>
  <si>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</si>
  <si>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</si>
  <si>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</si>
  <si>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</si>
  <si>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</si>
  <si>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</si>
  <si>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</si>
  <si>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</si>
  <si>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</si>
  <si>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</si>
  <si>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</si>
  <si>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</si>
  <si>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</si>
  <si>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</si>
  <si>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</si>
  <si>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</si>
  <si>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</si>
  <si>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</si>
  <si>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</si>
  <si>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</si>
  <si>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</si>
  <si>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</si>
  <si>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</si>
  <si>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</si>
  <si>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</si>
  <si>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</si>
  <si>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</si>
  <si>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</si>
  <si>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</si>
  <si>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</si>
  <si>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</si>
  <si>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</si>
  <si>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</si>
  <si>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</si>
  <si>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</si>
  <si>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</si>
  <si>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</si>
  <si>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</si>
  <si>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</si>
  <si>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</si>
  <si>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</si>
  <si>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</si>
  <si>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</si>
  <si>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</si>
  <si>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</si>
  <si>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</si>
  <si>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</si>
  <si>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</si>
  <si>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</si>
  <si>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</si>
  <si>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</si>
  <si>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</si>
  <si>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</si>
  <si>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</si>
  <si>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</si>
  <si>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</si>
  <si>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</si>
  <si>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</si>
  <si>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</si>
  <si>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</si>
  <si>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</si>
  <si>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</si>
  <si>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</si>
  <si>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</si>
  <si>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</si>
  <si>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</si>
  <si>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</si>
  <si>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</si>
  <si>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</si>
  <si>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</si>
  <si>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</si>
  <si>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</si>
  <si>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</si>
  <si>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</si>
  <si>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</si>
  <si>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</si>
  <si>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</si>
  <si>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</si>
  <si>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</si>
  <si>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</si>
  <si>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</si>
  <si>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</si>
  <si>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</si>
  <si>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</si>
  <si>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</si>
  <si>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</si>
  <si>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</si>
  <si>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</si>
  <si>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</si>
  <si>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</si>
  <si>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</si>
  <si>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</si>
  <si>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</si>
  <si>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</si>
  <si>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</si>
  <si>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</si>
  <si>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</si>
  <si>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</si>
  <si>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</si>
  <si>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</si>
  <si>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</si>
  <si>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</si>
  <si>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</si>
  <si>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</si>
  <si>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</si>
  <si>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</si>
  <si>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</si>
  <si>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</si>
  <si>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</si>
  <si>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</si>
  <si>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</si>
  <si>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</si>
  <si>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</si>
  <si>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</si>
  <si>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</si>
  <si>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</si>
  <si>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</si>
  <si>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</si>
  <si>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</si>
  <si>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</si>
  <si>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</si>
  <si>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</si>
  <si>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</si>
  <si>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</si>
  <si>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</si>
  <si>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</si>
  <si>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</si>
  <si>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</si>
  <si>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</si>
  <si>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</si>
  <si>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</si>
  <si>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</si>
  <si>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</si>
  <si>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</si>
  <si>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</si>
  <si>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</si>
  <si>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</si>
  <si>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</si>
  <si>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</si>
  <si>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</si>
  <si>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</si>
  <si>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</si>
  <si>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</si>
  <si>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</si>
  <si>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</si>
  <si>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</si>
  <si>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</si>
  <si>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</si>
  <si>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</si>
  <si>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</si>
  <si>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</si>
  <si>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</si>
  <si>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</si>
  <si>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</si>
  <si>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</si>
  <si>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</si>
  <si>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</si>
  <si>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</si>
  <si>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</si>
  <si>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</si>
  <si>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</si>
  <si>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</si>
  <si>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</si>
  <si>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</si>
  <si>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</si>
  <si>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</si>
  <si>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</si>
  <si>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</si>
  <si>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</si>
  <si>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</si>
  <si>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</si>
  <si>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</si>
  <si>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</si>
  <si>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</si>
  <si>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</si>
  <si>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</si>
  <si>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</si>
  <si>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</si>
  <si>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</si>
  <si>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</si>
  <si>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</si>
  <si>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</si>
  <si>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</si>
  <si>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</si>
  <si>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</si>
  <si>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</si>
  <si>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</si>
  <si>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</si>
  <si>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</si>
  <si>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</si>
  <si>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</si>
  <si>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</si>
  <si>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</si>
  <si>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</si>
  <si>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</si>
  <si>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</si>
  <si>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</si>
  <si>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</si>
  <si>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</si>
  <si>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</si>
  <si>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</si>
  <si>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</si>
  <si>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</si>
  <si>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</si>
  <si>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</si>
  <si>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</si>
  <si>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</si>
  <si>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</si>
  <si>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</si>
  <si>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</si>
  <si>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</si>
  <si>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</si>
  <si>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</si>
  <si>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</si>
  <si>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</si>
  <si>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</si>
  <si>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</si>
  <si>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</si>
  <si>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</si>
  <si>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</si>
  <si>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</si>
  <si>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</si>
  <si>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</si>
  <si>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</si>
  <si>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</si>
  <si>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</si>
  <si>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</si>
  <si>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</si>
  <si>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</si>
  <si>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</si>
  <si>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</si>
  <si>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</si>
  <si>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</si>
  <si>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</si>
  <si>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</si>
  <si>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</si>
  <si>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</si>
  <si>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</si>
  <si>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</si>
  <si>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</si>
  <si>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</si>
  <si>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</si>
  <si>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</si>
  <si>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</si>
  <si>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</si>
  <si>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</si>
  <si>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</si>
  <si>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</si>
  <si>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</si>
  <si>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</si>
  <si>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</si>
  <si>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</si>
  <si>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</si>
  <si>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</si>
  <si>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</si>
  <si>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</si>
  <si>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</si>
  <si>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</si>
  <si>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</si>
  <si>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</si>
  <si>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</si>
  <si>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</si>
  <si>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</si>
  <si>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</si>
  <si>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</si>
  <si>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</si>
  <si>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</si>
  <si>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</si>
  <si>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</si>
  <si>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</si>
  <si>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</si>
  <si>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</si>
  <si>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</si>
  <si>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</si>
  <si>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</si>
  <si>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</si>
  <si>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</si>
  <si>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</si>
  <si>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</si>
  <si>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</si>
  <si>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</si>
  <si>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</si>
  <si>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</si>
  <si>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</si>
  <si>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</si>
  <si>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</si>
  <si>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</si>
  <si>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</si>
  <si>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</si>
  <si>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</si>
  <si>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</si>
  <si>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</si>
  <si>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</si>
  <si>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</si>
  <si>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</si>
  <si>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</si>
  <si>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</si>
  <si>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</si>
  <si>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</si>
  <si>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</si>
  <si>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</si>
  <si>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</si>
  <si>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</si>
  <si>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</si>
  <si>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</si>
  <si>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</si>
  <si>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</si>
  <si>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</si>
  <si>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</si>
  <si>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</si>
  <si>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</si>
  <si>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</si>
  <si>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</si>
  <si>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</si>
  <si>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</si>
  <si>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</si>
  <si>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</si>
  <si>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</si>
  <si>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</si>
  <si>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</si>
  <si>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</si>
  <si>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</si>
  <si>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</si>
  <si>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</si>
  <si>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</si>
  <si>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</si>
  <si>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</si>
  <si>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</si>
  <si>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</si>
  <si>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</si>
  <si>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</si>
  <si>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</si>
  <si>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</si>
  <si>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</si>
  <si>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</si>
  <si>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</si>
  <si>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</si>
  <si>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</si>
  <si>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</si>
  <si>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</si>
  <si>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</si>
  <si>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</si>
  <si>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</si>
  <si>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</si>
  <si>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</si>
  <si>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</si>
  <si>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</si>
  <si>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</si>
  <si>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</si>
  <si>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</si>
  <si>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</si>
  <si>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</si>
  <si>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</si>
  <si>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</si>
  <si>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</si>
  <si>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</si>
  <si>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</si>
  <si>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</si>
  <si>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</si>
  <si>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</si>
  <si>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</si>
  <si>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</si>
  <si>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</si>
  <si>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</si>
  <si>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</si>
  <si>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</si>
  <si>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</si>
  <si>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</si>
  <si>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</si>
  <si>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</si>
  <si>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</si>
  <si>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</si>
  <si>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</si>
  <si>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</si>
  <si>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</si>
  <si>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</si>
  <si>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</si>
  <si>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</si>
  <si>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</si>
  <si>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</si>
  <si>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</si>
  <si>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</si>
  <si>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</si>
  <si>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</si>
  <si>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</si>
  <si>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</si>
  <si>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</si>
  <si>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</si>
  <si>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</si>
  <si>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</si>
  <si>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</si>
  <si>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</si>
  <si>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</si>
  <si>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</si>
  <si>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</si>
  <si>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</si>
  <si>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</si>
  <si>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</si>
  <si>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</si>
  <si>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</si>
  <si>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</si>
  <si>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</si>
  <si>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</si>
  <si>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</si>
  <si>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</si>
  <si>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</si>
  <si>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</si>
  <si>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</si>
  <si>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</si>
  <si>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</si>
  <si>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</si>
  <si>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</si>
  <si>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</si>
  <si>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</si>
  <si>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</si>
  <si>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</si>
  <si>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</si>
  <si>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</si>
  <si>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</si>
  <si>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</si>
  <si>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</si>
  <si>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</si>
  <si>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</si>
  <si>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</si>
  <si>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</si>
  <si>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</si>
  <si>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</si>
  <si>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</si>
  <si>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</si>
  <si>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</si>
  <si>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</si>
  <si>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</si>
  <si>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</si>
  <si>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</si>
  <si>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</si>
  <si>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</si>
  <si>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</si>
  <si>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</si>
  <si>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</si>
  <si>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</si>
  <si>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</si>
  <si>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</si>
  <si>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</si>
  <si>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</si>
  <si>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</si>
  <si>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</si>
  <si>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</si>
  <si>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</si>
  <si>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</si>
  <si>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</si>
  <si>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</si>
  <si>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</si>
  <si>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</si>
  <si>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</si>
  <si>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</si>
  <si>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</si>
  <si>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</si>
  <si>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</si>
  <si>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</si>
  <si>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</si>
  <si>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</si>
  <si>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</si>
  <si>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</si>
  <si>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</si>
  <si>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</si>
  <si>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</si>
  <si>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</si>
  <si>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</si>
  <si>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</si>
  <si>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</si>
  <si>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</si>
  <si>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</si>
  <si>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</si>
  <si>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</si>
  <si>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</si>
  <si>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</si>
  <si>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</si>
  <si>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</si>
  <si>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</si>
  <si>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</si>
  <si>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</si>
  <si>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</si>
  <si>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</si>
  <si>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</si>
  <si>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</si>
  <si>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</si>
  <si>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</si>
  <si>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</si>
  <si>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</si>
  <si>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</si>
  <si>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</si>
  <si>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</si>
  <si>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</si>
  <si>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</si>
  <si>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</si>
  <si>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</si>
  <si>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</si>
  <si>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</si>
  <si>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</si>
  <si>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</si>
  <si>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</si>
  <si>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</si>
  <si>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</si>
  <si>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</si>
  <si>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</si>
  <si>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</si>
  <si>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</si>
  <si>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</si>
  <si>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</si>
  <si>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</si>
  <si>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</si>
  <si>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</si>
  <si>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</si>
  <si>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</si>
  <si>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</si>
  <si>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</si>
  <si>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</si>
  <si>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</si>
  <si>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</si>
  <si>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</si>
  <si>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</si>
  <si>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</si>
  <si>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</si>
  <si>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</si>
  <si>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</si>
  <si>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</si>
  <si>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</si>
  <si>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</si>
  <si>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</si>
  <si>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</si>
  <si>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</si>
  <si>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</si>
  <si>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</si>
  <si>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</si>
  <si>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</si>
  <si>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</si>
  <si>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</si>
  <si>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</si>
  <si>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</si>
  <si>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</si>
  <si>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</si>
  <si>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</si>
  <si>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</si>
  <si>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</si>
  <si>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</si>
  <si>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</si>
  <si>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</si>
  <si>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</si>
  <si>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</si>
  <si>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</si>
  <si>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</si>
  <si>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</si>
  <si>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</si>
  <si>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</si>
  <si>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</si>
  <si>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</si>
  <si>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</si>
  <si>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</si>
  <si>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</si>
  <si>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</si>
  <si>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</si>
  <si>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</si>
  <si>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</si>
  <si>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</si>
  <si>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</si>
  <si>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</si>
  <si>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</si>
  <si>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</si>
  <si>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</si>
  <si>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</si>
  <si>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</si>
  <si>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</si>
  <si>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</si>
  <si>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</si>
  <si>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</si>
  <si>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</si>
  <si>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</si>
  <si>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</si>
  <si>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</si>
  <si>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</si>
  <si>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</si>
  <si>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</si>
  <si>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</si>
  <si>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</si>
  <si>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</si>
  <si>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</si>
  <si>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</si>
  <si>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</si>
  <si>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</si>
  <si>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</si>
  <si>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</si>
  <si>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</si>
  <si>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</si>
  <si>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</si>
  <si>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</si>
  <si>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</si>
  <si>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</si>
  <si>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</si>
  <si>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</si>
  <si>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</si>
  <si>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</si>
  <si>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</si>
  <si>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</si>
  <si>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</si>
  <si>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</si>
  <si>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</si>
  <si>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</si>
  <si>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</si>
  <si>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</si>
  <si>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</si>
  <si>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</si>
  <si>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</si>
  <si>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</si>
  <si>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</si>
  <si>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</si>
  <si>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</si>
  <si>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</si>
  <si>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</si>
  <si>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</si>
  <si>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</si>
  <si>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</si>
  <si>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</si>
  <si>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</si>
  <si>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</si>
  <si>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</si>
  <si>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</si>
  <si>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</si>
  <si>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</si>
  <si>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</si>
  <si>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</si>
  <si>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</si>
  <si>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</si>
  <si>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</si>
  <si>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</si>
  <si>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</si>
  <si>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</si>
  <si>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</si>
  <si>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</si>
  <si>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</si>
  <si>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</si>
  <si>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</si>
  <si>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</si>
  <si>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</si>
  <si>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</si>
  <si>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</si>
  <si>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</si>
  <si>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</si>
  <si>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</si>
  <si>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</si>
  <si>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</si>
  <si>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</si>
  <si>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</si>
  <si>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</si>
  <si>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</si>
  <si>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</si>
  <si>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</si>
  <si>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</si>
  <si>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</si>
  <si>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</si>
  <si>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</si>
  <si>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</si>
  <si>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</si>
  <si>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</si>
  <si>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</si>
  <si>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</si>
  <si>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</si>
  <si>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</si>
  <si>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</si>
  <si>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</si>
  <si>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</si>
  <si>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</si>
  <si>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</si>
  <si>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</si>
  <si>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</si>
  <si>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</si>
  <si>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</si>
  <si>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</si>
  <si>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</si>
  <si>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</si>
  <si>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</si>
  <si>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</si>
  <si>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</si>
  <si>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</si>
  <si>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</si>
  <si>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</si>
  <si>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</si>
  <si>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</si>
  <si>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</si>
  <si>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</si>
  <si>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</si>
  <si>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</si>
  <si>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</si>
  <si>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</si>
  <si>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</si>
  <si>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</si>
  <si>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</si>
  <si>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</si>
  <si>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</si>
  <si>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</si>
  <si>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</si>
  <si>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</si>
  <si>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</si>
  <si>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</si>
  <si>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</si>
  <si>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</si>
  <si>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</si>
  <si>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</si>
  <si>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</si>
  <si>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</si>
  <si>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</si>
  <si>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</si>
  <si>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</si>
  <si>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</si>
  <si>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</si>
  <si>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</si>
  <si>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</si>
  <si>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</si>
  <si>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</si>
  <si>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</si>
  <si>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</si>
  <si>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</si>
  <si>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</si>
  <si>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</si>
  <si>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</si>
  <si>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</si>
  <si>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</si>
  <si>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</si>
  <si>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</si>
  <si>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</si>
  <si>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</si>
  <si>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</si>
  <si>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</si>
  <si>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</si>
  <si>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</si>
  <si>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</si>
  <si>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</si>
  <si>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</si>
  <si>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</si>
  <si>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</si>
  <si>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</si>
  <si>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</si>
  <si>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</si>
  <si>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</si>
  <si>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</si>
  <si>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</si>
  <si>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</si>
  <si>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</si>
  <si>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</si>
  <si>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</si>
  <si>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</si>
  <si>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</si>
  <si>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</si>
  <si>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</si>
  <si>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</si>
  <si>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</si>
  <si>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</si>
  <si>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</si>
  <si>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</si>
  <si>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</si>
  <si>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</si>
  <si>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</si>
  <si>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</si>
  <si>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</si>
  <si>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</si>
  <si>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</si>
  <si>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</si>
  <si>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</si>
  <si>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</si>
  <si>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</si>
  <si>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</si>
  <si>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</si>
  <si>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</si>
  <si>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</si>
  <si>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</si>
  <si>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</si>
  <si>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</si>
  <si>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</si>
  <si>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</si>
  <si>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</si>
  <si>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</si>
  <si>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</si>
  <si>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</si>
  <si>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</si>
  <si>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</si>
  <si>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</si>
  <si>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</si>
  <si>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</si>
  <si>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</si>
  <si>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</si>
  <si>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</si>
  <si>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</si>
  <si>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</si>
  <si>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</si>
  <si>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</si>
  <si>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</si>
  <si>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</si>
  <si>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</si>
  <si>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</si>
  <si>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</si>
  <si>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</si>
  <si>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</si>
  <si>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</si>
  <si>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</si>
  <si>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</si>
  <si>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</si>
  <si>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</si>
  <si>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</si>
  <si>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</si>
  <si>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</si>
  <si>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</si>
  <si>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</si>
  <si>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</si>
  <si>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</si>
  <si>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</si>
  <si>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</si>
  <si>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</si>
  <si>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</si>
  <si>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</si>
  <si>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</si>
  <si>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</si>
  <si>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</si>
  <si>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</si>
  <si>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</si>
  <si>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</si>
  <si>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</si>
  <si>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</si>
  <si>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</si>
  <si>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</si>
  <si>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</si>
  <si>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</si>
  <si>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</si>
  <si>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</si>
  <si>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</si>
  <si>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</si>
  <si>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</si>
  <si>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</si>
  <si>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</si>
  <si>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</si>
  <si>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</si>
  <si>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</si>
  <si>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</si>
  <si>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</si>
  <si>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</si>
  <si>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</si>
  <si>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</si>
  <si>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</si>
  <si>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</si>
  <si>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</si>
  <si>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</si>
  <si>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</si>
  <si>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</si>
  <si>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</si>
  <si>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</si>
  <si>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</si>
  <si>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</si>
  <si>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</si>
  <si>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</si>
  <si>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</si>
  <si>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</si>
  <si>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</si>
  <si>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</si>
  <si>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</si>
  <si>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</si>
  <si>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</si>
  <si>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</si>
  <si>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</si>
  <si>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</si>
  <si>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</si>
  <si>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</si>
  <si>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</si>
  <si>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</si>
  <si>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</si>
  <si>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</si>
  <si>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</si>
  <si>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</si>
  <si>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</si>
  <si>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</si>
  <si>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</si>
  <si>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</si>
  <si>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</si>
  <si>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</si>
  <si>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</si>
  <si>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</si>
  <si>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</si>
  <si>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</si>
  <si>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</si>
  <si>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</si>
  <si>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</si>
  <si>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</si>
  <si>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</si>
  <si>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</si>
  <si>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</si>
  <si>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</si>
  <si>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</si>
  <si>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</si>
  <si>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</si>
  <si>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</si>
  <si>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</si>
  <si>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</si>
  <si>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</si>
  <si>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</si>
  <si>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</si>
  <si>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</si>
  <si>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</si>
  <si>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</si>
  <si>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</si>
  <si>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</si>
  <si>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</si>
  <si>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</si>
  <si>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</si>
  <si>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</si>
  <si>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</si>
  <si>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</si>
  <si>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</si>
  <si>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</si>
  <si>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</si>
  <si>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</si>
  <si>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</si>
  <si>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</si>
  <si>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</si>
  <si>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</si>
  <si>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</si>
  <si>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</si>
  <si>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</si>
  <si>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</si>
  <si>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</si>
  <si>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</si>
  <si>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</si>
  <si>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</si>
  <si>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</si>
  <si>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</si>
  <si>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</si>
  <si>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</si>
  <si>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</si>
  <si>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</si>
  <si>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</si>
  <si>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</si>
  <si>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</si>
  <si>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</si>
  <si>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</si>
  <si>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</si>
  <si>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</si>
  <si>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</si>
  <si>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</si>
  <si>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</si>
  <si>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</si>
  <si>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</si>
  <si>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</si>
  <si>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</si>
  <si>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</si>
  <si>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</si>
  <si>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</si>
  <si>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</si>
  <si>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</si>
  <si>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</si>
  <si>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</si>
  <si>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</si>
  <si>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</si>
  <si>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</si>
  <si>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</si>
  <si>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</si>
  <si>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</si>
  <si>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</si>
  <si>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</si>
  <si>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</si>
  <si>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</si>
  <si>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</si>
  <si>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</si>
  <si>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</si>
  <si>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</si>
  <si>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</si>
  <si>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</si>
  <si>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</si>
  <si>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</si>
  <si>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</si>
  <si>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</si>
  <si>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</si>
  <si>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</si>
  <si>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</si>
  <si>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</si>
  <si>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</si>
  <si>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</si>
  <si>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</si>
  <si>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</si>
  <si>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</si>
  <si>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</si>
  <si>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</si>
  <si>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</si>
  <si>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</si>
  <si>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</si>
  <si>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</si>
  <si>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</si>
  <si>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</si>
  <si>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</si>
  <si>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</si>
  <si>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</si>
  <si>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</si>
  <si>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</si>
  <si>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</si>
  <si>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</si>
  <si>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</si>
  <si>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</si>
  <si>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</si>
  <si>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</si>
  <si>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</si>
  <si>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</si>
  <si>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</si>
  <si>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</si>
  <si>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</si>
  <si>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</si>
  <si>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</si>
  <si>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</si>
  <si>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</si>
  <si>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</si>
  <si>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</si>
  <si>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</si>
  <si>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</si>
  <si>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</si>
  <si>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</si>
  <si>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</si>
  <si>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</si>
  <si>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</si>
  <si>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</si>
  <si>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</si>
  <si>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</si>
  <si>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</si>
  <si>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</si>
  <si>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</si>
  <si>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</si>
  <si>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</si>
  <si>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</si>
  <si>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</si>
  <si>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</si>
  <si>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</si>
  <si>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</si>
  <si>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</si>
  <si>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</si>
  <si>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</si>
  <si>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</si>
  <si>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</si>
  <si>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</si>
  <si>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</si>
  <si>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</si>
  <si>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</si>
  <si>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</si>
  <si>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</si>
  <si>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</si>
  <si>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</si>
  <si>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</si>
  <si>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</si>
  <si>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</si>
  <si>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</si>
  <si>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</si>
  <si>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</si>
  <si>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</si>
  <si>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</si>
  <si>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</si>
  <si>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</si>
  <si>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</si>
  <si>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</si>
  <si>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</si>
  <si>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</si>
  <si>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</si>
  <si>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</si>
  <si>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</si>
  <si>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</si>
  <si>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</si>
  <si>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</si>
  <si>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</si>
  <si>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</si>
  <si>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</si>
  <si>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</si>
  <si>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</si>
  <si>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</si>
  <si>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</si>
  <si>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</si>
  <si>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</si>
  <si>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</si>
  <si>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</si>
  <si>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</si>
  <si>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</si>
  <si>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</si>
  <si>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</si>
  <si>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</si>
  <si>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</si>
  <si>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</si>
  <si>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</si>
  <si>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</si>
  <si>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</si>
  <si>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</si>
  <si>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</si>
  <si>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</si>
  <si>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</si>
  <si>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</si>
  <si>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</si>
  <si>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</si>
  <si>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</si>
  <si>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</si>
  <si>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</si>
  <si>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</si>
  <si>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</si>
  <si>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</si>
  <si>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</si>
  <si>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</si>
  <si>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</si>
  <si>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</si>
  <si>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</si>
  <si>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</si>
  <si>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</si>
  <si>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</si>
  <si>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</si>
  <si>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</si>
  <si>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</si>
  <si>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</si>
  <si>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</si>
  <si>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</si>
  <si>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</si>
  <si>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</si>
  <si>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</si>
  <si>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</si>
  <si>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</si>
  <si>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</si>
  <si>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</si>
  <si>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</si>
  <si>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</si>
  <si>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</si>
  <si>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</si>
  <si>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</si>
  <si>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</si>
  <si>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</si>
  <si>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</si>
  <si>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</si>
  <si>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</si>
  <si>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</si>
  <si>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</si>
  <si>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</si>
  <si>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</si>
  <si>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</si>
  <si>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</si>
  <si>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</si>
  <si>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</si>
  <si>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</si>
  <si>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</si>
  <si>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</si>
  <si>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</si>
  <si>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</si>
  <si>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</si>
  <si>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</si>
  <si>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</si>
  <si>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</si>
  <si>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</si>
  <si>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</si>
  <si>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</si>
  <si>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</si>
  <si>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</si>
  <si>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</si>
  <si>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</si>
  <si>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</si>
  <si>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</si>
  <si>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</si>
  <si>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</si>
  <si>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</si>
  <si>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</si>
  <si>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</si>
  <si>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</si>
  <si>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</si>
  <si>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</si>
  <si>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</si>
  <si>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</si>
  <si>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</si>
  <si>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</si>
  <si>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</si>
  <si>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</si>
  <si>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</si>
  <si>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</si>
  <si>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</si>
  <si>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</si>
  <si>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</si>
  <si>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</si>
  <si>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</si>
  <si>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</si>
  <si>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</si>
  <si>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</si>
  <si>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</si>
  <si>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</si>
  <si>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</si>
  <si>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</si>
  <si>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</si>
  <si>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</si>
  <si>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</si>
  <si>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</si>
  <si>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</si>
  <si>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</si>
  <si>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</si>
  <si>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</si>
  <si>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</si>
  <si>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</si>
  <si>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</si>
  <si>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</si>
  <si>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</si>
  <si>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</si>
  <si>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</si>
  <si>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</si>
  <si>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</si>
  <si>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</si>
  <si>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</si>
  <si>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</si>
  <si>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</si>
  <si>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</si>
  <si>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</si>
  <si>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</si>
  <si>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</si>
  <si>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</si>
  <si>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</si>
  <si>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</si>
  <si>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</si>
  <si>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</si>
  <si>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</si>
  <si>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</si>
  <si>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</si>
  <si>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</si>
  <si>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</si>
  <si>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</si>
  <si>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</si>
  <si>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</si>
  <si>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</si>
  <si>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</si>
  <si>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</si>
  <si>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</si>
  <si>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</si>
  <si>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</si>
  <si>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</si>
  <si>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</si>
  <si>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</si>
  <si>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</si>
  <si>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</si>
  <si>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</si>
  <si>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</si>
  <si>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</si>
  <si>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</si>
  <si>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</si>
  <si>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</si>
  <si>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</si>
  <si>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</si>
  <si>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</si>
  <si>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</si>
  <si>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</si>
  <si>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</si>
  <si>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</si>
  <si>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</si>
  <si>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</si>
  <si>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</si>
  <si>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</si>
  <si>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</si>
  <si>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</si>
  <si>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</si>
  <si>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</si>
  <si>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</si>
  <si>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</si>
  <si>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</si>
  <si>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</si>
  <si>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</si>
  <si>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</si>
  <si>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</si>
  <si>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</si>
  <si>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</si>
  <si>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</si>
  <si>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</si>
  <si>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</si>
  <si>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</si>
  <si>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</si>
  <si>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</si>
  <si>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</si>
  <si>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</si>
  <si>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</si>
  <si>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</si>
  <si>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</si>
  <si>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</si>
  <si>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</si>
  <si>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</si>
  <si>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</si>
  <si>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</si>
  <si>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</si>
  <si>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</si>
  <si>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</si>
  <si>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</si>
  <si>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</si>
  <si>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</si>
  <si>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</si>
  <si>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</si>
  <si>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</si>
  <si>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</si>
  <si>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</si>
  <si>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</si>
  <si>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</si>
  <si>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</si>
  <si>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</si>
  <si>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</si>
  <si>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</si>
  <si>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</si>
  <si>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</si>
  <si>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</si>
  <si>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</si>
  <si>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</si>
  <si>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</si>
  <si>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</si>
  <si>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</si>
  <si>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</si>
  <si>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</si>
  <si>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</si>
  <si>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</si>
  <si>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</si>
  <si>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</si>
  <si>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</si>
  <si>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</si>
  <si>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</si>
  <si>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</si>
  <si>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</si>
  <si>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</si>
  <si>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</si>
  <si>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</si>
  <si>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</si>
  <si>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</si>
  <si>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</si>
  <si>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</si>
  <si>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</si>
  <si>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</si>
  <si>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</si>
  <si>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</si>
  <si>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</si>
  <si>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</si>
  <si>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</si>
  <si>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</si>
  <si>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</si>
  <si>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</si>
  <si>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</si>
  <si>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</si>
  <si>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</si>
  <si>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</si>
  <si>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</si>
  <si>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</si>
  <si>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</si>
  <si>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</si>
  <si>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</si>
  <si>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</si>
  <si>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</si>
  <si>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</si>
  <si>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</si>
  <si>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</si>
  <si>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</si>
  <si>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</si>
  <si>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</si>
  <si>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</si>
  <si>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</si>
  <si>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</si>
  <si>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</si>
  <si>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</si>
  <si>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</si>
  <si>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</si>
  <si>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</si>
  <si>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</si>
  <si>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</si>
  <si>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</si>
  <si>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</si>
  <si>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</si>
  <si>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</si>
  <si>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</si>
  <si>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</si>
  <si>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</si>
  <si>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</si>
  <si>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</si>
  <si>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</si>
  <si>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</si>
  <si>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</si>
  <si>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</si>
  <si>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</si>
  <si>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</si>
  <si>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</si>
  <si>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</si>
  <si>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</si>
  <si>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</si>
  <si>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</si>
  <si>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</si>
  <si>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</si>
  <si>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</si>
  <si>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</si>
  <si>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</si>
  <si>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</si>
  <si>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</si>
  <si>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</si>
  <si>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</si>
  <si>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</si>
  <si>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</si>
  <si>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</si>
  <si>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</si>
  <si>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</si>
  <si>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</si>
  <si>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</si>
  <si>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</si>
  <si>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</si>
  <si>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</si>
  <si>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</si>
  <si>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</si>
  <si>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</si>
  <si>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</si>
  <si>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</si>
  <si>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</si>
  <si>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</si>
  <si>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</si>
  <si>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</si>
  <si>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</si>
  <si>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</si>
  <si>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</si>
  <si>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</si>
  <si>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</si>
  <si>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</si>
  <si>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</si>
  <si>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</si>
  <si>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</si>
  <si>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</si>
  <si>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</si>
  <si>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</si>
  <si>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</si>
  <si>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</si>
  <si>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</si>
  <si>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</si>
  <si>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</si>
  <si>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</si>
  <si>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</si>
  <si>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</si>
  <si>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</si>
  <si>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</si>
  <si>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</si>
  <si>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</si>
  <si>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</si>
  <si>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</si>
  <si>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</si>
  <si>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</si>
  <si>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</si>
  <si>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</si>
  <si>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</si>
  <si>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</si>
  <si>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</si>
  <si>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</si>
  <si>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</si>
  <si>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</si>
  <si>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</si>
  <si>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</si>
  <si>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</si>
  <si>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</si>
  <si>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</si>
  <si>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</si>
  <si>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</si>
  <si>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</si>
  <si>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</si>
  <si>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</si>
  <si>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</si>
  <si>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</si>
  <si>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</si>
  <si>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</si>
  <si>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</si>
  <si>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</si>
  <si>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</si>
  <si>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</si>
  <si>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</si>
  <si>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</si>
  <si>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</si>
  <si>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</si>
  <si>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</si>
  <si>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</si>
  <si>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</si>
  <si>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</si>
  <si>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</si>
  <si>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</si>
  <si>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</si>
  <si>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</si>
  <si>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</si>
  <si>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</si>
  <si>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</si>
  <si>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</si>
  <si>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</si>
  <si>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</si>
  <si>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</si>
  <si>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</si>
  <si>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</si>
  <si>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</si>
  <si>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</si>
  <si>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</si>
  <si>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</si>
  <si>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</si>
  <si>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</si>
  <si>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</si>
  <si>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</si>
  <si>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</si>
  <si>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</si>
  <si>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</si>
  <si>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</si>
  <si>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</si>
  <si>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</si>
  <si>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</si>
  <si>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</si>
  <si>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</si>
  <si>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</si>
  <si>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</si>
  <si>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</si>
  <si>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</si>
  <si>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</si>
  <si>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</si>
  <si>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</si>
  <si>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</si>
  <si>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</si>
  <si>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</si>
  <si>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</si>
  <si>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</si>
  <si>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</si>
  <si>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</si>
  <si>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</si>
  <si>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</si>
  <si>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</si>
  <si>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</si>
  <si>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</si>
  <si>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</si>
  <si>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</si>
  <si>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</si>
  <si>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</si>
  <si>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</si>
  <si>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</si>
  <si>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</si>
  <si>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</si>
  <si>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</si>
  <si>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</si>
  <si>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</si>
  <si>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</si>
  <si>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</si>
  <si>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</si>
  <si>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</si>
  <si>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</si>
  <si>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</si>
  <si>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</si>
  <si>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</si>
  <si>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</si>
  <si>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</si>
  <si>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</si>
  <si>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</si>
  <si>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</si>
  <si>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</si>
  <si>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</si>
  <si>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</si>
  <si>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</si>
  <si>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</si>
  <si>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</si>
  <si>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</si>
  <si>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</si>
  <si>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</si>
  <si>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</si>
  <si>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</si>
  <si>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</si>
  <si>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</si>
  <si>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</si>
  <si>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</si>
  <si>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</si>
  <si>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</si>
  <si>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</si>
  <si>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</si>
  <si>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</si>
  <si>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</si>
  <si>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</si>
  <si>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</si>
  <si>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</si>
  <si>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</si>
  <si>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</si>
  <si>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</si>
  <si>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</si>
  <si>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</si>
  <si>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</si>
  <si>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</si>
  <si>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</si>
  <si>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</si>
  <si>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</si>
  <si>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</si>
  <si>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</si>
  <si>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</si>
  <si>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</si>
  <si>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</si>
  <si>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</si>
  <si>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</si>
  <si>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</si>
  <si>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</si>
  <si>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</si>
  <si>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</si>
  <si>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</si>
  <si>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</si>
  <si>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</si>
  <si>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</si>
  <si>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</si>
  <si>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</si>
  <si>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</si>
  <si>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</si>
  <si>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</si>
  <si>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</si>
  <si>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</si>
  <si>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</si>
  <si>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</si>
  <si>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</si>
  <si>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</si>
  <si>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</si>
  <si>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</si>
  <si>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</si>
  <si>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</si>
  <si>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</si>
  <si>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</si>
  <si>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</si>
  <si>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</si>
  <si>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</si>
  <si>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</si>
  <si>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</si>
  <si>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</si>
  <si>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</si>
  <si>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</si>
  <si>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</si>
  <si>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</si>
  <si>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</si>
  <si>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</si>
  <si>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</si>
  <si>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</si>
  <si>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</si>
  <si>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</si>
  <si>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</si>
  <si>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</si>
  <si>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</si>
  <si>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</si>
  <si>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</si>
  <si>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</si>
  <si>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</si>
  <si>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</si>
  <si>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</si>
  <si>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</si>
  <si>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</si>
  <si>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</si>
  <si>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</si>
  <si>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</si>
  <si>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</si>
  <si>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</si>
  <si>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</si>
  <si>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</si>
  <si>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</si>
  <si>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</si>
  <si>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</si>
  <si>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</si>
  <si>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</si>
  <si>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</si>
  <si>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</si>
  <si>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</si>
  <si>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</si>
  <si>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</si>
  <si>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</si>
  <si>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</si>
  <si>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</si>
  <si>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</si>
  <si>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</si>
  <si>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</si>
  <si>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</si>
  <si>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</si>
  <si>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</si>
  <si>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</si>
  <si>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</si>
  <si>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</si>
  <si>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</si>
  <si>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</si>
  <si>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</si>
  <si>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</si>
  <si>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</si>
  <si>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</si>
  <si>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</si>
  <si>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</si>
  <si>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</si>
  <si>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</si>
  <si>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</si>
  <si>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</si>
  <si>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</si>
  <si>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</si>
  <si>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</si>
  <si>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</si>
  <si>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</si>
  <si>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</si>
  <si>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</si>
  <si>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</si>
  <si>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</si>
  <si>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</si>
  <si>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</si>
  <si>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</si>
  <si>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</si>
  <si>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</si>
  <si>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</si>
  <si>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</si>
  <si>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</si>
  <si>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</si>
  <si>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</si>
  <si>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</si>
  <si>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</si>
  <si>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</si>
  <si>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</si>
  <si>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</si>
  <si>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</si>
  <si>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</si>
  <si>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</si>
  <si>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</si>
  <si>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</si>
  <si>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</si>
  <si>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</si>
  <si>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</si>
  <si>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</si>
  <si>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</si>
  <si>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</si>
  <si>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</si>
  <si>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</si>
  <si>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</si>
  <si>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</si>
  <si>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</si>
  <si>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</si>
  <si>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</si>
  <si>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</si>
  <si>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</si>
  <si>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</si>
  <si>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</si>
  <si>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</si>
  <si>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</si>
  <si>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</si>
  <si>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</si>
  <si>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</si>
  <si>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</si>
  <si>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</si>
  <si>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</si>
  <si>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</si>
  <si>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</si>
  <si>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</si>
  <si>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</si>
  <si>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</si>
  <si>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</si>
  <si>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</si>
  <si>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</si>
  <si>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</si>
  <si>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</si>
  <si>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</si>
  <si>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</si>
  <si>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</si>
  <si>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</si>
  <si>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</si>
  <si>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</si>
  <si>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</si>
  <si>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</si>
  <si>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</si>
  <si>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</si>
  <si>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</si>
  <si>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</si>
  <si>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</si>
  <si>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</si>
  <si>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</si>
  <si>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</si>
  <si>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</si>
  <si>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</si>
  <si>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</si>
  <si>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</si>
  <si>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</si>
  <si>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</si>
  <si>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</si>
  <si>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</si>
  <si>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</si>
  <si>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</si>
  <si>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</si>
  <si>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</si>
  <si>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</si>
  <si>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</si>
  <si>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</si>
  <si>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</si>
  <si>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</si>
  <si>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</si>
  <si>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</si>
  <si>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</si>
  <si>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</si>
  <si>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</si>
  <si>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</si>
  <si>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</si>
  <si>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</si>
  <si>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</si>
  <si>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</si>
  <si>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</si>
  <si>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</si>
  <si>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</si>
  <si>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</si>
  <si>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</si>
  <si>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</si>
  <si>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</si>
  <si>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</si>
  <si>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</si>
  <si>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</si>
  <si>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</si>
  <si>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</si>
  <si>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</si>
  <si>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</si>
  <si>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</si>
  <si>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</si>
  <si>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</si>
  <si>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</si>
  <si>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</si>
  <si>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</si>
  <si>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</si>
  <si>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</si>
  <si>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</si>
  <si>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</si>
  <si>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</si>
  <si>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</si>
  <si>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</si>
  <si>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</si>
  <si>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</si>
  <si>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</si>
  <si>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</si>
  <si>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</si>
  <si>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</si>
  <si>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</si>
  <si>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</si>
  <si>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</si>
  <si>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</si>
  <si>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</si>
  <si>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</si>
  <si>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</si>
  <si>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</si>
  <si>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</si>
  <si>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</si>
  <si>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</si>
  <si>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</si>
  <si>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</si>
  <si>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</si>
  <si>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</si>
  <si>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</si>
  <si>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</si>
  <si>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</si>
  <si>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</si>
  <si>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</si>
  <si>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</si>
  <si>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</si>
  <si>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</si>
  <si>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</si>
  <si>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</si>
  <si>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</si>
  <si>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</si>
  <si>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</si>
  <si>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</si>
  <si>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</si>
  <si>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</si>
  <si>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</si>
  <si>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</si>
  <si>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</si>
  <si>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</si>
  <si>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</si>
  <si>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</si>
  <si>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</si>
  <si>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</si>
  <si>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</si>
  <si>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</si>
  <si>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</si>
  <si>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</si>
  <si>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</si>
  <si>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</si>
  <si>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</si>
  <si>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</si>
  <si>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</si>
  <si>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</si>
  <si>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</si>
  <si>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</si>
  <si>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</si>
  <si>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</si>
  <si>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</si>
  <si>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</si>
  <si>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</si>
  <si>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</si>
  <si>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</si>
  <si>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</si>
  <si>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</si>
  <si>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</si>
  <si>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</si>
  <si>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</si>
  <si>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</si>
  <si>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</si>
  <si>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</si>
  <si>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</si>
  <si>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</si>
  <si>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</si>
  <si>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</si>
  <si>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</si>
  <si>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</si>
  <si>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</si>
  <si>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</si>
  <si>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</si>
  <si>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</si>
  <si>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</si>
  <si>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</si>
  <si>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</si>
  <si>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</si>
  <si>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</si>
  <si>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</si>
  <si>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</si>
  <si>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</si>
  <si>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</si>
  <si>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</si>
  <si>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</si>
  <si>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</si>
  <si>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</si>
  <si>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</si>
  <si>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</si>
  <si>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</si>
  <si>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</si>
  <si>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</si>
  <si>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</si>
  <si>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</si>
  <si>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</si>
  <si>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</si>
  <si>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</si>
  <si>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</si>
  <si>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</si>
  <si>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</si>
  <si>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</si>
  <si>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</si>
  <si>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</si>
  <si>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</si>
  <si>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</si>
  <si>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</si>
  <si>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</si>
  <si>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</si>
  <si>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</si>
  <si>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</si>
  <si>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</si>
  <si>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</si>
  <si>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</si>
  <si>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</si>
  <si>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</si>
  <si>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</si>
  <si>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</si>
  <si>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</si>
  <si>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</si>
  <si>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</si>
  <si>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</si>
  <si>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</si>
  <si>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</si>
  <si>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</si>
  <si>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</si>
  <si>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</si>
  <si>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</si>
  <si>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</si>
  <si>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</si>
  <si>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</si>
  <si>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</si>
  <si>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</si>
  <si>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</si>
  <si>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</si>
  <si>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</si>
  <si>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</si>
  <si>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</si>
  <si>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</si>
  <si>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</si>
  <si>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</si>
  <si>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</si>
  <si>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</si>
  <si>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</si>
  <si>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</si>
  <si>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</si>
  <si>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</si>
  <si>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</si>
  <si>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</si>
  <si>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</si>
  <si>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</si>
  <si>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</si>
  <si>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</si>
  <si>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</si>
  <si>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</si>
  <si>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</si>
  <si>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</si>
  <si>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</si>
  <si>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</si>
  <si>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</si>
  <si>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</si>
  <si>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</si>
  <si>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</si>
  <si>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</si>
  <si>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</si>
  <si>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</si>
  <si>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</si>
  <si>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</si>
  <si>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</si>
  <si>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</si>
  <si>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</si>
  <si>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</si>
  <si>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</si>
  <si>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</si>
  <si>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</si>
  <si>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</si>
  <si>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</si>
  <si>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</si>
  <si>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</si>
  <si>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</si>
  <si>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</si>
  <si>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</si>
  <si>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</si>
  <si>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</si>
  <si>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</si>
  <si>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</si>
  <si>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</si>
  <si>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</si>
  <si>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</si>
  <si>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</si>
  <si>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</si>
  <si>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</si>
  <si>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</si>
  <si>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</si>
  <si>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</si>
  <si>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</si>
  <si>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</si>
  <si>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</si>
  <si>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</si>
  <si>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</si>
  <si>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</si>
  <si>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</si>
  <si>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</si>
  <si>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</si>
  <si>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</si>
  <si>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</si>
  <si>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</si>
  <si>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</si>
  <si>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</si>
  <si>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</si>
  <si>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</si>
  <si>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</si>
  <si>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</si>
  <si>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</si>
  <si>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</si>
  <si>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</si>
  <si>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</si>
  <si>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</si>
  <si>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</si>
  <si>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</si>
  <si>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</si>
  <si>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</si>
  <si>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</si>
  <si>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</si>
  <si>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</si>
  <si>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</si>
  <si>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</si>
  <si>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</si>
  <si>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</si>
  <si>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</si>
  <si>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</si>
  <si>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</si>
  <si>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</si>
  <si>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</si>
  <si>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</si>
  <si>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</si>
  <si>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</si>
  <si>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</si>
  <si>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</si>
  <si>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</si>
  <si>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</si>
  <si>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</si>
  <si>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</si>
  <si>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</si>
  <si>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</si>
  <si>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</si>
  <si>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</si>
  <si>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</si>
  <si>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</si>
  <si>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</si>
  <si>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</si>
  <si>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</si>
  <si>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</si>
  <si>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</si>
  <si>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</si>
  <si>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</si>
  <si>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</si>
  <si>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</si>
  <si>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</si>
  <si>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</si>
  <si>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</si>
  <si>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</si>
  <si>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</si>
  <si>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</si>
  <si>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</si>
  <si>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</si>
  <si>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</si>
  <si>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</si>
  <si>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</si>
  <si>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</si>
  <si>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</si>
  <si>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</si>
  <si>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</si>
  <si>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</si>
  <si>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</si>
  <si>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</si>
  <si>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</si>
  <si>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</si>
  <si>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</si>
  <si>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</si>
  <si>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</si>
  <si>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</si>
  <si>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</si>
  <si>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</si>
  <si>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</si>
  <si>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</si>
  <si>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</si>
  <si>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</si>
  <si>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</si>
  <si>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</si>
  <si>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</si>
  <si>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</si>
  <si>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</si>
  <si>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</si>
  <si>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</si>
  <si>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</si>
  <si>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</si>
  <si>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</si>
  <si>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</si>
  <si>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</si>
  <si>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</si>
  <si>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</si>
  <si>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</si>
  <si>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</si>
  <si>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</si>
  <si>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</si>
  <si>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</si>
  <si>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</si>
  <si>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</si>
  <si>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</si>
  <si>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</si>
  <si>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</si>
  <si>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</si>
  <si>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</si>
  <si>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</si>
  <si>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</si>
  <si>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</si>
  <si>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</si>
  <si>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</si>
  <si>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</si>
  <si>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</si>
  <si>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</si>
  <si>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</si>
  <si>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</si>
  <si>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</si>
  <si>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</si>
  <si>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</si>
  <si>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</si>
  <si>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</si>
  <si>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</si>
  <si>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</si>
  <si>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</si>
  <si>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</si>
  <si>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</si>
  <si>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</si>
  <si>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</si>
  <si>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</si>
  <si>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</si>
  <si>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</si>
  <si>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</si>
  <si>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</si>
  <si>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</si>
  <si>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</si>
  <si>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</si>
  <si>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</si>
  <si>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</si>
  <si>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</si>
  <si>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</si>
  <si>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</si>
  <si>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</si>
  <si>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</si>
  <si>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</si>
  <si>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</si>
  <si>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</si>
  <si>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</si>
  <si>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</si>
  <si>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</si>
  <si>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</si>
  <si>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</si>
  <si>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</si>
  <si>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</si>
  <si>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</si>
  <si>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</si>
  <si>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</si>
  <si>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</si>
  <si>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</si>
  <si>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</si>
  <si>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</si>
  <si>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</si>
  <si>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</si>
  <si>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</si>
  <si>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</si>
  <si>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</si>
  <si>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</si>
  <si>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</si>
  <si>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</si>
  <si>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</si>
  <si>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</si>
  <si>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</si>
  <si>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</si>
  <si>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</si>
  <si>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</si>
  <si>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</si>
  <si>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</si>
  <si>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</si>
  <si>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</si>
  <si>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</si>
  <si>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</si>
  <si>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</si>
  <si>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</si>
  <si>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</si>
  <si>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</si>
  <si>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</si>
  <si>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</si>
  <si>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</si>
  <si>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</si>
  <si>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</si>
  <si>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</si>
  <si>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</si>
  <si>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</si>
  <si>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</si>
  <si>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</si>
  <si>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</si>
  <si>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</si>
  <si>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</si>
  <si>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</si>
  <si>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</si>
  <si>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</si>
  <si>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</si>
  <si>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</si>
  <si>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</si>
  <si>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</si>
  <si>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</si>
  <si>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</si>
  <si>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</si>
  <si>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</si>
  <si>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</si>
  <si>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</si>
  <si>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</si>
  <si>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</si>
  <si>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</si>
  <si>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</si>
  <si>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</si>
  <si>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</si>
  <si>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</si>
  <si>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</si>
  <si>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</si>
  <si>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</si>
  <si>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</si>
  <si>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</si>
  <si>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</si>
  <si>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</si>
  <si>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</si>
  <si>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</si>
  <si>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</si>
  <si>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</si>
  <si>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</si>
  <si>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</si>
  <si>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</si>
  <si>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</si>
  <si>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</si>
  <si>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</si>
  <si>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</si>
  <si>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</si>
  <si>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</si>
  <si>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</si>
  <si>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</si>
  <si>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</si>
  <si>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</si>
  <si>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</si>
  <si>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</si>
  <si>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</si>
  <si>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</si>
  <si>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</si>
  <si>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</si>
  <si>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</si>
  <si>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</si>
  <si>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</si>
  <si>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</si>
  <si>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</si>
  <si>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</si>
  <si>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</si>
  <si>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</si>
  <si>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</si>
  <si>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</si>
  <si>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</si>
  <si>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</si>
  <si>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</si>
  <si>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</si>
  <si>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</si>
  <si>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</si>
  <si>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</si>
  <si>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</si>
  <si>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</si>
  <si>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</si>
  <si>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</si>
  <si>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</si>
  <si>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</si>
  <si>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</si>
  <si>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</si>
  <si>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</si>
  <si>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</si>
  <si>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</si>
  <si>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</si>
  <si>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</si>
  <si>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</si>
  <si>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</si>
  <si>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</si>
  <si>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</si>
  <si>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</si>
  <si>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</si>
  <si>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</si>
  <si>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</si>
  <si>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</si>
  <si>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</si>
  <si>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</si>
  <si>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</si>
  <si>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</si>
  <si>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</si>
  <si>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</si>
  <si>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</si>
  <si>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</si>
  <si>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</si>
  <si>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</si>
  <si>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</si>
  <si>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</si>
  <si>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</si>
  <si>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</si>
  <si>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</si>
  <si>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</si>
  <si>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</si>
  <si>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</si>
  <si>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</si>
  <si>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</si>
  <si>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</si>
  <si>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</si>
  <si>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</si>
  <si>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</si>
  <si>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</si>
  <si>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</si>
  <si>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</si>
  <si>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</si>
  <si>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</si>
  <si>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</si>
  <si>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</si>
  <si>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</si>
  <si>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</si>
  <si>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</si>
  <si>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</si>
  <si>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</si>
  <si>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</si>
  <si>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</si>
  <si>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</si>
  <si>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</si>
  <si>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</si>
  <si>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</si>
  <si>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</si>
  <si>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</si>
  <si>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</si>
  <si>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</si>
  <si>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</si>
  <si>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</si>
  <si>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</si>
  <si>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</si>
  <si>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</si>
  <si>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</si>
  <si>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</si>
  <si>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</si>
  <si>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</si>
  <si>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</si>
  <si>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</si>
  <si>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</si>
  <si>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</si>
  <si>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</si>
  <si>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</si>
  <si>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</si>
  <si>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</si>
  <si>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</si>
  <si>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</si>
  <si>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</si>
  <si>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</si>
  <si>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</si>
  <si>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</si>
  <si>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</si>
  <si>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</si>
  <si>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</si>
  <si>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</si>
  <si>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</si>
  <si>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</si>
  <si>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</si>
  <si>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</si>
  <si>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</si>
  <si>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</si>
  <si>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</si>
  <si>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</si>
  <si>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</si>
  <si>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</si>
  <si>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</si>
  <si>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</si>
  <si>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</si>
  <si>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</si>
  <si>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</si>
  <si>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</si>
  <si>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</si>
  <si>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</si>
  <si>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</si>
  <si>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</si>
  <si>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</si>
  <si>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</si>
  <si>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</si>
  <si>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</si>
  <si>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</si>
  <si>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</si>
  <si>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</si>
  <si>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</si>
  <si>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</si>
  <si>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</si>
  <si>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</si>
  <si>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</si>
  <si>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</si>
  <si>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</si>
  <si>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</si>
  <si>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</si>
  <si>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</si>
  <si>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</si>
  <si>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</si>
  <si>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</si>
  <si>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</si>
  <si>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</si>
  <si>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</si>
  <si>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</si>
  <si>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</si>
  <si>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</si>
  <si>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</si>
  <si>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</si>
  <si>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</si>
  <si>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</si>
  <si>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</si>
  <si>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</si>
  <si>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</si>
  <si>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</si>
  <si>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</si>
  <si>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</si>
  <si>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</si>
  <si>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</si>
  <si>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</si>
  <si>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</si>
  <si>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</si>
  <si>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</si>
  <si>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</si>
  <si>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</si>
  <si>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</si>
  <si>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</si>
  <si>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</si>
  <si>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</si>
  <si>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</si>
  <si>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</si>
  <si>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</si>
  <si>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</si>
  <si>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</si>
  <si>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</si>
  <si>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</si>
  <si>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</si>
  <si>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</si>
  <si>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</si>
  <si>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</si>
  <si>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</si>
  <si>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</si>
  <si>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</si>
  <si>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</si>
  <si>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</si>
  <si>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</si>
  <si>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</si>
  <si>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</si>
  <si>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</si>
  <si>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</si>
  <si>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</si>
  <si>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</si>
  <si>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</si>
  <si>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</si>
  <si>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</si>
  <si>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</si>
  <si>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</si>
  <si>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</si>
  <si>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</si>
  <si>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</si>
  <si>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</si>
  <si>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</si>
  <si>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</si>
  <si>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</si>
  <si>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</si>
  <si>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</si>
  <si>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</si>
  <si>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</si>
  <si>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</si>
  <si>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</si>
  <si>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</si>
  <si>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</si>
  <si>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</si>
  <si>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</si>
  <si>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</si>
  <si>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</si>
  <si>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</si>
  <si>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</si>
  <si>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</si>
  <si>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</si>
  <si>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</si>
  <si>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</si>
  <si>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</si>
  <si>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</si>
  <si>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</si>
  <si>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</si>
  <si>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</si>
  <si>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</si>
  <si>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</si>
  <si>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</si>
  <si>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</si>
  <si>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</si>
  <si>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</si>
  <si>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</si>
  <si>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</si>
  <si>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</si>
  <si>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</si>
  <si>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</si>
  <si>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</si>
  <si>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</si>
  <si>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</si>
  <si>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</si>
  <si>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</si>
  <si>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</si>
  <si>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</si>
  <si>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</si>
  <si>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</si>
  <si>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</si>
  <si>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</si>
  <si>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</si>
  <si>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</si>
  <si>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</si>
  <si>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</si>
  <si>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</si>
  <si>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</si>
  <si>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</si>
  <si>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</si>
  <si>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</si>
  <si>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</si>
  <si>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</si>
  <si>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</si>
  <si>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</si>
  <si>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</si>
  <si>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</si>
  <si>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</si>
  <si>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</si>
  <si>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</si>
  <si>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</si>
  <si>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</si>
  <si>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</si>
  <si>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</si>
  <si>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</si>
  <si>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</si>
  <si>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</si>
  <si>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</si>
  <si>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</si>
  <si>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</si>
  <si>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</si>
  <si>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</si>
  <si>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</si>
  <si>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</si>
  <si>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</si>
  <si>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</si>
  <si>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</si>
  <si>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</si>
  <si>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</si>
  <si>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</si>
  <si>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</si>
  <si>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</si>
  <si>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</si>
  <si>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</si>
  <si>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</si>
  <si>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</si>
  <si>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</si>
  <si>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</si>
  <si>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</si>
  <si>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</si>
  <si>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</si>
  <si>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</si>
  <si>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</si>
  <si>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</si>
  <si>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</si>
  <si>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</si>
  <si>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</si>
  <si>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</si>
  <si>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</si>
  <si>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</si>
  <si>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</si>
  <si>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</si>
  <si>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</si>
  <si>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</si>
  <si>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</si>
  <si>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</si>
  <si>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</si>
  <si>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</si>
  <si>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</si>
  <si>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</si>
  <si>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</si>
  <si>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</si>
  <si>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</si>
  <si>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</si>
  <si>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</si>
  <si>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</si>
  <si>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</si>
  <si>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</si>
  <si>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</si>
  <si>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</si>
  <si>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</si>
  <si>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</si>
  <si>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</si>
  <si>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</si>
  <si>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</si>
  <si>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</si>
  <si>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</si>
  <si>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</si>
  <si>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</si>
  <si>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</si>
  <si>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</si>
  <si>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</si>
  <si>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</si>
  <si>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</si>
  <si>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</si>
  <si>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</si>
  <si>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</si>
  <si>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</si>
  <si>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</si>
  <si>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</si>
  <si>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</si>
  <si>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</si>
  <si>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</si>
  <si>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</si>
  <si>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</si>
  <si>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</si>
  <si>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</si>
  <si>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</si>
  <si>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</si>
  <si>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</si>
  <si>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</si>
  <si>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</si>
  <si>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</si>
  <si>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</si>
  <si>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</si>
  <si>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</si>
  <si>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</si>
  <si>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</si>
  <si>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</si>
  <si>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</si>
  <si>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</si>
  <si>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</si>
  <si>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</si>
  <si>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</si>
  <si>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</si>
  <si>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</si>
  <si>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</si>
  <si>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</si>
  <si>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</si>
  <si>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</si>
  <si>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</si>
  <si>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</si>
  <si>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</si>
  <si>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</si>
  <si>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</si>
  <si>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</si>
  <si>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</si>
  <si>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</si>
  <si>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</si>
  <si>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</si>
  <si>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</si>
  <si>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</si>
  <si>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</si>
  <si>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</si>
  <si>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</si>
  <si>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</si>
  <si>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</si>
  <si>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</si>
  <si>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</si>
  <si>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</si>
  <si>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</si>
  <si>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</si>
  <si>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</si>
  <si>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</si>
  <si>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</si>
  <si>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</si>
  <si>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</si>
  <si>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</si>
  <si>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</si>
  <si>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</si>
  <si>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</si>
  <si>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</si>
  <si>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</si>
  <si>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</si>
  <si>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</si>
  <si>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</si>
  <si>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</si>
  <si>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</si>
  <si>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</si>
  <si>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</si>
  <si>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</si>
  <si>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</si>
  <si>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</si>
  <si>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</si>
  <si>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</si>
  <si>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</si>
  <si>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</si>
  <si>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</si>
  <si>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</si>
  <si>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</si>
  <si>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</si>
  <si>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</si>
  <si>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</si>
  <si>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</si>
  <si>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</si>
  <si>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</si>
  <si>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</si>
  <si>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</si>
  <si>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</si>
  <si>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</si>
  <si>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</si>
  <si>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</si>
  <si>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</si>
  <si>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</si>
  <si>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</si>
  <si>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</si>
  <si>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</si>
  <si>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</si>
  <si>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</si>
  <si>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</si>
  <si>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</si>
  <si>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</si>
  <si>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</si>
  <si>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</si>
  <si>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</si>
  <si>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</si>
  <si>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</si>
  <si>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</si>
  <si>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</si>
  <si>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</si>
  <si>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</si>
  <si>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</si>
  <si>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</si>
  <si>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</si>
  <si>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</si>
  <si>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</si>
  <si>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</si>
  <si>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</si>
  <si>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</si>
  <si>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</si>
  <si>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</si>
  <si>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</si>
  <si>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</si>
  <si>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</si>
  <si>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</si>
  <si>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</si>
  <si>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</si>
  <si>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</si>
  <si>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</si>
  <si>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</si>
  <si>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</si>
  <si>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</si>
  <si>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</si>
  <si>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</si>
  <si>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</si>
  <si>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</si>
  <si>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</si>
  <si>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</si>
  <si>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</si>
  <si>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</si>
  <si>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</si>
  <si>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</si>
  <si>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</si>
  <si>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</si>
  <si>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</si>
  <si>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</si>
  <si>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</si>
  <si>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</si>
  <si>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</si>
  <si>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</si>
  <si>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</si>
  <si>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</si>
  <si>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</si>
  <si>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</si>
  <si>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</si>
  <si>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</si>
  <si>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</si>
  <si>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</si>
  <si>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</si>
  <si>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</si>
  <si>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</si>
  <si>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</si>
  <si>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</si>
  <si>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</si>
  <si>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</si>
  <si>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</si>
  <si>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</si>
  <si>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</si>
  <si>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</si>
  <si>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</si>
  <si>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</si>
  <si>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</si>
  <si>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</si>
  <si>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</si>
  <si>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</si>
  <si>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</si>
  <si>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</si>
  <si>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</si>
  <si>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</si>
  <si>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</si>
  <si>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</si>
  <si>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</si>
  <si>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</si>
  <si>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</si>
  <si>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</si>
  <si>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</si>
  <si>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</si>
  <si>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</si>
  <si>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</si>
  <si>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</si>
  <si>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</si>
  <si>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</si>
  <si>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</si>
  <si>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</si>
  <si>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</si>
  <si>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</si>
  <si>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</si>
  <si>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</si>
  <si>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</si>
  <si>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</si>
  <si>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</si>
  <si>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</si>
  <si>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</si>
  <si>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</si>
  <si>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</si>
  <si>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</si>
  <si>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</si>
  <si>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</si>
  <si>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</si>
  <si>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</si>
  <si>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</si>
  <si>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</si>
  <si>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</si>
  <si>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</si>
  <si>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</si>
  <si>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</si>
  <si>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</si>
  <si>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</si>
  <si>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</si>
  <si>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</si>
  <si>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</si>
  <si>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</si>
  <si>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</si>
  <si>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</si>
  <si>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</si>
  <si>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</si>
  <si>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</si>
  <si>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</si>
  <si>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</si>
  <si>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</si>
  <si>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</si>
  <si>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</si>
  <si>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</si>
  <si>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</si>
  <si>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</si>
  <si>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</si>
  <si>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</si>
  <si>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</si>
  <si>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</si>
  <si>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</si>
  <si>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</si>
  <si>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</si>
  <si>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</si>
  <si>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</si>
  <si>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</si>
  <si>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</si>
  <si>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</si>
  <si>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</si>
  <si>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</si>
  <si>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</si>
  <si>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</si>
  <si>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</si>
  <si>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</si>
  <si>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</si>
  <si>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</si>
  <si>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</si>
  <si>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</si>
  <si>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</si>
  <si>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</si>
  <si>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</si>
  <si>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</si>
  <si>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</si>
  <si>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</si>
  <si>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</si>
  <si>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</si>
  <si>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</si>
  <si>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</si>
  <si>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</si>
  <si>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</si>
  <si>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</si>
  <si>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</si>
  <si>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</si>
  <si>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</si>
  <si>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</si>
  <si>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</si>
  <si>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</si>
  <si>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</si>
  <si>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</si>
  <si>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</si>
  <si>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</si>
  <si>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</si>
  <si>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</si>
  <si>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</si>
  <si>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</si>
  <si>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</si>
  <si>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</si>
  <si>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</si>
  <si>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</si>
  <si>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</si>
  <si>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</si>
  <si>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</si>
  <si>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</si>
  <si>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</si>
  <si>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</si>
  <si>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</si>
  <si>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</si>
  <si>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</si>
  <si>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</si>
  <si>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</si>
  <si>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</si>
  <si>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</si>
  <si>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</si>
  <si>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</si>
  <si>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</si>
  <si>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</si>
  <si>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</si>
  <si>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</si>
  <si>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</si>
  <si>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</si>
  <si>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</si>
  <si>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</si>
  <si>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</si>
  <si>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</si>
  <si>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</si>
  <si>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</si>
  <si>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</si>
  <si>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</si>
  <si>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</si>
  <si>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</si>
  <si>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</si>
  <si>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</si>
  <si>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</si>
  <si>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</si>
  <si>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</si>
  <si>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</si>
  <si>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</si>
  <si>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</si>
  <si>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</si>
  <si>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</si>
  <si>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</si>
  <si>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</si>
  <si>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</si>
  <si>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</si>
  <si>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</si>
  <si>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</si>
  <si>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</si>
  <si>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</si>
  <si>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</si>
  <si>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</si>
  <si>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</si>
  <si>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</si>
  <si>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</si>
  <si>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</si>
  <si>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</si>
  <si>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</si>
  <si>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</si>
  <si>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</si>
  <si>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</si>
  <si>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</si>
  <si>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</si>
  <si>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</si>
  <si>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</si>
  <si>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</si>
  <si>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</si>
  <si>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</si>
  <si>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</si>
  <si>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</si>
  <si>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</si>
  <si>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</si>
  <si>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</si>
  <si>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</si>
  <si>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</si>
  <si>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</si>
  <si>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</si>
  <si>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</si>
  <si>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</si>
  <si>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</si>
  <si>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</si>
  <si>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</si>
  <si>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</si>
  <si>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</si>
  <si>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</si>
  <si>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</si>
  <si>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</si>
  <si>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</si>
  <si>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</si>
  <si>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</si>
  <si>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</si>
  <si>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</si>
  <si>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</si>
  <si>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</si>
  <si>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</si>
  <si>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</si>
  <si>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</si>
  <si>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</si>
  <si>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</si>
  <si>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</si>
  <si>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</si>
  <si>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</si>
  <si>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</si>
  <si>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</si>
  <si>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</si>
  <si>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</si>
  <si>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</si>
  <si>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</si>
  <si>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</si>
  <si>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</si>
  <si>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</si>
  <si>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</si>
  <si>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</si>
  <si>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</si>
  <si>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</si>
  <si>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</si>
  <si>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</si>
  <si>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</si>
  <si>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</si>
  <si>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</si>
  <si>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</si>
  <si>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</si>
  <si>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</si>
  <si>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</si>
  <si>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</si>
  <si>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</si>
  <si>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</si>
  <si>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</si>
  <si>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</si>
  <si>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</si>
  <si>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</si>
  <si>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</si>
  <si>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</si>
  <si>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</si>
  <si>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</si>
  <si>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</si>
  <si>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</si>
  <si>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</si>
  <si>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</si>
  <si>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</si>
  <si>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</si>
  <si>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</si>
  <si>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</si>
  <si>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</si>
  <si>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</si>
  <si>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</si>
  <si>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</si>
  <si>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</si>
  <si>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</si>
  <si>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</si>
  <si>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</si>
  <si>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</si>
  <si>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</si>
  <si>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</si>
  <si>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</si>
  <si>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</si>
  <si>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</si>
  <si>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</si>
  <si>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</si>
  <si>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</si>
  <si>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</si>
  <si>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</si>
  <si>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</si>
  <si>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</si>
  <si>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</si>
  <si>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</si>
  <si>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</si>
  <si>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</si>
  <si>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</si>
  <si>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</si>
  <si>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</si>
  <si>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</si>
  <si>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</si>
  <si>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</si>
  <si>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</si>
  <si>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</si>
  <si>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</si>
  <si>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</si>
  <si>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</si>
  <si>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</si>
  <si>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</si>
  <si>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</si>
  <si>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</si>
  <si>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</si>
  <si>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</si>
  <si>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</si>
  <si>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</si>
  <si>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</si>
  <si>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</si>
  <si>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</si>
  <si>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</si>
  <si>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</si>
  <si>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</si>
  <si>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</si>
  <si>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</si>
  <si>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</si>
  <si>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</si>
  <si>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</si>
  <si>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</si>
  <si>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</si>
  <si>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</si>
  <si>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</si>
  <si>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</si>
  <si>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</si>
  <si>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</si>
  <si>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</si>
  <si>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</si>
  <si>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</si>
  <si>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</si>
  <si>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</si>
  <si>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</si>
  <si>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</si>
  <si>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</si>
  <si>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</si>
  <si>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</si>
  <si>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</si>
  <si>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</si>
  <si>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</si>
  <si>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</si>
  <si>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</si>
  <si>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</si>
  <si>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</si>
  <si>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</si>
  <si>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</si>
  <si>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</si>
  <si>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</si>
  <si>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</si>
  <si>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</si>
  <si>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</si>
  <si>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</si>
  <si>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</si>
  <si>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</si>
  <si>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</si>
  <si>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</si>
  <si>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</si>
  <si>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</si>
  <si>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</si>
  <si>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</si>
  <si>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</si>
  <si>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</si>
  <si>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</si>
  <si>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</si>
  <si>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</si>
  <si>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</si>
  <si>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</si>
  <si>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</si>
  <si>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</si>
  <si>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</si>
  <si>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</si>
  <si>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</si>
  <si>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</si>
  <si>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</si>
  <si>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</si>
  <si>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</si>
  <si>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</si>
  <si>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</si>
  <si>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</si>
  <si>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</si>
  <si>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</si>
  <si>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</si>
  <si>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</si>
  <si>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</si>
  <si>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</si>
  <si>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</si>
  <si>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</si>
  <si>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</si>
  <si>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</si>
  <si>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</si>
  <si>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</si>
  <si>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</si>
  <si>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</si>
  <si>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</si>
  <si>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</si>
  <si>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</si>
  <si>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</si>
  <si>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</si>
  <si>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</si>
  <si>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</si>
  <si>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</si>
  <si>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</si>
  <si>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</si>
  <si>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</si>
  <si>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</si>
  <si>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</si>
  <si>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</si>
  <si>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</si>
  <si>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</si>
  <si>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</si>
  <si>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</si>
  <si>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</si>
  <si>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</si>
  <si>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</si>
  <si>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</si>
  <si>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</si>
  <si>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</si>
  <si>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</si>
  <si>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</si>
  <si>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</si>
  <si>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</si>
  <si>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</si>
  <si>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</si>
  <si>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</si>
  <si>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</si>
  <si>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</si>
  <si>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</si>
  <si>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</si>
  <si>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</si>
  <si>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</si>
  <si>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</si>
  <si>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</si>
  <si>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</si>
  <si>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</si>
  <si>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</si>
  <si>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</si>
  <si>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</si>
  <si>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</si>
  <si>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</si>
  <si>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</si>
  <si>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</si>
  <si>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</si>
  <si>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</si>
  <si>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</si>
  <si>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</si>
  <si>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</si>
  <si>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</si>
  <si>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</si>
  <si>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</si>
  <si>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</si>
  <si>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</si>
  <si>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</si>
  <si>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</si>
  <si>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</si>
  <si>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</si>
  <si>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</si>
  <si>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</si>
  <si>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</si>
  <si>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</si>
  <si>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</si>
  <si>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</si>
  <si>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</si>
  <si>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</si>
  <si>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</si>
  <si>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</si>
  <si>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</si>
  <si>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</si>
  <si>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</si>
  <si>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</si>
  <si>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</si>
  <si>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</si>
  <si>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</si>
  <si>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</si>
  <si>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</si>
  <si>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</si>
  <si>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</si>
  <si>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</si>
  <si>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</si>
  <si>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</si>
  <si>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</si>
  <si>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</si>
  <si>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</si>
  <si>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</si>
  <si>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</si>
  <si>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</si>
  <si>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</si>
  <si>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</si>
  <si>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</si>
  <si>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</si>
  <si>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</si>
  <si>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</si>
  <si>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</si>
  <si>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</si>
  <si>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</si>
  <si>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</si>
  <si>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</si>
  <si>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</si>
  <si>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</si>
  <si>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</si>
  <si>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</si>
  <si>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</si>
  <si>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</si>
  <si>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</si>
  <si>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</si>
  <si>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</si>
  <si>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</si>
  <si>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</si>
  <si>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</si>
  <si>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</si>
  <si>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</si>
  <si>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</si>
  <si>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</si>
  <si>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</si>
  <si>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</si>
  <si>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</si>
  <si>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</si>
  <si>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</si>
  <si>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</si>
  <si>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</si>
  <si>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</si>
  <si>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</si>
  <si>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</si>
  <si>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</si>
  <si>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</si>
  <si>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</si>
  <si>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</si>
  <si>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</si>
  <si>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</si>
  <si>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</si>
  <si>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</si>
  <si>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</si>
  <si>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</si>
  <si>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</si>
  <si>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</si>
  <si>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</si>
  <si>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</si>
  <si>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</si>
  <si>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</si>
  <si>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</si>
  <si>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</si>
  <si>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</si>
  <si>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</si>
  <si>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</si>
  <si>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</si>
  <si>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</si>
  <si>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</si>
  <si>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</si>
  <si>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</si>
  <si>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</si>
  <si>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</si>
  <si>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</si>
  <si>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</si>
  <si>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</si>
  <si>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</si>
  <si>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</si>
  <si>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</si>
  <si>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</si>
  <si>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</si>
  <si>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</si>
  <si>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</si>
  <si>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</si>
  <si>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</si>
  <si>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</si>
  <si>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</si>
  <si>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</si>
  <si>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</si>
  <si>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</si>
  <si>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</si>
  <si>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</si>
  <si>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</si>
  <si>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</si>
  <si>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</si>
  <si>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</si>
  <si>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</si>
  <si>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</si>
  <si>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</si>
  <si>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</si>
  <si>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</si>
  <si>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</si>
  <si>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</si>
  <si>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</si>
  <si>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</si>
  <si>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</si>
  <si>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</si>
  <si>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</si>
  <si>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</si>
  <si>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</si>
  <si>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</si>
  <si>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</si>
  <si>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</si>
  <si>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</si>
  <si>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</si>
  <si>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</si>
  <si>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</si>
  <si>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</si>
  <si>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</si>
  <si>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</si>
  <si>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</si>
  <si>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</si>
  <si>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</si>
  <si>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</si>
  <si>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</si>
  <si>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</si>
  <si>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</si>
  <si>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</si>
  <si>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</si>
  <si>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</si>
  <si>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</si>
  <si>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</si>
  <si>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</si>
  <si>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</si>
  <si>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</si>
  <si>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</si>
  <si>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</si>
  <si>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</si>
  <si>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</si>
  <si>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</si>
  <si>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</si>
  <si>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</si>
  <si>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</si>
  <si>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</si>
  <si>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</si>
  <si>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</si>
  <si>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</si>
  <si>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</si>
  <si>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</si>
  <si>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</si>
  <si>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</si>
  <si>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</si>
  <si>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</si>
  <si>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</si>
  <si>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</si>
  <si>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</si>
  <si>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</si>
  <si>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</si>
  <si>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</si>
  <si>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</si>
  <si>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</si>
  <si>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</si>
  <si>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</si>
  <si>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</si>
  <si>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</si>
  <si>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</si>
  <si>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</si>
  <si>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</si>
  <si>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</si>
  <si>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</si>
  <si>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</si>
  <si>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</si>
  <si>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</si>
  <si>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</si>
  <si>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</si>
  <si>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</si>
  <si>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</si>
  <si>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</si>
  <si>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</si>
  <si>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</si>
  <si>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</si>
  <si>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</si>
  <si>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</si>
  <si>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</si>
  <si>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</si>
  <si>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</si>
  <si>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</si>
  <si>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</si>
  <si>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</si>
  <si>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</si>
  <si>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</si>
  <si>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</si>
  <si>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</si>
  <si>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</si>
  <si>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</si>
  <si>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</si>
  <si>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</si>
  <si>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</si>
  <si>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</si>
  <si>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</si>
  <si>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</si>
  <si>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</si>
  <si>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</si>
  <si>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</si>
  <si>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</si>
  <si>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</si>
  <si>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</si>
  <si>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</si>
  <si>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</si>
  <si>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</si>
  <si>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</si>
  <si>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</si>
  <si>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</si>
  <si>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</si>
  <si>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</si>
  <si>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</si>
  <si>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</si>
  <si>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</si>
  <si>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</si>
  <si>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</si>
  <si>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</si>
  <si>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</si>
  <si>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</si>
  <si>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</si>
  <si>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</si>
  <si>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</si>
  <si>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</si>
  <si>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</si>
  <si>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</si>
  <si>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</si>
  <si>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</si>
  <si>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</si>
  <si>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</si>
  <si>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</si>
  <si>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</si>
  <si>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</si>
  <si>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</si>
  <si>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</si>
  <si>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</si>
  <si>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</si>
  <si>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</si>
  <si>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</si>
  <si>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</si>
  <si>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</si>
  <si>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</si>
  <si>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</si>
  <si>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</si>
  <si>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</si>
  <si>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</si>
  <si>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</si>
  <si>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</si>
  <si>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</si>
  <si>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</si>
  <si>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</si>
  <si>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</si>
  <si>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</si>
  <si>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</si>
  <si>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</si>
  <si>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</si>
  <si>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</si>
  <si>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</si>
  <si>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</si>
  <si>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</si>
  <si>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</si>
  <si>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</si>
  <si>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</si>
  <si>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</si>
  <si>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</si>
  <si>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</si>
  <si>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</si>
  <si>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</si>
  <si>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</si>
  <si>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</si>
  <si>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</si>
  <si>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</si>
  <si>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</si>
  <si>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</si>
  <si>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</si>
  <si>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</si>
  <si>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</si>
  <si>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</si>
  <si>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</si>
  <si>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</si>
  <si>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</si>
  <si>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</si>
  <si>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</si>
  <si>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</si>
  <si>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</si>
  <si>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</si>
  <si>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</si>
  <si>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</si>
  <si>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</si>
  <si>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</si>
  <si>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</si>
  <si>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</si>
  <si>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</si>
  <si>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</si>
  <si>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</si>
  <si>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</si>
  <si>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</si>
  <si>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</si>
  <si>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</si>
  <si>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</si>
  <si>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</si>
  <si>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</si>
  <si>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</si>
  <si>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</si>
  <si>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</si>
  <si>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</si>
  <si>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</si>
  <si>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</si>
  <si>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</si>
  <si>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</si>
  <si>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</si>
  <si>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</si>
  <si>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</si>
  <si>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</si>
  <si>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</si>
  <si>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</si>
  <si>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</si>
  <si>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</si>
  <si>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</si>
  <si>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</si>
  <si>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</si>
  <si>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</si>
  <si>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</si>
  <si>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</si>
  <si>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</si>
  <si>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</si>
  <si>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</si>
  <si>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</si>
  <si>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</si>
  <si>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</si>
  <si>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</si>
  <si>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</si>
  <si>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</si>
  <si>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</si>
  <si>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</si>
  <si>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</si>
  <si>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</si>
  <si>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</si>
  <si>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</si>
  <si>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</si>
  <si>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</si>
  <si>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</si>
  <si>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</si>
  <si>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</si>
  <si>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</si>
  <si>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</si>
  <si>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</si>
  <si>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</si>
  <si>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</si>
  <si>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</si>
  <si>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</si>
  <si>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</si>
  <si>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</si>
  <si>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</si>
  <si>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</si>
  <si>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</si>
  <si>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</si>
  <si>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</si>
  <si>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</si>
  <si>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</si>
  <si>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</si>
  <si>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</si>
  <si>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</si>
  <si>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</si>
  <si>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</si>
  <si>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</si>
  <si>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</si>
  <si>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</si>
  <si>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</si>
  <si>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</si>
  <si>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</si>
  <si>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</si>
  <si>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</si>
  <si>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</si>
  <si>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</si>
  <si>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</si>
  <si>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</si>
  <si>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</si>
  <si>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</si>
  <si>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</si>
  <si>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</si>
  <si>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</si>
  <si>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</si>
  <si>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</si>
  <si>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</si>
  <si>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</si>
  <si>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</si>
  <si>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</si>
  <si>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</si>
  <si>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</si>
  <si>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</si>
  <si>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</si>
  <si>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</si>
  <si>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</si>
  <si>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</si>
  <si>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</si>
  <si>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</si>
  <si>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</si>
  <si>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</si>
  <si>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</si>
  <si>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</si>
  <si>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</si>
  <si>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</si>
  <si>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</si>
  <si>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</si>
  <si>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</si>
  <si>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</si>
  <si>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</si>
  <si>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</si>
  <si>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</si>
  <si>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</si>
  <si>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</si>
  <si>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</si>
  <si>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</si>
  <si>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</si>
  <si>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</si>
  <si>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</si>
  <si>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</si>
  <si>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</si>
  <si>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</si>
  <si>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</si>
  <si>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</si>
  <si>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</si>
  <si>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</si>
  <si>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</si>
  <si>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</si>
  <si>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</si>
  <si>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</si>
  <si>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</si>
  <si>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</si>
  <si>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</si>
  <si>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</si>
  <si>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</si>
  <si>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</si>
  <si>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</si>
  <si>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</si>
  <si>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</si>
  <si>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</si>
  <si>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</si>
  <si>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</si>
  <si>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</si>
  <si>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</si>
  <si>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</si>
  <si>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</si>
  <si>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</si>
  <si>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</si>
  <si>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</si>
  <si>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</si>
  <si>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</si>
  <si>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</si>
  <si>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</si>
  <si>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</si>
  <si>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</si>
  <si>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</si>
  <si>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</si>
  <si>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</si>
  <si>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</si>
  <si>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</si>
  <si>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</si>
  <si>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</si>
  <si>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</si>
  <si>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</si>
  <si>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</si>
  <si>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</si>
  <si>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</si>
  <si>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</si>
  <si>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</si>
  <si>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</si>
  <si>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</si>
  <si>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</si>
  <si>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</si>
  <si>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</si>
  <si>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</si>
  <si>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</si>
  <si>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</si>
  <si>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</si>
  <si>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</si>
  <si>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</si>
  <si>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</si>
  <si>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</si>
  <si>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</si>
  <si>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</si>
  <si>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</si>
  <si>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</si>
  <si>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</si>
  <si>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</si>
  <si>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</si>
  <si>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</si>
  <si>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</si>
  <si>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</si>
  <si>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</si>
  <si>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</si>
  <si>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</si>
  <si>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</si>
  <si>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</si>
  <si>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</si>
  <si>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</si>
  <si>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</si>
  <si>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</si>
  <si>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</si>
  <si>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</si>
  <si>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</si>
  <si>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</si>
  <si>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</si>
  <si>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</si>
  <si>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</si>
  <si>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</si>
  <si>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</si>
  <si>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</si>
  <si>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</si>
  <si>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</si>
  <si>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</si>
  <si>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</si>
  <si>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</si>
  <si>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</si>
  <si>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</si>
  <si>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</si>
  <si>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</si>
  <si>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</si>
  <si>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</si>
  <si>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</si>
  <si>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</si>
  <si>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</si>
  <si>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</si>
  <si>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</si>
  <si>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</si>
  <si>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</si>
  <si>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</si>
  <si>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</si>
  <si>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</si>
  <si>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</si>
  <si>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</si>
  <si>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</si>
  <si>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</si>
  <si>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</si>
  <si>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</si>
  <si>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</si>
  <si>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</si>
  <si>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</si>
  <si>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</si>
  <si>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</si>
  <si>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</si>
  <si>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</si>
  <si>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</si>
  <si>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</si>
  <si>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</si>
  <si>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</si>
  <si>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</si>
  <si>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</si>
  <si>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</si>
  <si>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</si>
  <si>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</si>
  <si>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</si>
  <si>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</si>
  <si>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</si>
  <si>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</si>
  <si>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</si>
  <si>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</si>
  <si>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</si>
  <si>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</si>
  <si>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</si>
  <si>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</si>
  <si>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</si>
  <si>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</si>
  <si>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</si>
  <si>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</si>
  <si>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</si>
  <si>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</si>
  <si>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</si>
  <si>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</si>
  <si>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</si>
  <si>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</si>
  <si>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</si>
  <si>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</si>
  <si>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</si>
  <si>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</si>
  <si>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</si>
  <si>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</si>
  <si>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</si>
  <si>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</si>
  <si>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</si>
  <si>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</si>
  <si>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</si>
  <si>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</si>
  <si>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</si>
  <si>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</si>
  <si>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</si>
  <si>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</si>
  <si>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</si>
  <si>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</si>
  <si>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</si>
  <si>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</si>
  <si>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</si>
  <si>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</si>
  <si>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Blurb</t>
  </si>
  <si>
    <t>Number of backers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</si>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</sst>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71" formatCode="_-[$$-1009]* #,##0_-;\-[$$-1009]* #,##0_-;_-[$$-1009]* &quot;-&quot;??_-;_-@_-"/>
    <numFmt numFmtId="173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/>
    <xf numFmtId="0" fontId="3" fillId="0" borderId="0" xfId="0" applyFont="1" applyAlignment="1">
      <alignment vertical="center" wrapText="1"/>
    </xf>
    <xf numFmtId="171" fontId="0" fillId="0" borderId="0" xfId="0" applyNumberFormat="1" applyFont="1"/>
    <xf numFmtId="173" fontId="0" fillId="0" borderId="0" xfId="3" applyNumberFormat="1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Fundraising</a:t>
            </a:r>
            <a:r>
              <a:rPr lang="en-CA" baseline="0"/>
              <a:t> Outcomes-US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2-480D-A98A-4C7B2F0CC7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22-480D-A98A-4C7B2F0CC7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22-480D-A98A-4C7B2F0CC7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22-480D-A98A-4C7B2F0CC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510640"/>
        <c:axId val="416511056"/>
      </c:barChart>
      <c:catAx>
        <c:axId val="416510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1056"/>
        <c:crosses val="autoZero"/>
        <c:auto val="1"/>
        <c:lblAlgn val="ctr"/>
        <c:lblOffset val="100"/>
        <c:noMultiLvlLbl val="0"/>
      </c:catAx>
      <c:valAx>
        <c:axId val="41651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06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A7-4C3B-B030-48966B1893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A7-4C3B-B030-48966B1893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A7-4C3B-B030-48966B189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7245536"/>
        <c:axId val="477243040"/>
      </c:barChart>
      <c:catAx>
        <c:axId val="47724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3040"/>
        <c:crosses val="autoZero"/>
        <c:auto val="1"/>
        <c:lblAlgn val="ctr"/>
        <c:lblOffset val="100"/>
        <c:noMultiLvlLbl val="0"/>
      </c:catAx>
      <c:valAx>
        <c:axId val="47724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</a:t>
            </a:r>
            <a:r>
              <a:rPr lang="en-CA" baseline="0"/>
              <a:t>n Outcomes Over Time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E-49C7-85B9-61F108E3499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E-49C7-85B9-61F108E3499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7E-49C7-85B9-61F108E3499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7E-49C7-85B9-61F108E34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243456"/>
        <c:axId val="477246784"/>
      </c:lineChart>
      <c:catAx>
        <c:axId val="47724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6784"/>
        <c:crosses val="autoZero"/>
        <c:auto val="1"/>
        <c:lblAlgn val="ctr"/>
        <c:lblOffset val="100"/>
        <c:noMultiLvlLbl val="0"/>
      </c:catAx>
      <c:valAx>
        <c:axId val="477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34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 Pledged</a:t>
          </a:r>
        </a:p>
      </cx:txPr>
    </cx:title>
    <cx:plotArea>
      <cx:plotAreaRegion>
        <cx:series layoutId="boxWhisker" uniqueId="{90A48780-787D-417B-95AD-AD4CD999291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896ED9-0F15-4CA5-9B90-3D75B717633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EAD0A6-4B9F-4933-B5E2-7C1A0B215D48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F04B4C-B436-476A-9D44-3AB9E33609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FD9078-AAE2-4742-A2A1-0537C290AFC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590548</xdr:colOff>
      <xdr:row>0</xdr:row>
      <xdr:rowOff>85724</xdr:rowOff>
    </xdr:from>
    <xdr:to>
      <xdr:col>18</xdr:col>
      <xdr:colOff>361949</xdr:colOff>
      <xdr:row>28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1CFB0-CE38-4B32-B3E4-5A517B559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7</xdr:row>
      <xdr:rowOff>52386</xdr:rowOff>
    </xdr:from>
    <xdr:to>
      <xdr:col>18</xdr:col>
      <xdr:colOff>47624</xdr:colOff>
      <xdr:row>30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AC5D1-B898-4ECF-AF4F-B8B05F8CB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47625</xdr:rowOff>
    </xdr:from>
    <xdr:to>
      <xdr:col>17</xdr:col>
      <xdr:colOff>180975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B20A2-7E6B-4D14-8C2D-8E5950EE3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" refreshedDate="44372.331615277777" createdVersion="7" refreshedVersion="7" minRefreshableVersion="3" recordCount="4114" xr:uid="{02B89BBA-9A7D-43D5-9EA6-35A9ECED2B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" refreshedDate="44372.347081597225" createdVersion="7" refreshedVersion="7" minRefreshableVersion="3" recordCount="4114" xr:uid="{8D480BB7-435E-49B6-8196-129D872E1B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49409-CFDD-4B90-843F-295E2175B6A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850B6-CE2A-4B36-A084-550EC94370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12FCD-9E4A-42EC-9938-B46A0EB7707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3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A2924" zoomScale="95" zoomScaleNormal="95" workbookViewId="0">
      <selection activeCell="C2932" sqref="C293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2.28515625" bestFit="1" customWidth="1"/>
    <col min="19" max="19" width="33.85546875" bestFit="1" customWidth="1"/>
    <col min="20" max="20" width="22.28515625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/>
      <c r="V1" s="1"/>
    </row>
    <row r="2" spans="1:22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ROUND((E2/D2)*100,0)</f>
        <v>137</v>
      </c>
      <c r="P2" s="11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2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ROUND((E3/D3)*100,0)</f>
        <v>143</v>
      </c>
      <c r="P3" s="11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2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2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2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2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2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2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2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2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2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2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2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2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2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1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ROUND((E67/D67)*100,0)</f>
        <v>108</v>
      </c>
      <c r="P67" s="11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1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1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1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1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1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1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1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1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1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1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1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1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1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1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1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1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1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1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1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1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1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1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1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1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1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1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1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1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1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1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1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1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1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1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1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1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1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1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1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1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1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1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1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1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1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1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1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1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1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1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1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1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1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1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1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1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1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ROUND((E131/D131)*100,0)</f>
        <v>0</v>
      </c>
      <c r="P131" s="1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1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1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1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1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1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1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1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1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1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1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1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1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1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1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1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1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1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1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1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1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1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1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1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1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1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1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1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1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1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1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1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1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1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1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1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1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1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1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1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1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1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1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1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1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1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1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1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1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1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1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1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1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1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1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1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1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1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ROUND((E195/D195)*100,0)</f>
        <v>0</v>
      </c>
      <c r="P195" s="11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1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1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1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1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1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1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1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1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1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1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1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1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1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1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1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1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1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1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1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1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1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1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1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1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1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1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1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1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1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1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1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1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1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1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1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1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1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1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1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1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1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1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1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1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1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1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1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1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1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1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1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1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1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1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1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1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11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ROUND((E259/D259)*100,0)</f>
        <v>107</v>
      </c>
      <c r="P259" s="11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1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1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1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1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1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1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1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1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1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1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1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1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1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1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1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1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1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1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1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1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1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1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1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1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1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1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1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1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1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1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1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1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1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1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1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1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1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1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1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1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1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1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1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1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1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1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1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1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1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1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1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1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1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1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1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11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ROUND((E323/D323)*100,0)</f>
        <v>103</v>
      </c>
      <c r="P323" s="11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1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1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1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1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1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1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1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1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1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1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1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1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1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1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1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1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1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1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1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1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1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1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1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1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1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1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1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1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1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1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1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1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1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1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1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1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1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1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1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1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1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1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1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1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1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1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1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1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1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1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1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1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1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1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1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1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11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ROUND((E387/D387)*100,0)</f>
        <v>106</v>
      </c>
      <c r="P387" s="11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1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1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1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1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1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1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1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1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1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1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1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1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1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1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1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1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1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1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1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1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1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1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1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1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1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1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1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1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1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1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1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1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1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1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1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1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1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1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1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1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1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1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1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1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1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1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1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1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1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1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1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1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1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1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1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11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ROUND((E451/D451)*100,0)</f>
        <v>2</v>
      </c>
      <c r="P451" s="11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1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1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1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1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1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1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1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1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1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1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1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1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1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1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1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1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1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1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1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1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1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1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1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1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1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1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1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1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1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1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1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1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1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1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1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1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1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1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1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1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1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1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1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1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1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1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1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1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1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1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1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1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1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1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1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1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11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ROUND((E515/D515)*100,0)</f>
        <v>14</v>
      </c>
      <c r="P515" s="11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1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1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1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1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1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1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1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1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1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1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1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1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1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1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1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1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1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1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1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1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1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1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1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1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1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1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1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1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1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1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1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1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1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1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1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1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1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1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1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1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1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1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1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1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1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1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1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1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1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1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1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1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1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1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1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1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1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1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1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1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1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 s="11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ROUND((E579/D579)*100,0)</f>
        <v>0</v>
      </c>
      <c r="P579" s="11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1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1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1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1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1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1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1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1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1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1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1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1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1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1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1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1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1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1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1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1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1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1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1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1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1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1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1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1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1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1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1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1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1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1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1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1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1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1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1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1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1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1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1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1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1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1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1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1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1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1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1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1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1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1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1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1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1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1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1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1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1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1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 s="11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ROUND((E643/D643)*100,0)</f>
        <v>119</v>
      </c>
      <c r="P643" s="11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1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1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1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1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1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1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1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1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1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1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1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1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1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1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1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1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1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1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1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1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1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1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1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1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1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1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1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1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1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1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1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1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1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1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1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1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1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1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1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1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1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1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1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1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1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1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1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1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1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1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1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1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1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1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1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1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1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1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1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1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1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1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 s="11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ROUND((E707/D707)*100,0)</f>
        <v>1</v>
      </c>
      <c r="P707" s="11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1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1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1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1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1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1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1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1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1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1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1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1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1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1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1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1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1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1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1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1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1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1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1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1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1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1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1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1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1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1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1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1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1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1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1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1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1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1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1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1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1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1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1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1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1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1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1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1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1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1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1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1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1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1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1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1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1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1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1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1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1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1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 s="11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ROUND((E771/D771)*100,0)</f>
        <v>41</v>
      </c>
      <c r="P771" s="11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1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1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1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1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1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1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1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1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1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1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1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1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1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1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1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1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1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1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1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1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1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1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1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1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1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1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1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1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1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1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1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1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1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1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1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1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1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1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1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1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1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1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1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1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1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1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1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1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1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1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1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1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1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1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1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1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1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1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1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1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1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1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 s="11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ROUND((E835/D835)*100,0)</f>
        <v>102</v>
      </c>
      <c r="P835" s="11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1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1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1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1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1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1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1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1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1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1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1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1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1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1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1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1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1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1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1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1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1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1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1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1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1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1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1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1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1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1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1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1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1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1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1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1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1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1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1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1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1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1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1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1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1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1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1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1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1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1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1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1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1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1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1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1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1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1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1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1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1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1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 s="11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ROUND((E899/D899)*100,0)</f>
        <v>0</v>
      </c>
      <c r="P899" s="11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1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1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1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1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1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1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1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1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1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1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1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1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1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1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1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1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1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1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1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1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1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1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1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1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1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1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1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1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1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1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1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1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1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1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1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1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1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1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1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1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1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1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1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1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1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1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1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1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1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1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1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1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1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1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1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1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1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1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1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1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1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 s="11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ROUND((E963/D963)*100,0)</f>
        <v>42</v>
      </c>
      <c r="P963" s="11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1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1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1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1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1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1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1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1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1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1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1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1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1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1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1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1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1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1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1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1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1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1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1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1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1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1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1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1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1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1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1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1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1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1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1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1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1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1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1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1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1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1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1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1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1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1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1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1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1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1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1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1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1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1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1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1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1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1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1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1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1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1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 s="11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ROUND((E1027/D1027)*100,0)</f>
        <v>110</v>
      </c>
      <c r="P1027" s="11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1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1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1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1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1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1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1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1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1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1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1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1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1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1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1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1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1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1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1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1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1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1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1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1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1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1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1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1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1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1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1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1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1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1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1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1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1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1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1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1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1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1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1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1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1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1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1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1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1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1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1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1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1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1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1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1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1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1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1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1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 s="11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ROUND((E1091/D1091)*100,0)</f>
        <v>8</v>
      </c>
      <c r="P1091" s="11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1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1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1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1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1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1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1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1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1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1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1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1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1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1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1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1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1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1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1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1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1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1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1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1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1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1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1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1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1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1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1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1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1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1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1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1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1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1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1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1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1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1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1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1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1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1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1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1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1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1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1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1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1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1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1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1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1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1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1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1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1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1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 s="11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ROUND((E1155/D1155)*100,0)</f>
        <v>1</v>
      </c>
      <c r="P1155" s="11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1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1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1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1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1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1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1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1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1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1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1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1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1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1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1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1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1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1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1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1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1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1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1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1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1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1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1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1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1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1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1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1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1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1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1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1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1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1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1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1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1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1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1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1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1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1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1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1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1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1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1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1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1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1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1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1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1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1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1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1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 s="11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ROUND((E1219/D1219)*100,0)</f>
        <v>103</v>
      </c>
      <c r="P1219" s="11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1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1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1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1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1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1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1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1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1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1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1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1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1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1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1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1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1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1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1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1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1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1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1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1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1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1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1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1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1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1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1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1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1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1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1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1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1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1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1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1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1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1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1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1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1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1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1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1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1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1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1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1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1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1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1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1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1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1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1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1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1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 s="11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ROUND((E1283/D1283)*100,0)</f>
        <v>111</v>
      </c>
      <c r="P1283" s="11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1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1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1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1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1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1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1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1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1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1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1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1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1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1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1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1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1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1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1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1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1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1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1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1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1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1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1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1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1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1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1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1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1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1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1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1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1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1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1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1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1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1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1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1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1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1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1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1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1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1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1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1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1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1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1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1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1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1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1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1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1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1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 s="11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ROUND((E1347/D1347)*100,0)</f>
        <v>125</v>
      </c>
      <c r="P1347" s="11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1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1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1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1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1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1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1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1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1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1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1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1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1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1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1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1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1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1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1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1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1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1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1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1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1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1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1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1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1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1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1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1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1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1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1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1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1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1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1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1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1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1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1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1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1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1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1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1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1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1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1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1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1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1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1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1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1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1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1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1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1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1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 s="11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ROUND((E1411/D1411)*100,0)</f>
        <v>0</v>
      </c>
      <c r="P1411" s="11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1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1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1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1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1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1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1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1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1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1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1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1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1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1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1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1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1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1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1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1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1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1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1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1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1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1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1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1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1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1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1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1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1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1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1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1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1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1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1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1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1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1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1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1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1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1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1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1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1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1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1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1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1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1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1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1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1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1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1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 s="11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ROUND((E1475/D1475)*100,0)</f>
        <v>121</v>
      </c>
      <c r="P1475" s="11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1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1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1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1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1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1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1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1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1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1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1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1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1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1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1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1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1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1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1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1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1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1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1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1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1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1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1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1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1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1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1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1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1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1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1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1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1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1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1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1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1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1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1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1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1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1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1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1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1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1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1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1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1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1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1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1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1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1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1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1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1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 s="11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ROUND((E1539/D1539)*100,0)</f>
        <v>180</v>
      </c>
      <c r="P1539" s="11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1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1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1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1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1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1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1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1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1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1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1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1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1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1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1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1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1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1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1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1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1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1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1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1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1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1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1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1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1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1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1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1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1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1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1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1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1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1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1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1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1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1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1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1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1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1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1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1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1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1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1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1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1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1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1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1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1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1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1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 s="11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ROUND((E1603/D1603)*100,0)</f>
        <v>108</v>
      </c>
      <c r="P1603" s="11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1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1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1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1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1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1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1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1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1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1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1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1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1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1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1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1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1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1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1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1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1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1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1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1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1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1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1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1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1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1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1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1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1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1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1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1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1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1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1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1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1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1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1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1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1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1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1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1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1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1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1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1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1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1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1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1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1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1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1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1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1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1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 s="11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ROUND((E1667/D1667)*100,0)</f>
        <v>119</v>
      </c>
      <c r="P1667" s="11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1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1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1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1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1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1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1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1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1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1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1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1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1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1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1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1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1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1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1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1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1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1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1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1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1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1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1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1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1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1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1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1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1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1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1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1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1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1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1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1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1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1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1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1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1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1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1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1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1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1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1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1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1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1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1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1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1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1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1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1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1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1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 s="11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ROUND((E1731/D1731)*100,0)</f>
        <v>0</v>
      </c>
      <c r="P1731" s="11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1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1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1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1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1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1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1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1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1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1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1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1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1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1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1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1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1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1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1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1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1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1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1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1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1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1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1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1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1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1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1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1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1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1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1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1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1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1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1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1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1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1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1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1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1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1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1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1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1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1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1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1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1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1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1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1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1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1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1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1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1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1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 s="11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ROUND((E1795/D1795)*100,0)</f>
        <v>1</v>
      </c>
      <c r="P1795" s="11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1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1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1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1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1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1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1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1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1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1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1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1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1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1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1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1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1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1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1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1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1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1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1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1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1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1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1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1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1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1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1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1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1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1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1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1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1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1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1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1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1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1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1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1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1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1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1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1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1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1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1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1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1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1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1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1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1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1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1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1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1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1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 s="11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ROUND((E1859/D1859)*100,0)</f>
        <v>100</v>
      </c>
      <c r="P1859" s="11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1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1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1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1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1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1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1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1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1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1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1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1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1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1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1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1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1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1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1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1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1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1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1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1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1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1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1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1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1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1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1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1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1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1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1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1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1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1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1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1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1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1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1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1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1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1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1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1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1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1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1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1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1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1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1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1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1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1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1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1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1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 s="11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ROUND((E1923/D1923)*100,0)</f>
        <v>137</v>
      </c>
      <c r="P1923" s="11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1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1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1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1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1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1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1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1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1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1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1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1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1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1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1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1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1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1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1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1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1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1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1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1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1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1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1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1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1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1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1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1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1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1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1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1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1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1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1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1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1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1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1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1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1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1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1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1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1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1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1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1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1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1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1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1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1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1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1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1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1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1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 s="11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ROUND((E1987/D1987)*100,0)</f>
        <v>3</v>
      </c>
      <c r="P1987" s="11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1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1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1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1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1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1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1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1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1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1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1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1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1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1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1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1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1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1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1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1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1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1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1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1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1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1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1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1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1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1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1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1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1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1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1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1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1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1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1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1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1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1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1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1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1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1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1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1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1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1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1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1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1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1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1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1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1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1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1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1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1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1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 s="11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ROUND((E2051/D2051)*100,0)</f>
        <v>120</v>
      </c>
      <c r="P2051" s="11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1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1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1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1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1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1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1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1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1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1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1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1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1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1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1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1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1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1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1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1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1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1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1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1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1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1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1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1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1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1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1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1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1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1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1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1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1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1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1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1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1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1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1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1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1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1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1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1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1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1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1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1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1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1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1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1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1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1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1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1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1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1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 s="11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ROUND((E2115/D2115)*100,0)</f>
        <v>105</v>
      </c>
      <c r="P2115" s="11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1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1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1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1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1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1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1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1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1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1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1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1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1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1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1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1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1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1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1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1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1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1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1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1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1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1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1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1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1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1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1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1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1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1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1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1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1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1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1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1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1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1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1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1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1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1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1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1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1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1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1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1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1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1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1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1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1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1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1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1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1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 s="11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ROUND((E2179/D2179)*100,0)</f>
        <v>100</v>
      </c>
      <c r="P2179" s="11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1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1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1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1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1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1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1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1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1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1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1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1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1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1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1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1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1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1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1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1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1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1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1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1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1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1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1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1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1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1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1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1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1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1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1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1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1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1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1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1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1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1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1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1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1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1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1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1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1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1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1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1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1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1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1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1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1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1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1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1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1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1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 s="11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ROUND((E2243/D2243)*100,0)</f>
        <v>806</v>
      </c>
      <c r="P2243" s="11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1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1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1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1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1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1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1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1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1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1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1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1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1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1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1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1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1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1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1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1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1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1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1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1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1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1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1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1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1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1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1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1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1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1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1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1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1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1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1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1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1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1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1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1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1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1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1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1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1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1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1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1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1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1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1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1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1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1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1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1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1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1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 s="11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ROUND((E2307/D2307)*100,0)</f>
        <v>101</v>
      </c>
      <c r="P2307" s="11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1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1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1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1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1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1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1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1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1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1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1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1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1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1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1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1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1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1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1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1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1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1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1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1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1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1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1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1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1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1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1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1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1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1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1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1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1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1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1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1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1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1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1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1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1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1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1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1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1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1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1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1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1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1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1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1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1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1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1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1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1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 s="11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ROUND((E2371/D2371)*100,0)</f>
        <v>0</v>
      </c>
      <c r="P2371" s="11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1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1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1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1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1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1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1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1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1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1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1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1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1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1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1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1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1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1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1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1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1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1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1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1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1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1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1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1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1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1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1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1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1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1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1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1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1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1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1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1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1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1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1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1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1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1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1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1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1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1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1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1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1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1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1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1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1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1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1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 s="11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ROUND((E2435/D2435)*100,0)</f>
        <v>0</v>
      </c>
      <c r="P2435" s="11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1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1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1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1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1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1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1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1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1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1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1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1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1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1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1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1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1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1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1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1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1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1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1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1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1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1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1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1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1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1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1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1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1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1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1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1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1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1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1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1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1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1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1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1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1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1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1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1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1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1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1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1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1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1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1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1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1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1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1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1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1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 s="11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ROUND((E2499/D2499)*100,0)</f>
        <v>113</v>
      </c>
      <c r="P2499" s="11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1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1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1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1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1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1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1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1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1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1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1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1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1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1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1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1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1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1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1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1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1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1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1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1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1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1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1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1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1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1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1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1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1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1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1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1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1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1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1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1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1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1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1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1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1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1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1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1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1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1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1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1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1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1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1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1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1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1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1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1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1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1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 s="11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ROUND((E2563/D2563)*100,0)</f>
        <v>0</v>
      </c>
      <c r="P2563" s="11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1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1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1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1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1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1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1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1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1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1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1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1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1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1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1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1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1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1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1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1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1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1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1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1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1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1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1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1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1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1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1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1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1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1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1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1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1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1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1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1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1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1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1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1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1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1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1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1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1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1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1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1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1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1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1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1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1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1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1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1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1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1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 s="11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ROUND((E2627/D2627)*100,0)</f>
        <v>956</v>
      </c>
      <c r="P2627" s="11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1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1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1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1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1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1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1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1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1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1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1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1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1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1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1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1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1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1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1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1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1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1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1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1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1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1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1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1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1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1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1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1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1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1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1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1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1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1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1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1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1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1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1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1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1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1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1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1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1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1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1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1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1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1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1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1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1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1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1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1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1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1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 s="11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ROUND((E2691/D2691)*100,0)</f>
        <v>0</v>
      </c>
      <c r="P2691" s="11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1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1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1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1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1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1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1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1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1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1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1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1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1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1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1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1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1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1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1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1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1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1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1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1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1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1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1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1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1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1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1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1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1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1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1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1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1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1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1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1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1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1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1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1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1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1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1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1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1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1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1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1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1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1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1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1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1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1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1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1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1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 s="11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ROUND((E2755/D2755)*100,0)</f>
        <v>19</v>
      </c>
      <c r="P2755" s="11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1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1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1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1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1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1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1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1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1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1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1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1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1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1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1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1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1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1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1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1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1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1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1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1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1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1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1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1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1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1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1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1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1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1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1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1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1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1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1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1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1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1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1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1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1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1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1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1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1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1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1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1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1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1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1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1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1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1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1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1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1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1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 s="11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ROUND((E2819/D2819)*100,0)</f>
        <v>130</v>
      </c>
      <c r="P2819" s="11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1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1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1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1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1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1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1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1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1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1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1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1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1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1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1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1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1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1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1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1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1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1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1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1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1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1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1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1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1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1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1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1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1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1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1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1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1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1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1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1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1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1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1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1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1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1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1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1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1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1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1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1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1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1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1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1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1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1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1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1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1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1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 s="11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ROUND((E2883/D2883)*100,0)</f>
        <v>0</v>
      </c>
      <c r="P2883" s="11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1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1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1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1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1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1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1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1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1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1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1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1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1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1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1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1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1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1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1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1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1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1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1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1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1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1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1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1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1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1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1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1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1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1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1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1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1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1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1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1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1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1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1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1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1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1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1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1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1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1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1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1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1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1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1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1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1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1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1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1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1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1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 s="11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ROUND((E2947/D2947)*100,0)</f>
        <v>0</v>
      </c>
      <c r="P2947" s="11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1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1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1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1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1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1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1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1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1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1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1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1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1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1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1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1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1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1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1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1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1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1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1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1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1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1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1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1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1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1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1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1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1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1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1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1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1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1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1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1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1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1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1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1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1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1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1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1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1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1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1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1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1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1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1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1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1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1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1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1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1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 s="11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ROUND((E3011/D3011)*100,0)</f>
        <v>120</v>
      </c>
      <c r="P3011" s="11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1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1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1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1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1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1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1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1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1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1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1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1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1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1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1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1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1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1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1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1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1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1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1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1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1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1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1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1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1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1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1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1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1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1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1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1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1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1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1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1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1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1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1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1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1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1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1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1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1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1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1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1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1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1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1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1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1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1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1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1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1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1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 s="11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ROUND((E3075/D3075)*100,0)</f>
        <v>0</v>
      </c>
      <c r="P3075" s="11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1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1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1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1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1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1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1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1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1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1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1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1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1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1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1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1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1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1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1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1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1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1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1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1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1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1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1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1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1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1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1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1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1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1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1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1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1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1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1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1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1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1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1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1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1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1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1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1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1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1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1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1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1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1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1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1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1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1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1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1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1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1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 s="11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ROUND((E3139/D3139)*100,0)</f>
        <v>3</v>
      </c>
      <c r="P3139" s="11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1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1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1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1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1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1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1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1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1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1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1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1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1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1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1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1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1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1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1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1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1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1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1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1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1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1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1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1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1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1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1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1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1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1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1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1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1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1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1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1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1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1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1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1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1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1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1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1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1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1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1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1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1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1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1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1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1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1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1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1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1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1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 s="11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ROUND((E3203/D3203)*100,0)</f>
        <v>1</v>
      </c>
      <c r="P3203" s="11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1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1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1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1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1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1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1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1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1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1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1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1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1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1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1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1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1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1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1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1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1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1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1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1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1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1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1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1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1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1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1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1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1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1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1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1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1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1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1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1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1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1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1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1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1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1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1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1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1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1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1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1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1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1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1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1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1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1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1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1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1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1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 s="11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ROUND((E3267/D3267)*100,0)</f>
        <v>164</v>
      </c>
      <c r="P3267" s="11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1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1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1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1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1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1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1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1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1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1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1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1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1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1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1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1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1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1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1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1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1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1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1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1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1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1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1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1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1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1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1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1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1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1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1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1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1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1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1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1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1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1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1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1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1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1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1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1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1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1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1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1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1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1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1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1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1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1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1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1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1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1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 s="11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ROUND((E3331/D3331)*100,0)</f>
        <v>117</v>
      </c>
      <c r="P3331" s="11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1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1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1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1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1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1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1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1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1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1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1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1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1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1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1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1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1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1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1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1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1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1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1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1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1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1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1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1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1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1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1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1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1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1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1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1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1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1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1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1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1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1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1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1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1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1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1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1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1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1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1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1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1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1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1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1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1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1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1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1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1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1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 s="11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ROUND((E3395/D3395)*100,0)</f>
        <v>106</v>
      </c>
      <c r="P3395" s="11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1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1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1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1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1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1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1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1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1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1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1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1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1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1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1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1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1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1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1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1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1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1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1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1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1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1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1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1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1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1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1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1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1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1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1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1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1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1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1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1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1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1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1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1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1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1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1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1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1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1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1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1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1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1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1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1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1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1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1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1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1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1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 s="11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ROUND((E3459/D3459)*100,0)</f>
        <v>140</v>
      </c>
      <c r="P3459" s="11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1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1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1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1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1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1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1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1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1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1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1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1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1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1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1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1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1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1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1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1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1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1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1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1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1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1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1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1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1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1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1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1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1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1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1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1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1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1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1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1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1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1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1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1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1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1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1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1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1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1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1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1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1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1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1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1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1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1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1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1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1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1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 s="11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ROUND((E3523/D3523)*100,0)</f>
        <v>169</v>
      </c>
      <c r="P3523" s="11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1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1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1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1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1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1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1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1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1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1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1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1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1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1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1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1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1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1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1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1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1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1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1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1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1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1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1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1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1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1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1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1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1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1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1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1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1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1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1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1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1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1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1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1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1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1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1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1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1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1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1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1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1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1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1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1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1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1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1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1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1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1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 s="11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ROUND((E3587/D3587)*100,0)</f>
        <v>119</v>
      </c>
      <c r="P3587" s="11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1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1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1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1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1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1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1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1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1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1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1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1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1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1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1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1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1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1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1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1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1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1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1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1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1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1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1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1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1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1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1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1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1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1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1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1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1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1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1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1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1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1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1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1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1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1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1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1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1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1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1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1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1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1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1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1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1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1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1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1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 s="11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ROUND((E3651/D3651)*100,0)</f>
        <v>104</v>
      </c>
      <c r="P3651" s="11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1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1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1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1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1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1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1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1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1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1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1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1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1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1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1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1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1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1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1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1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1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1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1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1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1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1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1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1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1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1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1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1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1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1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1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1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1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1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1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1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1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1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1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1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1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1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1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1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1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1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1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1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1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1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1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1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1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1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1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1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1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1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 s="11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ROUND((E3715/D3715)*100,0)</f>
        <v>102</v>
      </c>
      <c r="P3715" s="11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1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1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1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1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1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1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1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1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1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1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1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1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1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1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1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1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1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1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1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1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1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1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1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1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1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1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1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1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1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1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1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1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1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1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1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1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1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1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1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1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1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1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1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1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1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1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1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1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1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1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1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1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1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1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1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1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1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1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1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1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1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1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 s="11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ROUND((E3779/D3779)*100,0)</f>
        <v>143</v>
      </c>
      <c r="P3779" s="11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1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1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1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1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1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1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1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1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1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1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1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1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1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1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1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1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1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1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1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1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1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1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1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1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1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1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1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1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1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1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1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1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1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1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1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1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1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1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1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1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1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1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1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1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1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1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1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1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1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1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1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1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1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1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1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1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1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1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1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1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1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1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 s="11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ROUND((E3843/D3843)*100,0)</f>
        <v>9</v>
      </c>
      <c r="P3843" s="11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1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1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1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1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1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1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1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1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1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1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1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1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1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1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1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1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1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1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1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1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1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1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1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1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1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1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1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1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1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1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1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1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1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1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1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1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1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1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1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1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1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1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1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1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1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1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1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1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1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1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1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1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1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1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1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1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1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1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1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1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1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 s="11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ROUND((E3907/D3907)*100,0)</f>
        <v>12</v>
      </c>
      <c r="P3907" s="11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1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1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1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1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1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1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1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1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1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1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1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1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1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1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1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1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1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1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1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1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1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1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1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1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1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1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1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1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1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1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1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1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1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1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1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1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1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1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1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1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1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1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1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1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1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1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1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1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1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1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1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1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1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1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1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1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1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1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1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1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1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1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 s="11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ROUND((E3971/D3971)*100,0)</f>
        <v>7</v>
      </c>
      <c r="P3971" s="11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1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1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1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1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1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1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1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1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1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1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1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1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1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1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1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1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1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1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1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1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1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1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1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1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1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1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1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1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1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1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1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1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1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1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1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1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1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1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1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1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1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1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1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1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1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1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1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1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1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1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1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1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1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1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1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1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1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1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1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1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1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1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 s="11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ROUND((E4035/D4035)*100,0)</f>
        <v>26</v>
      </c>
      <c r="P4035" s="11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1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1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1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1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1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1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1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1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1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1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1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1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1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1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1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1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1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1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1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1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1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1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1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1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1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1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1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1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1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1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1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1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1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1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1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1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1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1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1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1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1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1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1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1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1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1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1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1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1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1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1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1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1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1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1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1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1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1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1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1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1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1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 s="11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ROUND((E4099/D4099)*100,0)</f>
        <v>0</v>
      </c>
      <c r="P4099" s="11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1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1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1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1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1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1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1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1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1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1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1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1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1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1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1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1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D534B-402B-4AEA-BC1A-BBC1B361A620}">
  <dimension ref="A1:C16"/>
  <sheetViews>
    <sheetView zoomScale="160" zoomScaleNormal="160" workbookViewId="0">
      <selection activeCell="G14" sqref="G14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8394</v>
      </c>
      <c r="C1" t="s">
        <v>8385</v>
      </c>
    </row>
    <row r="2" spans="1:3" x14ac:dyDescent="0.25">
      <c r="A2" t="s">
        <v>8386</v>
      </c>
      <c r="B2" s="7">
        <f>AVERAGE('Successful US Kickstarters'!D:D)</f>
        <v>5048.8786407766993</v>
      </c>
      <c r="C2" s="7">
        <f>AVERAGE('Failed US Kickstarters'!D:D)</f>
        <v>10554.212</v>
      </c>
    </row>
    <row r="3" spans="1:3" x14ac:dyDescent="0.25">
      <c r="A3" t="s">
        <v>8387</v>
      </c>
      <c r="B3" s="7">
        <f>MEDIAN('Successful US Kickstarters'!D:D)</f>
        <v>3000</v>
      </c>
      <c r="C3" s="7">
        <f>MEDIAN('Failed US Kickstarters'!D:D)</f>
        <v>5000</v>
      </c>
    </row>
    <row r="4" spans="1:3" x14ac:dyDescent="0.25">
      <c r="A4" t="s">
        <v>8390</v>
      </c>
      <c r="B4" s="7">
        <f>_xlfn.STDEV.P('Successful US Kickstarters'!D:D)</f>
        <v>7748.7537726373303</v>
      </c>
      <c r="C4" s="7">
        <f>_xlfn.STDEV.P('Failed US Kickstarters'!D:D)</f>
        <v>21967.731061515115</v>
      </c>
    </row>
    <row r="5" spans="1:3" x14ac:dyDescent="0.25">
      <c r="A5" t="s">
        <v>8391</v>
      </c>
      <c r="B5" s="7">
        <f>_xlfn.QUARTILE.EXC('Successful US Kickstarters'!D:D,3)</f>
        <v>5000</v>
      </c>
      <c r="C5" s="7">
        <f>_xlfn.QUARTILE.EXC('Failed US Kickstarters'!D:D,3)</f>
        <v>10000</v>
      </c>
    </row>
    <row r="6" spans="1:3" x14ac:dyDescent="0.25">
      <c r="A6" t="s">
        <v>8393</v>
      </c>
      <c r="B6" s="7">
        <f>_xlfn.QUARTILE.EXC('Successful US Kickstarters'!D:D,1)</f>
        <v>1500</v>
      </c>
      <c r="C6" s="7">
        <f>_xlfn.QUARTILE.EXC('Failed US Kickstarters'!D:D,1)</f>
        <v>2000</v>
      </c>
    </row>
    <row r="7" spans="1:3" x14ac:dyDescent="0.25">
      <c r="A7" t="s">
        <v>8392</v>
      </c>
      <c r="B7" s="7">
        <f>B5-B6</f>
        <v>3500</v>
      </c>
      <c r="C7" s="7">
        <f>C5-C6</f>
        <v>8000</v>
      </c>
    </row>
    <row r="8" spans="1:3" x14ac:dyDescent="0.25">
      <c r="B8" s="7"/>
      <c r="C8" s="7"/>
    </row>
    <row r="9" spans="1:3" x14ac:dyDescent="0.25">
      <c r="B9" s="7"/>
      <c r="C9" s="7"/>
    </row>
    <row r="11" spans="1:3" x14ac:dyDescent="0.25">
      <c r="A11" t="s">
        <v>8388</v>
      </c>
      <c r="B11" s="21">
        <f>AVERAGE('Successful US Kickstarters'!E:E)</f>
        <v>5601.5458009708727</v>
      </c>
      <c r="C11" s="21">
        <f>AVERAGE('Failed US Kickstarters'!E:E)</f>
        <v>558.65484000000004</v>
      </c>
    </row>
    <row r="12" spans="1:3" x14ac:dyDescent="0.25">
      <c r="A12" t="s">
        <v>8389</v>
      </c>
      <c r="B12" s="21">
        <f>MEDIAN('Successful US Kickstarters'!E:E)</f>
        <v>3167.5</v>
      </c>
      <c r="C12" s="21">
        <f>MEDIAN('Failed US Kickstarters'!E:E)</f>
        <v>103</v>
      </c>
    </row>
    <row r="13" spans="1:3" x14ac:dyDescent="0.25">
      <c r="A13" t="s">
        <v>8390</v>
      </c>
      <c r="B13">
        <f>_xlfn.STDEV.P('Successful US Kickstarters'!E:E)</f>
        <v>8334.5731699164608</v>
      </c>
      <c r="C13">
        <f>_xlfn.STDEV.P('Failed US Kickstarters'!E:E)</f>
        <v>1330.5230280400915</v>
      </c>
    </row>
    <row r="14" spans="1:3" x14ac:dyDescent="0.25">
      <c r="A14" t="s">
        <v>8391</v>
      </c>
      <c r="B14">
        <f>_xlfn.QUARTILE.EXC('Successful US Kickstarters'!E:E,3)</f>
        <v>5699</v>
      </c>
      <c r="C14">
        <f>_xlfn.QUARTILE.EXC('Failed US Kickstarters'!E:E,3)</f>
        <v>501</v>
      </c>
    </row>
    <row r="15" spans="1:3" x14ac:dyDescent="0.25">
      <c r="A15" t="s">
        <v>8393</v>
      </c>
      <c r="B15">
        <f>_xlfn.QUARTILE.EXC('Successful US Kickstarters'!E:E,1)</f>
        <v>1716.5074999999999</v>
      </c>
      <c r="C15">
        <f>_xlfn.QUARTILE.EXC('Failed US Kickstarters'!E:E,1)</f>
        <v>9.25</v>
      </c>
    </row>
    <row r="16" spans="1:3" x14ac:dyDescent="0.25">
      <c r="A16" t="s">
        <v>8392</v>
      </c>
      <c r="B16" s="7">
        <f>B14-B15</f>
        <v>3982.4925000000003</v>
      </c>
      <c r="C16" s="7">
        <f>C14-C15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B6B4-4404-4BB1-AFFE-636F44C8EECA}">
  <dimension ref="A1:V251"/>
  <sheetViews>
    <sheetView workbookViewId="0"/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/>
      <c r="V1" s="1"/>
    </row>
    <row r="2" spans="1:22" ht="60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1">
        <v>0</v>
      </c>
      <c r="Q2" t="s">
        <v>8315</v>
      </c>
      <c r="R2" t="s">
        <v>8316</v>
      </c>
      <c r="S2" s="15">
        <v>42492.737847222219</v>
      </c>
      <c r="T2" s="15">
        <v>42534.166666666672</v>
      </c>
    </row>
    <row r="3" spans="1:22" ht="45" x14ac:dyDescent="0.25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1">
        <v>60.67</v>
      </c>
      <c r="Q3" t="s">
        <v>8315</v>
      </c>
      <c r="R3" t="s">
        <v>8316</v>
      </c>
      <c r="S3" s="15">
        <v>42103.016585648147</v>
      </c>
      <c r="T3" s="15">
        <v>42163.016585648147</v>
      </c>
    </row>
    <row r="4" spans="1:22" ht="60" x14ac:dyDescent="0.25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1">
        <v>0</v>
      </c>
      <c r="Q4" t="s">
        <v>8315</v>
      </c>
      <c r="R4" t="s">
        <v>8316</v>
      </c>
      <c r="S4" s="15">
        <v>42108.692060185189</v>
      </c>
      <c r="T4" s="15">
        <v>42153.692060185189</v>
      </c>
    </row>
    <row r="5" spans="1:22" ht="60" x14ac:dyDescent="0.25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1">
        <v>0</v>
      </c>
      <c r="Q5" t="s">
        <v>8315</v>
      </c>
      <c r="R5" t="s">
        <v>8316</v>
      </c>
      <c r="S5" s="15">
        <v>42453.806307870371</v>
      </c>
      <c r="T5" s="15">
        <v>42513.806307870371</v>
      </c>
    </row>
    <row r="6" spans="1:22" ht="60" x14ac:dyDescent="0.25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1">
        <v>23.33</v>
      </c>
      <c r="Q6" t="s">
        <v>8315</v>
      </c>
      <c r="R6" t="s">
        <v>8316</v>
      </c>
      <c r="S6" s="15">
        <v>42123.648831018523</v>
      </c>
      <c r="T6" s="15">
        <v>42153.648831018523</v>
      </c>
    </row>
    <row r="7" spans="1:22" ht="60" x14ac:dyDescent="0.25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1">
        <v>23.92</v>
      </c>
      <c r="Q7" t="s">
        <v>8315</v>
      </c>
      <c r="R7" t="s">
        <v>8316</v>
      </c>
      <c r="S7" s="15">
        <v>41858.007071759261</v>
      </c>
      <c r="T7" s="15">
        <v>41888.007071759261</v>
      </c>
    </row>
    <row r="8" spans="1:22" ht="45" x14ac:dyDescent="0.25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1">
        <v>15.83</v>
      </c>
      <c r="Q8" t="s">
        <v>8315</v>
      </c>
      <c r="R8" t="s">
        <v>8316</v>
      </c>
      <c r="S8" s="15">
        <v>41781.045173611114</v>
      </c>
      <c r="T8" s="15">
        <v>41811.045173611114</v>
      </c>
    </row>
    <row r="9" spans="1:22" ht="60" x14ac:dyDescent="0.25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1">
        <v>60</v>
      </c>
      <c r="Q9" t="s">
        <v>8315</v>
      </c>
      <c r="R9" t="s">
        <v>8316</v>
      </c>
      <c r="S9" s="15">
        <v>42370.007766203707</v>
      </c>
      <c r="T9" s="15">
        <v>42398.981944444444</v>
      </c>
    </row>
    <row r="10" spans="1:22" ht="45" x14ac:dyDescent="0.25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1">
        <v>24.33</v>
      </c>
      <c r="Q10" t="s">
        <v>8315</v>
      </c>
      <c r="R10" t="s">
        <v>8316</v>
      </c>
      <c r="S10" s="15">
        <v>42165.037581018521</v>
      </c>
      <c r="T10" s="15">
        <v>42224.898611111115</v>
      </c>
    </row>
    <row r="11" spans="1:22" ht="60" x14ac:dyDescent="0.25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1">
        <v>29.56</v>
      </c>
      <c r="Q11" t="s">
        <v>8315</v>
      </c>
      <c r="R11" t="s">
        <v>8316</v>
      </c>
      <c r="S11" s="15">
        <v>42480.800648148142</v>
      </c>
      <c r="T11" s="15">
        <v>42540.800648148142</v>
      </c>
    </row>
    <row r="12" spans="1:22" ht="45" x14ac:dyDescent="0.25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1">
        <v>18.329999999999998</v>
      </c>
      <c r="Q12" t="s">
        <v>8315</v>
      </c>
      <c r="R12" t="s">
        <v>8316</v>
      </c>
      <c r="S12" s="15">
        <v>41784.789687500001</v>
      </c>
      <c r="T12" s="15">
        <v>41814.789687500001</v>
      </c>
    </row>
    <row r="13" spans="1:22" ht="60" x14ac:dyDescent="0.25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1">
        <v>20</v>
      </c>
      <c r="Q13" t="s">
        <v>8315</v>
      </c>
      <c r="R13" t="s">
        <v>8316</v>
      </c>
      <c r="S13" s="15">
        <v>41831.675034722226</v>
      </c>
      <c r="T13" s="15">
        <v>41891.675034722226</v>
      </c>
    </row>
    <row r="14" spans="1:22" ht="60" x14ac:dyDescent="0.25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1">
        <v>0</v>
      </c>
      <c r="Q14" t="s">
        <v>8315</v>
      </c>
      <c r="R14" t="s">
        <v>8316</v>
      </c>
      <c r="S14" s="15">
        <v>41950.114108796297</v>
      </c>
      <c r="T14" s="15">
        <v>42010.114108796297</v>
      </c>
    </row>
    <row r="15" spans="1:22" ht="45" x14ac:dyDescent="0.25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1">
        <v>22.5</v>
      </c>
      <c r="Q15" t="s">
        <v>8315</v>
      </c>
      <c r="R15" t="s">
        <v>8316</v>
      </c>
      <c r="S15" s="15">
        <v>42627.955104166671</v>
      </c>
      <c r="T15" s="15">
        <v>42657.916666666672</v>
      </c>
    </row>
    <row r="16" spans="1:22" ht="60" x14ac:dyDescent="0.25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1">
        <v>50.4</v>
      </c>
      <c r="Q16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1">
        <v>105.03</v>
      </c>
      <c r="Q17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1">
        <v>35.4</v>
      </c>
      <c r="Q18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1">
        <v>83.33</v>
      </c>
      <c r="Q19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1">
        <v>35.92</v>
      </c>
      <c r="Q2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1">
        <v>0</v>
      </c>
      <c r="Q21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1">
        <v>119.13</v>
      </c>
      <c r="Q2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1">
        <v>90.33</v>
      </c>
      <c r="Q23" t="s">
        <v>8315</v>
      </c>
      <c r="R23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1">
        <v>2.33</v>
      </c>
      <c r="Q24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1">
        <v>0</v>
      </c>
      <c r="Q25" t="s">
        <v>8315</v>
      </c>
      <c r="R25" t="s">
        <v>8316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1">
        <v>108.33</v>
      </c>
      <c r="Q26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1">
        <v>29</v>
      </c>
      <c r="Q27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1">
        <v>96.55</v>
      </c>
      <c r="Q28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1">
        <v>0</v>
      </c>
      <c r="Q29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1">
        <v>63</v>
      </c>
      <c r="Q3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1">
        <v>381.6</v>
      </c>
      <c r="Q3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1">
        <v>46.25</v>
      </c>
      <c r="Q3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1">
        <v>26</v>
      </c>
      <c r="Q33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1">
        <v>10</v>
      </c>
      <c r="Q34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1">
        <v>5</v>
      </c>
      <c r="Q35" t="s">
        <v>8315</v>
      </c>
      <c r="R35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1">
        <v>0</v>
      </c>
      <c r="Q36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1">
        <v>81.569999999999993</v>
      </c>
      <c r="Q37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1">
        <v>7</v>
      </c>
      <c r="Q38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1">
        <v>27.3</v>
      </c>
      <c r="Q39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1">
        <v>29.41</v>
      </c>
      <c r="Q4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1">
        <v>12.5</v>
      </c>
      <c r="Q4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1">
        <v>5.75</v>
      </c>
      <c r="Q43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1">
        <v>52.08</v>
      </c>
      <c r="Q44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1">
        <v>183.33</v>
      </c>
      <c r="Q45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1">
        <v>26.33</v>
      </c>
      <c r="Q46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1">
        <v>0</v>
      </c>
      <c r="Q47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1">
        <v>486.43</v>
      </c>
      <c r="Q48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1">
        <v>3</v>
      </c>
      <c r="Q49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1">
        <v>25</v>
      </c>
      <c r="Q5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1">
        <v>9.75</v>
      </c>
      <c r="Q5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1">
        <v>36.590000000000003</v>
      </c>
      <c r="Q5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1">
        <v>80.709999999999994</v>
      </c>
      <c r="Q53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1">
        <v>1</v>
      </c>
      <c r="Q54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1">
        <v>52.8</v>
      </c>
      <c r="Q55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1">
        <v>20</v>
      </c>
      <c r="Q56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1">
        <v>46.93</v>
      </c>
      <c r="Q57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1">
        <v>78.08</v>
      </c>
      <c r="Q58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1">
        <v>1</v>
      </c>
      <c r="Q59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1">
        <v>48.56</v>
      </c>
      <c r="Q6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1">
        <v>68.099999999999994</v>
      </c>
      <c r="Q6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1">
        <v>8.5</v>
      </c>
      <c r="Q62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1">
        <v>60.06</v>
      </c>
      <c r="Q63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1">
        <v>72.400000000000006</v>
      </c>
      <c r="Q64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1">
        <v>100</v>
      </c>
      <c r="Q65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1">
        <v>51.67</v>
      </c>
      <c r="Q66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1">
        <v>0</v>
      </c>
      <c r="Q67" t="s">
        <v>8315</v>
      </c>
      <c r="R67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1">
        <v>61</v>
      </c>
      <c r="Q68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1">
        <v>37.5</v>
      </c>
      <c r="Q69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1">
        <v>25.57</v>
      </c>
      <c r="Q7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1">
        <v>0</v>
      </c>
      <c r="Q7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1">
        <v>25</v>
      </c>
      <c r="Q7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1">
        <v>0</v>
      </c>
      <c r="Q73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1">
        <v>0</v>
      </c>
      <c r="Q74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1">
        <v>10</v>
      </c>
      <c r="Q75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1">
        <v>202</v>
      </c>
      <c r="Q76" t="s">
        <v>8315</v>
      </c>
      <c r="R76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1">
        <v>25.65</v>
      </c>
      <c r="Q77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1">
        <v>56.05</v>
      </c>
      <c r="Q78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1">
        <v>81.319999999999993</v>
      </c>
      <c r="Q79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1">
        <v>70.17</v>
      </c>
      <c r="Q8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1">
        <v>23.63</v>
      </c>
      <c r="Q8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1">
        <v>188.56</v>
      </c>
      <c r="Q8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1">
        <v>49.51</v>
      </c>
      <c r="Q83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1">
        <v>9.5</v>
      </c>
      <c r="Q84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1">
        <v>10</v>
      </c>
      <c r="Q85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1">
        <v>13</v>
      </c>
      <c r="Q86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1">
        <v>89.4</v>
      </c>
      <c r="Q87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1">
        <v>25</v>
      </c>
      <c r="Q88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1">
        <v>1</v>
      </c>
      <c r="Q89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1">
        <v>65</v>
      </c>
      <c r="Q9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1">
        <v>1</v>
      </c>
      <c r="Q91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1">
        <v>81.540000000000006</v>
      </c>
      <c r="Q92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1">
        <v>100</v>
      </c>
      <c r="Q93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1">
        <v>1</v>
      </c>
      <c r="Q94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1">
        <v>0</v>
      </c>
      <c r="Q95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1">
        <v>20</v>
      </c>
      <c r="Q96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1">
        <v>5.5</v>
      </c>
      <c r="Q97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1">
        <v>50.2</v>
      </c>
      <c r="Q98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1">
        <v>13.11</v>
      </c>
      <c r="Q99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1">
        <v>315.5</v>
      </c>
      <c r="Q10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1">
        <v>37.14</v>
      </c>
      <c r="Q10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1">
        <v>0</v>
      </c>
      <c r="Q10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1">
        <v>128.27000000000001</v>
      </c>
      <c r="Q103" t="s">
        <v>8315</v>
      </c>
      <c r="R103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1">
        <v>47.27</v>
      </c>
      <c r="Q104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1">
        <v>50</v>
      </c>
      <c r="Q105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1">
        <v>42.5</v>
      </c>
      <c r="Q106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1">
        <v>62.5</v>
      </c>
      <c r="Q107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1">
        <v>27</v>
      </c>
      <c r="Q108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1">
        <v>25</v>
      </c>
      <c r="Q10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1">
        <v>0</v>
      </c>
      <c r="Q1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1">
        <v>1.5</v>
      </c>
      <c r="Q1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1">
        <v>38.25</v>
      </c>
      <c r="Q1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1">
        <v>16.25</v>
      </c>
      <c r="Q1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1">
        <v>33.75</v>
      </c>
      <c r="Q114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1">
        <v>61.67</v>
      </c>
      <c r="Q115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1">
        <v>83.14</v>
      </c>
      <c r="Q116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1">
        <v>1</v>
      </c>
      <c r="Q117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1">
        <v>142.86000000000001</v>
      </c>
      <c r="Q118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1">
        <v>10.17</v>
      </c>
      <c r="Q11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1">
        <v>57.25</v>
      </c>
      <c r="Q12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1">
        <v>5</v>
      </c>
      <c r="Q12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1">
        <v>93</v>
      </c>
      <c r="Q12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1">
        <v>32.36</v>
      </c>
      <c r="Q12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1">
        <v>0</v>
      </c>
      <c r="Q124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1">
        <v>1</v>
      </c>
      <c r="Q125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1">
        <v>91.83</v>
      </c>
      <c r="Q126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1">
        <v>45.83</v>
      </c>
      <c r="Q127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1">
        <v>0</v>
      </c>
      <c r="Q128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1">
        <v>248.5</v>
      </c>
      <c r="Q12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1">
        <v>79.400000000000006</v>
      </c>
      <c r="Q13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1">
        <v>5.5</v>
      </c>
      <c r="Q13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1">
        <v>25</v>
      </c>
      <c r="Q13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1">
        <v>0</v>
      </c>
      <c r="Q13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1">
        <v>137.08000000000001</v>
      </c>
      <c r="Q134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1">
        <v>0</v>
      </c>
      <c r="Q135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1">
        <v>5</v>
      </c>
      <c r="Q136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1">
        <v>39</v>
      </c>
      <c r="Q137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1">
        <v>50.5</v>
      </c>
      <c r="Q138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1">
        <v>25</v>
      </c>
      <c r="Q13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1">
        <v>25</v>
      </c>
      <c r="Q14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1">
        <v>0</v>
      </c>
      <c r="Q14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1">
        <v>53.13</v>
      </c>
      <c r="Q14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1">
        <v>0</v>
      </c>
      <c r="Q14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1">
        <v>7</v>
      </c>
      <c r="Q144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1">
        <v>40.06</v>
      </c>
      <c r="Q145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1">
        <v>24.33</v>
      </c>
      <c r="Q146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1">
        <v>11.25</v>
      </c>
      <c r="Q147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1">
        <v>42</v>
      </c>
      <c r="Q148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1">
        <v>71.25</v>
      </c>
      <c r="Q14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1">
        <v>22.5</v>
      </c>
      <c r="Q15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1">
        <v>41</v>
      </c>
      <c r="Q15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1">
        <v>47.91</v>
      </c>
      <c r="Q15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1">
        <v>35.17</v>
      </c>
      <c r="Q15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1">
        <v>5.5</v>
      </c>
      <c r="Q154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1">
        <v>22.67</v>
      </c>
      <c r="Q155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1">
        <v>26.38</v>
      </c>
      <c r="Q156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1">
        <v>105.54</v>
      </c>
      <c r="Q157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1">
        <v>0</v>
      </c>
      <c r="Q158" t="s">
        <v>8315</v>
      </c>
      <c r="R158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1">
        <v>62</v>
      </c>
      <c r="Q15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1">
        <v>217.5</v>
      </c>
      <c r="Q16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1">
        <v>26.75</v>
      </c>
      <c r="Q16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1">
        <v>64.290000000000006</v>
      </c>
      <c r="Q16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1">
        <v>175</v>
      </c>
      <c r="Q16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1">
        <v>84.28</v>
      </c>
      <c r="Q164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1">
        <v>33.74</v>
      </c>
      <c r="Q165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1">
        <v>8</v>
      </c>
      <c r="Q166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1">
        <v>0</v>
      </c>
      <c r="Q167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1">
        <v>100</v>
      </c>
      <c r="Q168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1">
        <v>60.11</v>
      </c>
      <c r="Q169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1">
        <v>3</v>
      </c>
      <c r="Q17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1">
        <v>5</v>
      </c>
      <c r="Q17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1">
        <v>29.24</v>
      </c>
      <c r="Q17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1">
        <v>59.58</v>
      </c>
      <c r="Q17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1">
        <v>82.57</v>
      </c>
      <c r="Q174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1">
        <v>10</v>
      </c>
      <c r="Q175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1">
        <v>5.75</v>
      </c>
      <c r="Q176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1">
        <v>100.5</v>
      </c>
      <c r="Q177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1">
        <v>1</v>
      </c>
      <c r="Q178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1">
        <v>20</v>
      </c>
      <c r="Q17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1">
        <v>2</v>
      </c>
      <c r="Q18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1">
        <v>5</v>
      </c>
      <c r="Q18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1">
        <v>45.84</v>
      </c>
      <c r="Q18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1">
        <v>13</v>
      </c>
      <c r="Q18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1">
        <v>0</v>
      </c>
      <c r="Q184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1">
        <v>1</v>
      </c>
      <c r="Q185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1">
        <v>52.5</v>
      </c>
      <c r="Q186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1">
        <v>7.25</v>
      </c>
      <c r="Q187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1">
        <v>33.33</v>
      </c>
      <c r="Q188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1">
        <v>62.5</v>
      </c>
      <c r="Q18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1">
        <v>63.56</v>
      </c>
      <c r="Q19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1">
        <v>0</v>
      </c>
      <c r="Q19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1">
        <v>10</v>
      </c>
      <c r="Q19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1">
        <v>0</v>
      </c>
      <c r="Q19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1">
        <v>30.71</v>
      </c>
      <c r="Q194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1">
        <v>51</v>
      </c>
      <c r="Q195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1">
        <v>0</v>
      </c>
      <c r="Q196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1">
        <v>66.67</v>
      </c>
      <c r="Q197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1">
        <v>0</v>
      </c>
      <c r="Q198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1">
        <v>59</v>
      </c>
      <c r="Q199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1">
        <v>100</v>
      </c>
      <c r="Q20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1">
        <v>147.4</v>
      </c>
      <c r="Q20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1">
        <v>166.06</v>
      </c>
      <c r="Q202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1">
        <v>40</v>
      </c>
      <c r="Q20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1">
        <v>75.25</v>
      </c>
      <c r="Q204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1">
        <v>60</v>
      </c>
      <c r="Q205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1">
        <v>1250</v>
      </c>
      <c r="Q206" t="s">
        <v>8315</v>
      </c>
      <c r="R206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1">
        <v>7</v>
      </c>
      <c r="Q207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1">
        <v>56.25</v>
      </c>
      <c r="Q208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1">
        <v>38.33</v>
      </c>
      <c r="Q20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1">
        <v>27.5</v>
      </c>
      <c r="Q2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1">
        <v>16</v>
      </c>
      <c r="Q2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1">
        <v>1</v>
      </c>
      <c r="Q2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1">
        <v>0</v>
      </c>
      <c r="Q2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1">
        <v>86.62</v>
      </c>
      <c r="Q214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1">
        <v>0</v>
      </c>
      <c r="Q215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1">
        <v>88.33</v>
      </c>
      <c r="Q216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1">
        <v>23.75</v>
      </c>
      <c r="Q217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1">
        <v>0</v>
      </c>
      <c r="Q218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1">
        <v>163.33000000000001</v>
      </c>
      <c r="Q21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1">
        <v>6.75</v>
      </c>
      <c r="Q22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1">
        <v>25</v>
      </c>
      <c r="Q22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1">
        <v>179.12</v>
      </c>
      <c r="Q22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1">
        <v>34.950000000000003</v>
      </c>
      <c r="Q22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1">
        <v>27.5</v>
      </c>
      <c r="Q224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1">
        <v>18.5</v>
      </c>
      <c r="Q225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1">
        <v>0</v>
      </c>
      <c r="Q226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1">
        <v>222.5</v>
      </c>
      <c r="Q227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1">
        <v>5</v>
      </c>
      <c r="Q228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1">
        <v>0</v>
      </c>
      <c r="Q22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1">
        <v>29.17</v>
      </c>
      <c r="Q23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1">
        <v>1.5</v>
      </c>
      <c r="Q23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1">
        <v>126.5</v>
      </c>
      <c r="Q23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1">
        <v>10</v>
      </c>
      <c r="Q23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1">
        <v>9.4</v>
      </c>
      <c r="Q234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1">
        <v>0</v>
      </c>
      <c r="Q235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1">
        <v>30</v>
      </c>
      <c r="Q236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1">
        <v>10.67</v>
      </c>
      <c r="Q237" t="s">
        <v>8315</v>
      </c>
      <c r="R237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1">
        <v>25.5</v>
      </c>
      <c r="Q238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1">
        <v>20</v>
      </c>
      <c r="Q23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1">
        <v>91.25</v>
      </c>
      <c r="Q24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1">
        <v>0</v>
      </c>
      <c r="Q24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1">
        <v>50</v>
      </c>
      <c r="Q24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1">
        <v>0</v>
      </c>
      <c r="Q24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1">
        <v>0</v>
      </c>
      <c r="Q244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1">
        <v>22.83</v>
      </c>
      <c r="Q245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1">
        <v>16.670000000000002</v>
      </c>
      <c r="Q246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1">
        <v>106.97</v>
      </c>
      <c r="Q247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1">
        <v>10.25</v>
      </c>
      <c r="Q248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1">
        <v>59</v>
      </c>
      <c r="Q24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1">
        <v>15.67</v>
      </c>
      <c r="Q25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1">
        <v>1</v>
      </c>
      <c r="Q25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EC7F-2DA6-44F9-8304-2E37655B76BB}">
  <dimension ref="A1:V413"/>
  <sheetViews>
    <sheetView workbookViewId="0">
      <selection activeCell="G1" sqref="G1"/>
    </sheetView>
  </sheetViews>
  <sheetFormatPr defaultRowHeight="15" x14ac:dyDescent="0.25"/>
  <cols>
    <col min="1" max="1" width="7.2851562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/>
      <c r="V1" s="1"/>
    </row>
    <row r="2" spans="1:22" ht="60" x14ac:dyDescent="0.25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1">
        <v>93.43</v>
      </c>
      <c r="Q2" t="s">
        <v>8315</v>
      </c>
      <c r="R2" t="s">
        <v>8316</v>
      </c>
      <c r="S2" s="15">
        <v>42646.092812499999</v>
      </c>
      <c r="T2" s="15">
        <v>42675.207638888889</v>
      </c>
    </row>
    <row r="3" spans="1:22" ht="45" x14ac:dyDescent="0.25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1">
        <v>110.97</v>
      </c>
      <c r="Q3" t="s">
        <v>8315</v>
      </c>
      <c r="R3" t="s">
        <v>8316</v>
      </c>
      <c r="S3" s="15">
        <v>42430.040798611109</v>
      </c>
      <c r="T3" s="15">
        <v>42449.999131944445</v>
      </c>
    </row>
    <row r="4" spans="1:22" ht="60" x14ac:dyDescent="0.25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1">
        <v>71.790000000000006</v>
      </c>
      <c r="Q4" t="s">
        <v>8315</v>
      </c>
      <c r="R4" t="s">
        <v>8316</v>
      </c>
      <c r="S4" s="15">
        <v>42238.13282407407</v>
      </c>
      <c r="T4" s="15">
        <v>42268.13282407407</v>
      </c>
    </row>
    <row r="5" spans="1:22" ht="60" x14ac:dyDescent="0.25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1">
        <v>1000</v>
      </c>
      <c r="Q5" t="s">
        <v>8315</v>
      </c>
      <c r="R5" t="s">
        <v>8316</v>
      </c>
      <c r="S5" s="15">
        <v>41850.400937500002</v>
      </c>
      <c r="T5" s="15">
        <v>41895.400937500002</v>
      </c>
    </row>
    <row r="6" spans="1:22" ht="60" x14ac:dyDescent="0.25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1">
        <v>63.83</v>
      </c>
      <c r="Q6" t="s">
        <v>8315</v>
      </c>
      <c r="R6" t="s">
        <v>8316</v>
      </c>
      <c r="S6" s="15">
        <v>42753.205625000002</v>
      </c>
      <c r="T6" s="15">
        <v>42783.670138888891</v>
      </c>
    </row>
    <row r="7" spans="1:22" ht="30" x14ac:dyDescent="0.25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1">
        <v>44.33</v>
      </c>
      <c r="Q7" t="s">
        <v>8315</v>
      </c>
      <c r="R7" t="s">
        <v>8316</v>
      </c>
      <c r="S7" s="15">
        <v>42155.920219907406</v>
      </c>
      <c r="T7" s="15">
        <v>42176.888888888891</v>
      </c>
    </row>
    <row r="8" spans="1:22" ht="60" x14ac:dyDescent="0.25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1">
        <v>126.55</v>
      </c>
      <c r="Q8" t="s">
        <v>8315</v>
      </c>
      <c r="R8" t="s">
        <v>8316</v>
      </c>
      <c r="S8" s="15">
        <v>42157.591064814813</v>
      </c>
      <c r="T8" s="15">
        <v>42179.083333333328</v>
      </c>
    </row>
    <row r="9" spans="1:22" ht="60" x14ac:dyDescent="0.25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1">
        <v>129.03</v>
      </c>
      <c r="Q9" t="s">
        <v>8315</v>
      </c>
      <c r="R9" t="s">
        <v>8316</v>
      </c>
      <c r="S9" s="15">
        <v>42676.065150462964</v>
      </c>
      <c r="T9" s="15">
        <v>42721.290972222225</v>
      </c>
    </row>
    <row r="10" spans="1:22" ht="60" x14ac:dyDescent="0.25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1">
        <v>71.239999999999995</v>
      </c>
      <c r="Q10" t="s">
        <v>8315</v>
      </c>
      <c r="R10" t="s">
        <v>8316</v>
      </c>
      <c r="S10" s="15">
        <v>42473.007037037038</v>
      </c>
      <c r="T10" s="15">
        <v>42503.007037037038</v>
      </c>
    </row>
    <row r="11" spans="1:22" ht="60" x14ac:dyDescent="0.25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1">
        <v>40.85</v>
      </c>
      <c r="Q11" t="s">
        <v>8315</v>
      </c>
      <c r="R11" t="s">
        <v>8316</v>
      </c>
      <c r="S11" s="15">
        <v>42282.768414351856</v>
      </c>
      <c r="T11" s="15">
        <v>42312.810081018513</v>
      </c>
    </row>
    <row r="12" spans="1:22" ht="60" x14ac:dyDescent="0.25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1">
        <v>252.02</v>
      </c>
      <c r="Q12" t="s">
        <v>8315</v>
      </c>
      <c r="R12" t="s">
        <v>8316</v>
      </c>
      <c r="S12" s="15">
        <v>42473.794710648144</v>
      </c>
      <c r="T12" s="15">
        <v>42503.794710648144</v>
      </c>
    </row>
    <row r="13" spans="1:22" ht="60" x14ac:dyDescent="0.25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1">
        <v>65.16</v>
      </c>
      <c r="Q13" t="s">
        <v>8315</v>
      </c>
      <c r="R13" t="s">
        <v>8316</v>
      </c>
      <c r="S13" s="15">
        <v>42712.23474537037</v>
      </c>
      <c r="T13" s="15">
        <v>42735.707638888889</v>
      </c>
    </row>
    <row r="14" spans="1:22" ht="60" x14ac:dyDescent="0.25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1">
        <v>65.87</v>
      </c>
      <c r="Q14" t="s">
        <v>8315</v>
      </c>
      <c r="R14" t="s">
        <v>8316</v>
      </c>
      <c r="S14" s="15">
        <v>42561.154664351852</v>
      </c>
      <c r="T14" s="15">
        <v>42592.166666666672</v>
      </c>
    </row>
    <row r="15" spans="1:22" ht="45" x14ac:dyDescent="0.25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1">
        <v>36.08</v>
      </c>
      <c r="Q15" t="s">
        <v>8315</v>
      </c>
      <c r="R15" t="s">
        <v>8316</v>
      </c>
      <c r="S15" s="15">
        <v>42709.134780092587</v>
      </c>
      <c r="T15" s="15">
        <v>42739.134780092587</v>
      </c>
    </row>
    <row r="16" spans="1:22" ht="30" x14ac:dyDescent="0.25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1">
        <v>44.19</v>
      </c>
      <c r="Q16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1">
        <v>104.07</v>
      </c>
      <c r="Q17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1">
        <v>127.79</v>
      </c>
      <c r="Q18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1">
        <v>92.04</v>
      </c>
      <c r="Q19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1">
        <v>135.63</v>
      </c>
      <c r="Q2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1">
        <v>168.75</v>
      </c>
      <c r="Q2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1">
        <v>70.86</v>
      </c>
      <c r="Q22" t="s">
        <v>8315</v>
      </c>
      <c r="R22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1">
        <v>50</v>
      </c>
      <c r="Q23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1">
        <v>47</v>
      </c>
      <c r="Q24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1">
        <v>66.67</v>
      </c>
      <c r="Q25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1">
        <v>66.11</v>
      </c>
      <c r="Q26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1">
        <v>36.86</v>
      </c>
      <c r="Q27" t="s">
        <v>8315</v>
      </c>
      <c r="R27" t="s">
        <v>8316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1">
        <v>31.5</v>
      </c>
      <c r="Q28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1">
        <v>102.5</v>
      </c>
      <c r="Q29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1">
        <v>126.46</v>
      </c>
      <c r="Q3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1">
        <v>47.88</v>
      </c>
      <c r="Q3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1">
        <v>73.209999999999994</v>
      </c>
      <c r="Q3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1">
        <v>89.67</v>
      </c>
      <c r="Q33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1">
        <v>36.5</v>
      </c>
      <c r="Q34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1">
        <v>90.74</v>
      </c>
      <c r="Q35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1">
        <v>67.739999999999995</v>
      </c>
      <c r="Q36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1">
        <v>65.38</v>
      </c>
      <c r="Q37" t="s">
        <v>8315</v>
      </c>
      <c r="R37" t="s">
        <v>8316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1">
        <v>121.9</v>
      </c>
      <c r="Q38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1">
        <v>47.46</v>
      </c>
      <c r="Q39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1">
        <v>37.21</v>
      </c>
      <c r="Q4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1">
        <v>103.95</v>
      </c>
      <c r="Q4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1">
        <v>63.83</v>
      </c>
      <c r="Q4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1">
        <v>50.67</v>
      </c>
      <c r="Q43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1">
        <v>113.42</v>
      </c>
      <c r="Q44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1">
        <v>104.57</v>
      </c>
      <c r="Q45" t="s">
        <v>8315</v>
      </c>
      <c r="R45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1">
        <v>272.73</v>
      </c>
      <c r="Q46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1">
        <v>63.85</v>
      </c>
      <c r="Q47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1">
        <v>83.51</v>
      </c>
      <c r="Q48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1">
        <v>44.09</v>
      </c>
      <c r="Q49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1">
        <v>44.54</v>
      </c>
      <c r="Q5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1">
        <v>125.81</v>
      </c>
      <c r="Q5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1">
        <v>50.75</v>
      </c>
      <c r="Q5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1">
        <v>60.9</v>
      </c>
      <c r="Q53" t="s">
        <v>8315</v>
      </c>
      <c r="R53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1">
        <v>109.03</v>
      </c>
      <c r="Q54" t="s">
        <v>8315</v>
      </c>
      <c r="R54" t="s">
        <v>8316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1">
        <v>25.69</v>
      </c>
      <c r="Q55" t="s">
        <v>8315</v>
      </c>
      <c r="R55" t="s">
        <v>8316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1">
        <v>41.92</v>
      </c>
      <c r="Q56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1">
        <v>88.77</v>
      </c>
      <c r="Q57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1">
        <v>80.23</v>
      </c>
      <c r="Q58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1">
        <v>78.94</v>
      </c>
      <c r="Q59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1">
        <v>69.89</v>
      </c>
      <c r="Q6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1">
        <v>74.53</v>
      </c>
      <c r="Q6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1">
        <v>123.94</v>
      </c>
      <c r="Q6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1">
        <v>264.85000000000002</v>
      </c>
      <c r="Q63" t="s">
        <v>8315</v>
      </c>
      <c r="R63" t="s">
        <v>8316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1">
        <v>58.62</v>
      </c>
      <c r="Q64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1">
        <v>70.88</v>
      </c>
      <c r="Q65" t="s">
        <v>8315</v>
      </c>
      <c r="R65" t="s">
        <v>8316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1">
        <v>113.57</v>
      </c>
      <c r="Q66" t="s">
        <v>8315</v>
      </c>
      <c r="R66" t="s">
        <v>8316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1">
        <v>60.69</v>
      </c>
      <c r="Q67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1">
        <v>110.22</v>
      </c>
      <c r="Q68" t="s">
        <v>8315</v>
      </c>
      <c r="R68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1">
        <v>136.46</v>
      </c>
      <c r="Q69" t="s">
        <v>8315</v>
      </c>
      <c r="R69" t="s">
        <v>8316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1">
        <v>110.35</v>
      </c>
      <c r="Q7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1">
        <v>41.42</v>
      </c>
      <c r="Q7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1">
        <v>52</v>
      </c>
      <c r="Q7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1">
        <v>33.99</v>
      </c>
      <c r="Q73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1">
        <v>103.35</v>
      </c>
      <c r="Q74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1">
        <v>41.77</v>
      </c>
      <c r="Q75" t="s">
        <v>8315</v>
      </c>
      <c r="R75" t="s">
        <v>8316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1">
        <v>64.27</v>
      </c>
      <c r="Q76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1">
        <v>62.92</v>
      </c>
      <c r="Q77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1">
        <v>98.54</v>
      </c>
      <c r="Q78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1">
        <v>82.61</v>
      </c>
      <c r="Q79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1">
        <v>38.5</v>
      </c>
      <c r="Q8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1">
        <v>80.16</v>
      </c>
      <c r="Q81" t="s">
        <v>8315</v>
      </c>
      <c r="R81" t="s">
        <v>8316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1">
        <v>80.73</v>
      </c>
      <c r="Q8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1">
        <v>200.69</v>
      </c>
      <c r="Q83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1">
        <v>37.590000000000003</v>
      </c>
      <c r="Q84" t="s">
        <v>8315</v>
      </c>
      <c r="R84" t="s">
        <v>8316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1">
        <v>58.1</v>
      </c>
      <c r="Q85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1">
        <v>60.3</v>
      </c>
      <c r="Q86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1">
        <v>63.36</v>
      </c>
      <c r="Q87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1">
        <v>50.9</v>
      </c>
      <c r="Q88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1">
        <v>100.5</v>
      </c>
      <c r="Q89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1">
        <v>31.62</v>
      </c>
      <c r="Q9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1">
        <v>79.31</v>
      </c>
      <c r="Q9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1">
        <v>139.19</v>
      </c>
      <c r="Q9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1">
        <v>131.91</v>
      </c>
      <c r="Q93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1">
        <v>91.3</v>
      </c>
      <c r="Q94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1">
        <v>39.67</v>
      </c>
      <c r="Q95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1">
        <v>57.55</v>
      </c>
      <c r="Q96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1">
        <v>77.34</v>
      </c>
      <c r="Q97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1">
        <v>46.77</v>
      </c>
      <c r="Q98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1">
        <v>40.07</v>
      </c>
      <c r="Q99" t="s">
        <v>8315</v>
      </c>
      <c r="R99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1">
        <v>100.22</v>
      </c>
      <c r="Q10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1">
        <v>71.489999999999995</v>
      </c>
      <c r="Q10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1">
        <v>63.11</v>
      </c>
      <c r="Q10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1">
        <v>50.16</v>
      </c>
      <c r="Q10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1">
        <v>62.88</v>
      </c>
      <c r="Q104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1">
        <v>85.53</v>
      </c>
      <c r="Q105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1">
        <v>53.72</v>
      </c>
      <c r="Q106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1">
        <v>262.11</v>
      </c>
      <c r="Q107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1">
        <v>50.2</v>
      </c>
      <c r="Q108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1">
        <v>168.25</v>
      </c>
      <c r="Q10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1">
        <v>256.37</v>
      </c>
      <c r="Q110" t="s">
        <v>8315</v>
      </c>
      <c r="R110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1">
        <v>37.14</v>
      </c>
      <c r="Q1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1">
        <v>45.88</v>
      </c>
      <c r="Q1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1">
        <v>141.71</v>
      </c>
      <c r="Q1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1">
        <v>52.49</v>
      </c>
      <c r="Q114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1">
        <v>193.62</v>
      </c>
      <c r="Q115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1">
        <v>106.8</v>
      </c>
      <c r="Q116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1">
        <v>77.22</v>
      </c>
      <c r="Q117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1">
        <v>57.5</v>
      </c>
      <c r="Q118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1">
        <v>50.46</v>
      </c>
      <c r="Q119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1">
        <v>97.38</v>
      </c>
      <c r="Q12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1">
        <v>85.53</v>
      </c>
      <c r="Q12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1">
        <v>182.91</v>
      </c>
      <c r="Q12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1">
        <v>131.13999999999999</v>
      </c>
      <c r="Q12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1">
        <v>58.69</v>
      </c>
      <c r="Q124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1">
        <v>69.569999999999993</v>
      </c>
      <c r="Q125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1">
        <v>115.87</v>
      </c>
      <c r="Q126" t="s">
        <v>8315</v>
      </c>
      <c r="R126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1">
        <v>81.13</v>
      </c>
      <c r="Q127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1">
        <v>57.63</v>
      </c>
      <c r="Q128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1">
        <v>60.48</v>
      </c>
      <c r="Q12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1">
        <v>65.58</v>
      </c>
      <c r="Q13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1">
        <v>119.19</v>
      </c>
      <c r="Q13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1">
        <v>83.05</v>
      </c>
      <c r="Q13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1">
        <v>177.09</v>
      </c>
      <c r="Q133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1">
        <v>72.760000000000005</v>
      </c>
      <c r="Q134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1">
        <v>98.2</v>
      </c>
      <c r="Q135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1">
        <v>251.74</v>
      </c>
      <c r="Q136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1">
        <v>74.819999999999993</v>
      </c>
      <c r="Q137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1">
        <v>67.650000000000006</v>
      </c>
      <c r="Q138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1">
        <v>93.81</v>
      </c>
      <c r="Q13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1">
        <v>41.24</v>
      </c>
      <c r="Q140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1">
        <v>52.55</v>
      </c>
      <c r="Q14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1">
        <v>48.33</v>
      </c>
      <c r="Q142" t="s">
        <v>8315</v>
      </c>
      <c r="R142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1">
        <v>53.18</v>
      </c>
      <c r="Q14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1">
        <v>60.95</v>
      </c>
      <c r="Q144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1">
        <v>106.5</v>
      </c>
      <c r="Q145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1">
        <v>204.57</v>
      </c>
      <c r="Q146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1">
        <v>54.91</v>
      </c>
      <c r="Q147" t="s">
        <v>8315</v>
      </c>
      <c r="R147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1">
        <v>150.41999999999999</v>
      </c>
      <c r="Q148" t="s">
        <v>8315</v>
      </c>
      <c r="R148" t="s">
        <v>8316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1">
        <v>105.21</v>
      </c>
      <c r="Q149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1">
        <v>68.67</v>
      </c>
      <c r="Q15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1">
        <v>129.36000000000001</v>
      </c>
      <c r="Q15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1">
        <v>134.26</v>
      </c>
      <c r="Q15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1">
        <v>203.2</v>
      </c>
      <c r="Q15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1">
        <v>69.19</v>
      </c>
      <c r="Q154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1">
        <v>125.12</v>
      </c>
      <c r="Q155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1">
        <v>40.71</v>
      </c>
      <c r="Q156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1">
        <v>141.29</v>
      </c>
      <c r="Q157" t="s">
        <v>8315</v>
      </c>
      <c r="R157" t="s">
        <v>8316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1">
        <v>55.33</v>
      </c>
      <c r="Q158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1">
        <v>46.42</v>
      </c>
      <c r="Q15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1">
        <v>57.2</v>
      </c>
      <c r="Q16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1">
        <v>59.6</v>
      </c>
      <c r="Q16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1">
        <v>89.59</v>
      </c>
      <c r="Q16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1">
        <v>204.05</v>
      </c>
      <c r="Q16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1">
        <v>48.7</v>
      </c>
      <c r="Q164" t="s">
        <v>8315</v>
      </c>
      <c r="R164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1">
        <v>53.34</v>
      </c>
      <c r="Q165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1">
        <v>75.09</v>
      </c>
      <c r="Q166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1">
        <v>209.84</v>
      </c>
      <c r="Q167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1">
        <v>61.02</v>
      </c>
      <c r="Q168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1">
        <v>61</v>
      </c>
      <c r="Q16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1">
        <v>80.03</v>
      </c>
      <c r="Q17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1">
        <v>93.98</v>
      </c>
      <c r="Q17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1">
        <v>61.94</v>
      </c>
      <c r="Q17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1">
        <v>66.45</v>
      </c>
      <c r="Q17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1">
        <v>35.799999999999997</v>
      </c>
      <c r="Q174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1">
        <v>145.65</v>
      </c>
      <c r="Q175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1">
        <v>142.28</v>
      </c>
      <c r="Q176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1">
        <v>292.77999999999997</v>
      </c>
      <c r="Q177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1">
        <v>80.400000000000006</v>
      </c>
      <c r="Q178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1">
        <v>72.290000000000006</v>
      </c>
      <c r="Q17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1">
        <v>32.97</v>
      </c>
      <c r="Q18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1">
        <v>116.65</v>
      </c>
      <c r="Q18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1">
        <v>136.85</v>
      </c>
      <c r="Q18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1">
        <v>177.62</v>
      </c>
      <c r="Q18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1">
        <v>109.08</v>
      </c>
      <c r="Q184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1">
        <v>78.209999999999994</v>
      </c>
      <c r="Q185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1">
        <v>114.13</v>
      </c>
      <c r="Q186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1">
        <v>50</v>
      </c>
      <c r="Q187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1">
        <v>91.67</v>
      </c>
      <c r="Q188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1">
        <v>69.819999999999993</v>
      </c>
      <c r="Q18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1">
        <v>109.57</v>
      </c>
      <c r="Q19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1">
        <v>55.6</v>
      </c>
      <c r="Q19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1">
        <v>63.57</v>
      </c>
      <c r="Q19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1">
        <v>184.78</v>
      </c>
      <c r="Q19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1">
        <v>83.43</v>
      </c>
      <c r="Q194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1">
        <v>54.5</v>
      </c>
      <c r="Q195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1">
        <v>302.31</v>
      </c>
      <c r="Q196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1">
        <v>866.67</v>
      </c>
      <c r="Q197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1">
        <v>61.39</v>
      </c>
      <c r="Q198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1">
        <v>45.48</v>
      </c>
      <c r="Q19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1">
        <v>67.92</v>
      </c>
      <c r="Q20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1">
        <v>30.78</v>
      </c>
      <c r="Q20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1">
        <v>38.33</v>
      </c>
      <c r="Q20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1">
        <v>421.11</v>
      </c>
      <c r="Q20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1">
        <v>111.89</v>
      </c>
      <c r="Q204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1">
        <v>85.21</v>
      </c>
      <c r="Q205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1">
        <v>65.17</v>
      </c>
      <c r="Q206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1">
        <v>93.76</v>
      </c>
      <c r="Q207" t="s">
        <v>8315</v>
      </c>
      <c r="R207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1">
        <v>133.33000000000001</v>
      </c>
      <c r="Q208" t="s">
        <v>8315</v>
      </c>
      <c r="R208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1">
        <v>51.22</v>
      </c>
      <c r="Q20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1">
        <v>100.17</v>
      </c>
      <c r="Q2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1">
        <v>184.68</v>
      </c>
      <c r="Q2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1">
        <v>69.819999999999993</v>
      </c>
      <c r="Q2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1">
        <v>61.94</v>
      </c>
      <c r="Q2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1">
        <v>36.07</v>
      </c>
      <c r="Q214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1">
        <v>55.89</v>
      </c>
      <c r="Q215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1">
        <v>68.349999999999994</v>
      </c>
      <c r="Q216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1">
        <v>118.13</v>
      </c>
      <c r="Q217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1">
        <v>99.79</v>
      </c>
      <c r="Q218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1">
        <v>203.33</v>
      </c>
      <c r="Q21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1">
        <v>110.23</v>
      </c>
      <c r="Q22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1">
        <v>58.61</v>
      </c>
      <c r="Q22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1">
        <v>81.38</v>
      </c>
      <c r="Q22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1">
        <v>199.17</v>
      </c>
      <c r="Q22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1">
        <v>46.43</v>
      </c>
      <c r="Q224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1">
        <v>70.569999999999993</v>
      </c>
      <c r="Q225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1">
        <v>22.22</v>
      </c>
      <c r="Q226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1">
        <v>37.78</v>
      </c>
      <c r="Q227" t="s">
        <v>8315</v>
      </c>
      <c r="R227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1">
        <v>72.05</v>
      </c>
      <c r="Q228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1">
        <v>103.21</v>
      </c>
      <c r="Q22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1">
        <v>35</v>
      </c>
      <c r="Q23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1">
        <v>81.78</v>
      </c>
      <c r="Q23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1">
        <v>297.02999999999997</v>
      </c>
      <c r="Q23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1">
        <v>46.61</v>
      </c>
      <c r="Q23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1">
        <v>95.24</v>
      </c>
      <c r="Q234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1">
        <v>52.21</v>
      </c>
      <c r="Q235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1">
        <v>134.15</v>
      </c>
      <c r="Q236" t="s">
        <v>8315</v>
      </c>
      <c r="R236" t="s">
        <v>8316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1">
        <v>62.83</v>
      </c>
      <c r="Q237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1">
        <v>58.95</v>
      </c>
      <c r="Q238" t="s">
        <v>8315</v>
      </c>
      <c r="R238" t="s">
        <v>8316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1">
        <v>143.11000000000001</v>
      </c>
      <c r="Q23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1">
        <v>84.17</v>
      </c>
      <c r="Q24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1">
        <v>89.79</v>
      </c>
      <c r="Q24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1">
        <v>64.16</v>
      </c>
      <c r="Q24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1">
        <v>59.65</v>
      </c>
      <c r="Q24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1">
        <v>31.25</v>
      </c>
      <c r="Q244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1">
        <v>41.22</v>
      </c>
      <c r="Q245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1">
        <v>77</v>
      </c>
      <c r="Q246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1">
        <v>51.22</v>
      </c>
      <c r="Q247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1">
        <v>68.25</v>
      </c>
      <c r="Q248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1">
        <v>41.13</v>
      </c>
      <c r="Q24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1">
        <v>41.41</v>
      </c>
      <c r="Q25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1">
        <v>145.87</v>
      </c>
      <c r="Q251" t="s">
        <v>8315</v>
      </c>
      <c r="R251" t="s">
        <v>8316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1">
        <v>358.69</v>
      </c>
      <c r="Q25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1">
        <v>50.98</v>
      </c>
      <c r="Q25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1">
        <v>45.04</v>
      </c>
      <c r="Q254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1">
        <v>57.92</v>
      </c>
      <c r="Q255" t="s">
        <v>8315</v>
      </c>
      <c r="R255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1">
        <v>29.71</v>
      </c>
      <c r="Q256" t="s">
        <v>8315</v>
      </c>
      <c r="R256" t="s">
        <v>8316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1">
        <v>55.01</v>
      </c>
      <c r="Q257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1">
        <v>72.95</v>
      </c>
      <c r="Q258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1">
        <v>64.47</v>
      </c>
      <c r="Q25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1">
        <v>716.35</v>
      </c>
      <c r="Q260" t="s">
        <v>8315</v>
      </c>
      <c r="R260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1">
        <v>50.4</v>
      </c>
      <c r="Q26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1">
        <v>41.67</v>
      </c>
      <c r="Q26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1">
        <v>88.74</v>
      </c>
      <c r="Q26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1">
        <v>148.47999999999999</v>
      </c>
      <c r="Q264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1">
        <v>52</v>
      </c>
      <c r="Q265" t="s">
        <v>8315</v>
      </c>
      <c r="R265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1">
        <v>53.23</v>
      </c>
      <c r="Q266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1">
        <v>39.6</v>
      </c>
      <c r="Q267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1">
        <v>164.62</v>
      </c>
      <c r="Q268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1">
        <v>40.29</v>
      </c>
      <c r="Q26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1">
        <v>64.91</v>
      </c>
      <c r="Q27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1">
        <v>55.33</v>
      </c>
      <c r="Q27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1">
        <v>83.14</v>
      </c>
      <c r="Q27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1">
        <v>125.38</v>
      </c>
      <c r="Q27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1">
        <v>47.22</v>
      </c>
      <c r="Q274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1">
        <v>79.099999999999994</v>
      </c>
      <c r="Q275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1">
        <v>114.29</v>
      </c>
      <c r="Q276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1">
        <v>51.72</v>
      </c>
      <c r="Q277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1">
        <v>30.77</v>
      </c>
      <c r="Q278" t="s">
        <v>8315</v>
      </c>
      <c r="R278" t="s">
        <v>8316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1">
        <v>47.85</v>
      </c>
      <c r="Q27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1">
        <v>34.409999999999997</v>
      </c>
      <c r="Q28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1">
        <v>60.29</v>
      </c>
      <c r="Q28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1">
        <v>25.31</v>
      </c>
      <c r="Q28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1">
        <v>136</v>
      </c>
      <c r="Q28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1">
        <v>125</v>
      </c>
      <c r="Q284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1">
        <v>66.510000000000005</v>
      </c>
      <c r="Q285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1">
        <v>105</v>
      </c>
      <c r="Q286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1">
        <v>145</v>
      </c>
      <c r="Q287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1">
        <v>96.67</v>
      </c>
      <c r="Q288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1">
        <v>60.33</v>
      </c>
      <c r="Q289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1">
        <v>75.34</v>
      </c>
      <c r="Q29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1">
        <v>55</v>
      </c>
      <c r="Q29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1">
        <v>66.959999999999994</v>
      </c>
      <c r="Q29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1">
        <v>227.27</v>
      </c>
      <c r="Q293" t="s">
        <v>8315</v>
      </c>
      <c r="R293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1">
        <v>50.02</v>
      </c>
      <c r="Q294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1">
        <v>45.62</v>
      </c>
      <c r="Q295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1">
        <v>137.24</v>
      </c>
      <c r="Q296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1">
        <v>75.709999999999994</v>
      </c>
      <c r="Q297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1">
        <v>99</v>
      </c>
      <c r="Q298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1">
        <v>81.569999999999993</v>
      </c>
      <c r="Q29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1">
        <v>36.67</v>
      </c>
      <c r="Q30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1">
        <v>49.23</v>
      </c>
      <c r="Q30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1">
        <v>42.3</v>
      </c>
      <c r="Q30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1">
        <v>78.88</v>
      </c>
      <c r="Q30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1">
        <v>38.28</v>
      </c>
      <c r="Q304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1">
        <v>55.23</v>
      </c>
      <c r="Q305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1">
        <v>66.150000000000006</v>
      </c>
      <c r="Q306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1">
        <v>104.17</v>
      </c>
      <c r="Q307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1">
        <v>31.38</v>
      </c>
      <c r="Q308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1">
        <v>59.21</v>
      </c>
      <c r="Q30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1">
        <v>119.18</v>
      </c>
      <c r="Q3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1">
        <v>164.62</v>
      </c>
      <c r="Q3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1">
        <v>61.1</v>
      </c>
      <c r="Q3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1">
        <v>56.2</v>
      </c>
      <c r="Q313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1">
        <v>107</v>
      </c>
      <c r="Q314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1">
        <v>179.28</v>
      </c>
      <c r="Q315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1">
        <v>47.41</v>
      </c>
      <c r="Q316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1">
        <v>97.92</v>
      </c>
      <c r="Q317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1">
        <v>58.42</v>
      </c>
      <c r="Q318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1">
        <v>122.54</v>
      </c>
      <c r="Q31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1">
        <v>87.96</v>
      </c>
      <c r="Q32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1">
        <v>136.78</v>
      </c>
      <c r="Q32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1">
        <v>99.34</v>
      </c>
      <c r="Q32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1">
        <v>20</v>
      </c>
      <c r="Q323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1">
        <v>28.89</v>
      </c>
      <c r="Q324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1">
        <v>37.96</v>
      </c>
      <c r="Q325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1">
        <v>58.57</v>
      </c>
      <c r="Q326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1">
        <v>135.63</v>
      </c>
      <c r="Q327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1">
        <v>176.09</v>
      </c>
      <c r="Q328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1">
        <v>151.97999999999999</v>
      </c>
      <c r="Q32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1">
        <v>82.26</v>
      </c>
      <c r="Q33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1">
        <v>68.06</v>
      </c>
      <c r="Q33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1">
        <v>72.709999999999994</v>
      </c>
      <c r="Q33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1">
        <v>77.19</v>
      </c>
      <c r="Q33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1">
        <v>55.97</v>
      </c>
      <c r="Q334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1">
        <v>49.69</v>
      </c>
      <c r="Q335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1">
        <v>77.73</v>
      </c>
      <c r="Q336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1">
        <v>40.78</v>
      </c>
      <c r="Q337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1">
        <v>59.41</v>
      </c>
      <c r="Q338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1">
        <v>3.25</v>
      </c>
      <c r="Q33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1">
        <v>81.67</v>
      </c>
      <c r="Q34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1">
        <v>44.91</v>
      </c>
      <c r="Q34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1">
        <v>49.06</v>
      </c>
      <c r="Q34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1">
        <v>62.5</v>
      </c>
      <c r="Q343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1">
        <v>35.49</v>
      </c>
      <c r="Q344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1">
        <v>66.47</v>
      </c>
      <c r="Q345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1">
        <v>56.07</v>
      </c>
      <c r="Q346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1">
        <v>47.03</v>
      </c>
      <c r="Q347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1">
        <v>47.67</v>
      </c>
      <c r="Q348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1">
        <v>88.24</v>
      </c>
      <c r="Q34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1">
        <v>80.72</v>
      </c>
      <c r="Q35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1">
        <v>68.97</v>
      </c>
      <c r="Q35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1">
        <v>550.04</v>
      </c>
      <c r="Q35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1">
        <v>57.78</v>
      </c>
      <c r="Q35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1">
        <v>73.58</v>
      </c>
      <c r="Q354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1">
        <v>75.5</v>
      </c>
      <c r="Q355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1">
        <v>235.46</v>
      </c>
      <c r="Q356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1">
        <v>92.5</v>
      </c>
      <c r="Q357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1">
        <v>46.05</v>
      </c>
      <c r="Q358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1">
        <v>31.58</v>
      </c>
      <c r="Q359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1">
        <v>36.96</v>
      </c>
      <c r="Q36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1">
        <v>88.25</v>
      </c>
      <c r="Q36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1">
        <v>64.38</v>
      </c>
      <c r="Q36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1">
        <v>62.05</v>
      </c>
      <c r="Q36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1">
        <v>73.400000000000006</v>
      </c>
      <c r="Q364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1">
        <v>99.5</v>
      </c>
      <c r="Q365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1">
        <v>62.17</v>
      </c>
      <c r="Q366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1">
        <v>62.33</v>
      </c>
      <c r="Q367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1">
        <v>58.79</v>
      </c>
      <c r="Q368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1">
        <v>45.35</v>
      </c>
      <c r="Q36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1">
        <v>41.94</v>
      </c>
      <c r="Q370" t="s">
        <v>8315</v>
      </c>
      <c r="R370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1">
        <v>59.17</v>
      </c>
      <c r="Q37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1">
        <v>200.49</v>
      </c>
      <c r="Q37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1">
        <v>57.26</v>
      </c>
      <c r="Q37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1">
        <v>58.06</v>
      </c>
      <c r="Q374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1">
        <v>186.8</v>
      </c>
      <c r="Q375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1">
        <v>74.12</v>
      </c>
      <c r="Q376" t="s">
        <v>8315</v>
      </c>
      <c r="R376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1">
        <v>62.67</v>
      </c>
      <c r="Q377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1">
        <v>121.36</v>
      </c>
      <c r="Q378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1">
        <v>40.630000000000003</v>
      </c>
      <c r="Q37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1">
        <v>63</v>
      </c>
      <c r="Q38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1">
        <v>33.67</v>
      </c>
      <c r="Q38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1">
        <v>43.2</v>
      </c>
      <c r="Q38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1">
        <v>83.57</v>
      </c>
      <c r="Q383" t="s">
        <v>8315</v>
      </c>
      <c r="R383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1">
        <v>140</v>
      </c>
      <c r="Q384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1">
        <v>80.87</v>
      </c>
      <c r="Q385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1">
        <v>53.85</v>
      </c>
      <c r="Q386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1">
        <v>67.959999999999994</v>
      </c>
      <c r="Q387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1">
        <v>27.14</v>
      </c>
      <c r="Q388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1">
        <v>110.87</v>
      </c>
      <c r="Q38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1">
        <v>106.84</v>
      </c>
      <c r="Q39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1">
        <v>105.52</v>
      </c>
      <c r="Q39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1">
        <v>51.92</v>
      </c>
      <c r="Q39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1">
        <v>86.23</v>
      </c>
      <c r="Q39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1">
        <v>114.55</v>
      </c>
      <c r="Q394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1">
        <v>62.59</v>
      </c>
      <c r="Q395" t="s">
        <v>8315</v>
      </c>
      <c r="R395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1">
        <v>61.06</v>
      </c>
      <c r="Q396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1">
        <v>70.23</v>
      </c>
      <c r="Q397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1">
        <v>78.52</v>
      </c>
      <c r="Q398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1">
        <v>61.82</v>
      </c>
      <c r="Q39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1">
        <v>48.34</v>
      </c>
      <c r="Q40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1">
        <v>107.25</v>
      </c>
      <c r="Q40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1">
        <v>57</v>
      </c>
      <c r="Q40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1">
        <v>40.92</v>
      </c>
      <c r="Q40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1">
        <v>79.540000000000006</v>
      </c>
      <c r="Q404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1">
        <v>64.63</v>
      </c>
      <c r="Q405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1">
        <v>107.57</v>
      </c>
      <c r="Q406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1">
        <v>178.57</v>
      </c>
      <c r="Q407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1">
        <v>62.63</v>
      </c>
      <c r="Q408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1">
        <v>75</v>
      </c>
      <c r="Q40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1">
        <v>58.9</v>
      </c>
      <c r="Q4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1">
        <v>139.56</v>
      </c>
      <c r="Q4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1">
        <v>64.290000000000006</v>
      </c>
      <c r="Q4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1">
        <v>63.28</v>
      </c>
      <c r="Q413" t="s">
        <v>8315</v>
      </c>
      <c r="R413" t="s">
        <v>8316</v>
      </c>
      <c r="S413" s="15">
        <v>42155.142638888887</v>
      </c>
      <c r="T413" s="15">
        <v>42215.142638888887</v>
      </c>
    </row>
  </sheetData>
  <autoFilter ref="A1:V413" xr:uid="{943DEC7F-2DA6-44F9-8304-2E37655B76BB}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54F58-13E1-4577-9BD7-B4697F420341}">
  <dimension ref="A1:F6"/>
  <sheetViews>
    <sheetView workbookViewId="0">
      <selection activeCell="A7" sqref="A7"/>
    </sheetView>
  </sheetViews>
  <sheetFormatPr defaultRowHeight="15" x14ac:dyDescent="0.25"/>
  <cols>
    <col min="1" max="1" width="31.85546875" style="17" customWidth="1"/>
    <col min="2" max="2" width="128.42578125" style="17" bestFit="1" customWidth="1"/>
    <col min="3" max="4" width="10.5703125" style="17" bestFit="1" customWidth="1"/>
    <col min="5" max="5" width="17" style="17" bestFit="1" customWidth="1"/>
    <col min="6" max="6" width="18" style="17" bestFit="1" customWidth="1"/>
    <col min="7" max="16384" width="9.140625" style="17"/>
  </cols>
  <sheetData>
    <row r="1" spans="1:6" x14ac:dyDescent="0.25">
      <c r="A1" s="18" t="s">
        <v>8380</v>
      </c>
      <c r="B1" s="18" t="s">
        <v>8383</v>
      </c>
      <c r="C1" s="17" t="s">
        <v>8381</v>
      </c>
      <c r="D1" s="17" t="s">
        <v>8382</v>
      </c>
      <c r="E1" s="17" t="s">
        <v>8307</v>
      </c>
      <c r="F1" s="17" t="s">
        <v>8384</v>
      </c>
    </row>
    <row r="2" spans="1:6" x14ac:dyDescent="0.25">
      <c r="A2" s="19" t="s">
        <v>3473</v>
      </c>
      <c r="B2" s="17" t="str">
        <f>VLOOKUP(A2,Kickstarter!$B:$C,2,0)</f>
        <v>Help us get actor-writer Ian Bonar's debut play - a hilarious, heartbreaking story of grief and loss - to the 2016 Edinburgh Fringe.</v>
      </c>
      <c r="C2" s="20">
        <f>VLOOKUP(A2,Kickstarter!$B:$D,3,0)</f>
        <v>2000</v>
      </c>
      <c r="D2" s="20">
        <f>VLOOKUP(A2,Kickstarter!$B:$E,4,0)</f>
        <v>2020</v>
      </c>
      <c r="E2" s="17">
        <f>_xlfn.XLOOKUP(A2,Kickstarter!B:B,Kickstarter!P:P,0,0,1)</f>
        <v>51.79</v>
      </c>
      <c r="F2" s="17">
        <f>_xlfn.XLOOKUP(A2,Kickstarter!B:B,Kickstarter!L:L,0,0,1)</f>
        <v>39</v>
      </c>
    </row>
    <row r="3" spans="1:6" x14ac:dyDescent="0.25">
      <c r="A3" s="19" t="s">
        <v>3616</v>
      </c>
      <c r="B3" s="17" t="str">
        <f>VLOOKUP(A3,Kickstarter!$B:$C,2,0)</f>
        <v>The play yet to be described as "A surefire Edinburgh Fringe Festival Cult Hit". Coming to the Underbelly, Edinburgh, 5th-30th August.</v>
      </c>
      <c r="C3" s="20">
        <f>VLOOKUP(A3,Kickstarter!$B:$D,3,0)</f>
        <v>2000</v>
      </c>
      <c r="D3" s="20">
        <f>VLOOKUP(A3,Kickstarter!$B:$E,4,0)</f>
        <v>2020</v>
      </c>
      <c r="E3" s="17">
        <f>_xlfn.XLOOKUP(A3,Kickstarter!B:B,Kickstarter!P:P,0,0,1)</f>
        <v>36.07</v>
      </c>
      <c r="F3" s="17">
        <f>_xlfn.XLOOKUP(A3,Kickstarter!B:B,Kickstarter!L:L,0,0,1)</f>
        <v>56</v>
      </c>
    </row>
    <row r="4" spans="1:6" x14ac:dyDescent="0.25">
      <c r="A4" s="19" t="s">
        <v>3178</v>
      </c>
      <c r="B4" s="17" t="str">
        <f>VLOOKUP(A4,Kickstarter!$B:$C,2,0)</f>
        <v>Cutting Off Kate Bush is a one-woman show written &amp; performed by Lucy Benson-Brown, premiering at the Edinburgh Fringe Festival 2014</v>
      </c>
      <c r="C4" s="20">
        <f>VLOOKUP(A4,Kickstarter!$B:$D,3,0)</f>
        <v>1500</v>
      </c>
      <c r="D4" s="20">
        <f>VLOOKUP(A4,Kickstarter!$B:$E,4,0)</f>
        <v>2576</v>
      </c>
      <c r="E4" s="17">
        <f>_xlfn.XLOOKUP(A4,Kickstarter!B:B,Kickstarter!P:P,0,0,1)</f>
        <v>33.03</v>
      </c>
      <c r="F4" s="17">
        <f>_xlfn.XLOOKUP(A4,Kickstarter!B:B,Kickstarter!L:L,0,0,1)</f>
        <v>78</v>
      </c>
    </row>
    <row r="5" spans="1:6" x14ac:dyDescent="0.25">
      <c r="A5" s="19" t="s">
        <v>3329</v>
      </c>
      <c r="B5" s="17" t="str">
        <f>VLOOKUP(A5,Kickstarter!$B:$C,2,0)</f>
        <v>Jestia and Raedon is a brand new romantic comedy play going to the Edinburgh Fringe Festival this summer.</v>
      </c>
      <c r="C5" s="20">
        <f>VLOOKUP(A5,Kickstarter!$B:$D,3,0)</f>
        <v>1000</v>
      </c>
      <c r="D5" s="20">
        <f>VLOOKUP(A5,Kickstarter!$B:$E,4,0)</f>
        <v>1168</v>
      </c>
      <c r="E5" s="17">
        <f>_xlfn.XLOOKUP(A5,Kickstarter!B:B,Kickstarter!P:P,0,0,1)</f>
        <v>44.92</v>
      </c>
      <c r="F5" s="17">
        <f>_xlfn.XLOOKUP(A5,Kickstarter!B:B,Kickstarter!L:L,0,0,1)</f>
        <v>26</v>
      </c>
    </row>
    <row r="6" spans="1:6" ht="30" x14ac:dyDescent="0.25">
      <c r="A6" s="19" t="s">
        <v>3221</v>
      </c>
      <c r="B6" s="17" t="str">
        <f>VLOOKUP(A6,Kickstarter!$B:$C,2,0)</f>
        <v>A one-man show about love, loss, and motorways, written &amp; performed by Ben Norris. Help us get to the 2015 Edinburgh Fringe and beyond!</v>
      </c>
      <c r="C6" s="20">
        <f>VLOOKUP(A6,Kickstarter!$B:$D,3,0)</f>
        <v>4000</v>
      </c>
      <c r="D6" s="20">
        <f>VLOOKUP(A6,Kickstarter!$B:$E,4,0)</f>
        <v>4137</v>
      </c>
      <c r="E6" s="17">
        <f>_xlfn.XLOOKUP(A6,Kickstarter!B:B,Kickstarter!P:P,0,0,1)</f>
        <v>36.61</v>
      </c>
      <c r="F6" s="17">
        <f>_xlfn.XLOOKUP(A6,Kickstarter!B:B,Kickstarter!L:L,0,0,1)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29164-25DC-4047-98BB-A359CB520D72}">
  <dimension ref="A1:F6"/>
  <sheetViews>
    <sheetView zoomScaleNormal="100" workbookViewId="0">
      <selection activeCell="G28" sqref="G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04C26-9BC7-462B-9B11-8D5272282A3B}">
  <dimension ref="A1:E7"/>
  <sheetViews>
    <sheetView topLeftCell="A3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31794-92CA-470E-9B4A-9638F5567AC1}">
  <dimension ref="A2:F19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3" spans="1:6" x14ac:dyDescent="0.25">
      <c r="A3" s="12" t="s">
        <v>8367</v>
      </c>
      <c r="B3" t="s">
        <v>8364</v>
      </c>
    </row>
    <row r="5" spans="1:6" x14ac:dyDescent="0.25">
      <c r="A5" s="12" t="s">
        <v>8363</v>
      </c>
      <c r="B5" s="12" t="s">
        <v>8360</v>
      </c>
    </row>
    <row r="6" spans="1:6" x14ac:dyDescent="0.25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8374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6" t="s">
        <v>8375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6" t="s">
        <v>8376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6" t="s">
        <v>8377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6" t="s">
        <v>8368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6" t="s">
        <v>8378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6" t="s">
        <v>8369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6" t="s">
        <v>8370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6" t="s">
        <v>8371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6" t="s">
        <v>8372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6" t="s">
        <v>8373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6" t="s">
        <v>8379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6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Goal v Pledged b&amp;w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</cp:lastModifiedBy>
  <dcterms:created xsi:type="dcterms:W3CDTF">2017-04-20T15:17:24Z</dcterms:created>
  <dcterms:modified xsi:type="dcterms:W3CDTF">2021-06-26T15:46:55Z</dcterms:modified>
</cp:coreProperties>
</file>