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SKTOP\BOUN\COURSES FALL'22\IE 312\PROJECT\Facilities_Design__Flexible_Manufacturing_System\"/>
    </mc:Choice>
  </mc:AlternateContent>
  <xr:revisionPtr revIDLastSave="0" documentId="13_ncr:1_{E9474535-A809-415C-9155-85D93C8C48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Sheet1" sheetId="6" r:id="rId2"/>
    <sheet name="Resul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1" l="1"/>
  <c r="C45" i="1"/>
  <c r="D45" i="1"/>
  <c r="E45" i="1"/>
  <c r="F45" i="1"/>
  <c r="G45" i="1"/>
  <c r="H45" i="1"/>
  <c r="I45" i="1"/>
  <c r="J45" i="1"/>
  <c r="C46" i="1"/>
  <c r="D46" i="1"/>
  <c r="E46" i="1"/>
  <c r="F46" i="1"/>
  <c r="G46" i="1"/>
  <c r="H46" i="1"/>
  <c r="I46" i="1"/>
  <c r="J46" i="1"/>
  <c r="C47" i="1"/>
  <c r="D47" i="1"/>
  <c r="E47" i="1"/>
  <c r="F47" i="1"/>
  <c r="G47" i="1"/>
  <c r="H47" i="1"/>
  <c r="I47" i="1"/>
  <c r="J47" i="1"/>
  <c r="C48" i="1"/>
  <c r="D48" i="1"/>
  <c r="E48" i="1"/>
  <c r="F48" i="1"/>
  <c r="G48" i="1"/>
  <c r="H48" i="1"/>
  <c r="I48" i="1"/>
  <c r="J48" i="1"/>
  <c r="C49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C51" i="1"/>
  <c r="D51" i="1"/>
  <c r="E51" i="1"/>
  <c r="F51" i="1"/>
  <c r="G51" i="1"/>
  <c r="H51" i="1"/>
  <c r="I51" i="1"/>
  <c r="J51" i="1"/>
  <c r="D44" i="1"/>
  <c r="E44" i="1"/>
  <c r="F44" i="1"/>
  <c r="G44" i="1"/>
  <c r="H44" i="1"/>
  <c r="I44" i="1"/>
  <c r="J44" i="1"/>
  <c r="C44" i="1"/>
  <c r="Y75" i="1"/>
  <c r="Y74" i="1"/>
  <c r="S76" i="1"/>
  <c r="S75" i="1"/>
  <c r="S74" i="1"/>
  <c r="M77" i="1"/>
  <c r="M76" i="1"/>
  <c r="M75" i="1"/>
  <c r="M74" i="1"/>
  <c r="Y67" i="1"/>
  <c r="Y66" i="1"/>
  <c r="Y65" i="1"/>
  <c r="Y64" i="1"/>
  <c r="Y63" i="1"/>
  <c r="S68" i="1"/>
  <c r="S67" i="1"/>
  <c r="S66" i="1"/>
  <c r="S65" i="1"/>
  <c r="S64" i="1"/>
  <c r="S63" i="1"/>
  <c r="T46" i="1" l="1"/>
  <c r="T45" i="1"/>
  <c r="T44" i="1"/>
  <c r="T43" i="1"/>
  <c r="T42" i="1"/>
  <c r="T41" i="1"/>
  <c r="T40" i="1"/>
  <c r="T39" i="1"/>
  <c r="T38" i="1"/>
  <c r="AD96" i="1"/>
  <c r="AC96" i="1"/>
  <c r="AB96" i="1"/>
  <c r="AA96" i="1"/>
  <c r="Z96" i="1"/>
  <c r="Y96" i="1"/>
  <c r="X96" i="1"/>
  <c r="W96" i="1"/>
  <c r="AE95" i="1"/>
  <c r="AE94" i="1"/>
  <c r="AE93" i="1"/>
  <c r="AE92" i="1"/>
  <c r="AE91" i="1"/>
  <c r="AE90" i="1"/>
  <c r="AE89" i="1"/>
  <c r="AE88" i="1"/>
  <c r="J107" i="1"/>
  <c r="I107" i="1"/>
  <c r="H107" i="1"/>
  <c r="G107" i="1"/>
  <c r="F107" i="1"/>
  <c r="E107" i="1"/>
  <c r="D107" i="1"/>
  <c r="C107" i="1"/>
  <c r="K106" i="1"/>
  <c r="K105" i="1"/>
  <c r="K104" i="1"/>
  <c r="K103" i="1"/>
  <c r="K102" i="1"/>
  <c r="K101" i="1"/>
  <c r="K100" i="1"/>
  <c r="K99" i="1"/>
  <c r="L100" i="1" l="1"/>
  <c r="L104" i="1"/>
  <c r="L102" i="1"/>
  <c r="L101" i="1"/>
  <c r="L103" i="1"/>
  <c r="L105" i="1"/>
  <c r="L106" i="1"/>
  <c r="R21" i="1"/>
  <c r="S21" i="1"/>
  <c r="T21" i="1"/>
  <c r="O21" i="1"/>
  <c r="V17" i="1"/>
  <c r="U16" i="1"/>
  <c r="Q13" i="1"/>
  <c r="Q21" i="1" s="1"/>
  <c r="P13" i="1"/>
  <c r="D25" i="1"/>
  <c r="E25" i="1"/>
  <c r="F25" i="1"/>
  <c r="G25" i="1"/>
  <c r="H25" i="1"/>
  <c r="I25" i="1"/>
  <c r="J25" i="1"/>
  <c r="C25" i="1"/>
  <c r="J90" i="6"/>
  <c r="I90" i="6"/>
  <c r="H90" i="6"/>
  <c r="G90" i="6"/>
  <c r="F90" i="6"/>
  <c r="E90" i="6"/>
  <c r="D90" i="6"/>
  <c r="C90" i="6"/>
  <c r="D49" i="6"/>
  <c r="E49" i="6"/>
  <c r="F49" i="6"/>
  <c r="G49" i="6"/>
  <c r="H49" i="6"/>
  <c r="I49" i="6"/>
  <c r="J49" i="6"/>
  <c r="C49" i="6"/>
  <c r="K18" i="1"/>
  <c r="K19" i="1"/>
  <c r="K20" i="1"/>
  <c r="K21" i="1"/>
  <c r="K22" i="1"/>
  <c r="K23" i="1"/>
  <c r="K24" i="1"/>
  <c r="K17" i="1"/>
  <c r="J9" i="6"/>
  <c r="I7" i="6"/>
  <c r="D5" i="6"/>
  <c r="C5" i="6"/>
  <c r="E53" i="1"/>
  <c r="C53" i="1"/>
  <c r="D53" i="1"/>
  <c r="F53" i="1"/>
  <c r="J53" i="1"/>
  <c r="I53" i="1"/>
  <c r="H53" i="1"/>
  <c r="G53" i="1"/>
  <c r="J9" i="1"/>
  <c r="I7" i="1"/>
  <c r="D5" i="1"/>
  <c r="C5" i="1"/>
  <c r="P21" i="1" l="1"/>
  <c r="U21" i="1"/>
  <c r="K90" i="6"/>
  <c r="K49" i="6"/>
  <c r="C54" i="1"/>
</calcChain>
</file>

<file path=xl/sharedStrings.xml><?xml version="1.0" encoding="utf-8"?>
<sst xmlns="http://schemas.openxmlformats.org/spreadsheetml/2006/main" count="499" uniqueCount="105">
  <si>
    <t>Receiving</t>
  </si>
  <si>
    <t>LOC1</t>
  </si>
  <si>
    <t>LOC2</t>
  </si>
  <si>
    <t>LOC3</t>
  </si>
  <si>
    <t>LOC4</t>
  </si>
  <si>
    <t>LOC5</t>
  </si>
  <si>
    <t>LOC6</t>
  </si>
  <si>
    <t>LOC7</t>
  </si>
  <si>
    <t>Shipping</t>
  </si>
  <si>
    <t>Distance Matrix</t>
  </si>
  <si>
    <t>VTC1</t>
  </si>
  <si>
    <t>VTC2</t>
  </si>
  <si>
    <t>HMC</t>
  </si>
  <si>
    <t>UMC</t>
  </si>
  <si>
    <t>VMC</t>
  </si>
  <si>
    <t>SHP</t>
  </si>
  <si>
    <t>Location</t>
  </si>
  <si>
    <t>M/C</t>
  </si>
  <si>
    <t>VTC1, VTC2, HMC, UMC, VMC, SHP, CB</t>
  </si>
  <si>
    <t>Use abbreviations for machine centers as:</t>
  </si>
  <si>
    <t>Alternative 1</t>
  </si>
  <si>
    <t>Alternative 2</t>
  </si>
  <si>
    <t>CB</t>
  </si>
  <si>
    <t>From-to Matrix</t>
  </si>
  <si>
    <t>Cost</t>
  </si>
  <si>
    <t>A</t>
  </si>
  <si>
    <t>E</t>
  </si>
  <si>
    <t>O</t>
  </si>
  <si>
    <t>R</t>
  </si>
  <si>
    <t>S</t>
  </si>
  <si>
    <t>CB - 0</t>
  </si>
  <si>
    <t>VTC1 - 1</t>
  </si>
  <si>
    <t>VTC2 - 2</t>
  </si>
  <si>
    <t>HMC - 3</t>
  </si>
  <si>
    <t>UMC - 4</t>
  </si>
  <si>
    <t>VMC - 5</t>
  </si>
  <si>
    <t>SHP - 6</t>
  </si>
  <si>
    <t xml:space="preserve">INPUTS: </t>
  </si>
  <si>
    <t>I</t>
  </si>
  <si>
    <t>REL DIAGRAM</t>
  </si>
  <si>
    <t>(2, 6)</t>
  </si>
  <si>
    <t>(3, S)</t>
  </si>
  <si>
    <t>(R, 1)</t>
  </si>
  <si>
    <t>(1, 6)</t>
  </si>
  <si>
    <t>(5, S)</t>
  </si>
  <si>
    <t>(6, 5)</t>
  </si>
  <si>
    <t>(1, 3)</t>
  </si>
  <si>
    <t>(2, S)</t>
  </si>
  <si>
    <t>(6, 1)</t>
  </si>
  <si>
    <t>(6, 4)</t>
  </si>
  <si>
    <t>(1, 5)</t>
  </si>
  <si>
    <t>(5, 3)</t>
  </si>
  <si>
    <t>(6, 3)</t>
  </si>
  <si>
    <t xml:space="preserve">Dept. </t>
  </si>
  <si>
    <t>TCR</t>
  </si>
  <si>
    <t># of Units to Assign Relations</t>
  </si>
  <si>
    <t>ℼ</t>
  </si>
  <si>
    <t xml:space="preserve"> </t>
  </si>
  <si>
    <t>{R,S}</t>
  </si>
  <si>
    <t>Cost Matrix</t>
  </si>
  <si>
    <t xml:space="preserve">TOTAL: </t>
  </si>
  <si>
    <t>New Layout</t>
  </si>
  <si>
    <t>Iteration 1: Change VTC2 &amp; SHP</t>
  </si>
  <si>
    <t>Iteration 2: Change VTC2 &amp; SHP</t>
  </si>
  <si>
    <t>0-0,30</t>
  </si>
  <si>
    <t>(6, 0)</t>
  </si>
  <si>
    <t>(1, 0)</t>
  </si>
  <si>
    <t>(3, 0)</t>
  </si>
  <si>
    <t>(5, 0)</t>
  </si>
  <si>
    <t>(2, 0)</t>
  </si>
  <si>
    <t>(4, 0)</t>
  </si>
  <si>
    <t>{R,S,0}</t>
  </si>
  <si>
    <t>TOTAL</t>
  </si>
  <si>
    <t>wp1</t>
  </si>
  <si>
    <t>wp2</t>
  </si>
  <si>
    <t>wp4</t>
  </si>
  <si>
    <t>wp5</t>
  </si>
  <si>
    <t>wp6</t>
  </si>
  <si>
    <t>wp7</t>
  </si>
  <si>
    <t>TABLE A</t>
  </si>
  <si>
    <t>Since CB has no relationships with R or S, it is located at a location with less total distance to all other locations, WHİCH İS location 3. (TABLE A)</t>
  </si>
  <si>
    <t>Input queue rates are used for the relationships of the machines with CB, the numbers in the table will be used for the relationships between machines themselves.</t>
  </si>
  <si>
    <t>&gt;0,85</t>
  </si>
  <si>
    <t>0,31-0,69</t>
  </si>
  <si>
    <t>0,70-0,84</t>
  </si>
  <si>
    <t>Avg Unit</t>
  </si>
  <si>
    <t>Then, we assume that CB rate is 10.</t>
  </si>
  <si>
    <t>(R, 2)</t>
  </si>
  <si>
    <t xml:space="preserve">(4, 2) </t>
  </si>
  <si>
    <t>{R,S,0,5}</t>
  </si>
  <si>
    <t>{R,S,0,5,2}</t>
  </si>
  <si>
    <t>{R,S,0,5,2,3}</t>
  </si>
  <si>
    <t>(0, 2)</t>
  </si>
  <si>
    <t>(0, 5)</t>
  </si>
  <si>
    <t>(0, 1)</t>
  </si>
  <si>
    <t>(0, 3)</t>
  </si>
  <si>
    <t>(0, 4)</t>
  </si>
  <si>
    <t>(0, 6)</t>
  </si>
  <si>
    <r>
      <rPr>
        <b/>
        <sz val="14"/>
        <color theme="1"/>
        <rFont val="Calibri"/>
        <family val="2"/>
        <charset val="162"/>
        <scheme val="minor"/>
      </rPr>
      <t xml:space="preserve">5        </t>
    </r>
    <r>
      <rPr>
        <sz val="9"/>
        <color theme="1"/>
        <rFont val="Calibri"/>
        <family val="2"/>
        <charset val="162"/>
        <scheme val="minor"/>
      </rPr>
      <t xml:space="preserve">                  4</t>
    </r>
  </si>
  <si>
    <r>
      <rPr>
        <b/>
        <sz val="14"/>
        <color theme="1"/>
        <rFont val="Calibri"/>
        <family val="2"/>
        <charset val="162"/>
        <scheme val="minor"/>
      </rPr>
      <t xml:space="preserve">2 </t>
    </r>
    <r>
      <rPr>
        <sz val="9"/>
        <color theme="1"/>
        <rFont val="Calibri"/>
        <family val="2"/>
        <charset val="162"/>
        <scheme val="minor"/>
      </rPr>
      <t xml:space="preserve">                       6</t>
    </r>
  </si>
  <si>
    <r>
      <rPr>
        <b/>
        <sz val="14"/>
        <color theme="1"/>
        <rFont val="Calibri"/>
        <family val="2"/>
        <charset val="162"/>
        <scheme val="minor"/>
      </rPr>
      <t xml:space="preserve">3     </t>
    </r>
    <r>
      <rPr>
        <sz val="9"/>
        <color theme="1"/>
        <rFont val="Calibri"/>
        <family val="2"/>
        <scheme val="minor"/>
      </rPr>
      <t xml:space="preserve">                           7</t>
    </r>
  </si>
  <si>
    <t>{R,S,0,5,2,3,1}</t>
  </si>
  <si>
    <r>
      <rPr>
        <b/>
        <sz val="14"/>
        <color theme="1"/>
        <rFont val="Calibri"/>
        <family val="2"/>
        <charset val="162"/>
        <scheme val="minor"/>
      </rPr>
      <t xml:space="preserve">1  </t>
    </r>
    <r>
      <rPr>
        <sz val="9"/>
        <color theme="1"/>
        <rFont val="Calibri"/>
        <family val="2"/>
        <charset val="162"/>
        <scheme val="minor"/>
      </rPr>
      <t xml:space="preserve">                        5</t>
    </r>
  </si>
  <si>
    <t>{R,S,0,5,2,3,1,6}</t>
  </si>
  <si>
    <r>
      <rPr>
        <b/>
        <sz val="14"/>
        <color theme="1"/>
        <rFont val="Calibri"/>
        <family val="2"/>
        <charset val="162"/>
        <scheme val="minor"/>
      </rPr>
      <t xml:space="preserve">6    </t>
    </r>
    <r>
      <rPr>
        <sz val="9"/>
        <color theme="1"/>
        <rFont val="Calibri"/>
        <family val="2"/>
        <scheme val="minor"/>
      </rPr>
      <t xml:space="preserve">                     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</si>
</sst>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rgb="FFC00000"/>
      <name val="Times New Roman"/>
      <family val="1"/>
      <charset val="162"/>
    </font>
    <font>
      <sz val="9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  <scheme val="minor"/>
    </font>
    <font>
      <b/>
      <sz val="12"/>
      <color rgb="FFC0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0DFF9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6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2" fontId="0" fillId="5" borderId="4" xfId="0" applyNumberFormat="1" applyFill="1" applyBorder="1" applyAlignment="1">
      <alignment horizontal="center" vertical="center"/>
    </xf>
    <xf numFmtId="2" fontId="6" fillId="7" borderId="4" xfId="0" applyNumberFormat="1" applyFont="1" applyFill="1" applyBorder="1"/>
    <xf numFmtId="0" fontId="4" fillId="8" borderId="4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8" fillId="0" borderId="8" xfId="0" applyFont="1" applyBorder="1" applyAlignment="1">
      <alignment horizontal="center" vertical="center"/>
    </xf>
    <xf numFmtId="2" fontId="6" fillId="5" borderId="4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2" fontId="0" fillId="2" borderId="4" xfId="0" applyNumberFormat="1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vertical="center" wrapText="1"/>
    </xf>
    <xf numFmtId="0" fontId="7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/>
    <xf numFmtId="0" fontId="7" fillId="0" borderId="0" xfId="0" applyFont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12" fillId="0" borderId="0" xfId="0" applyFont="1" applyAlignment="1">
      <alignment horizontal="center"/>
    </xf>
    <xf numFmtId="0" fontId="4" fillId="0" borderId="14" xfId="0" applyFont="1" applyBorder="1"/>
    <xf numFmtId="0" fontId="6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4" fillId="0" borderId="4" xfId="0" applyFont="1" applyBorder="1"/>
    <xf numFmtId="0" fontId="0" fillId="9" borderId="4" xfId="0" applyFill="1" applyBorder="1"/>
    <xf numFmtId="0" fontId="0" fillId="8" borderId="4" xfId="0" applyFill="1" applyBorder="1"/>
    <xf numFmtId="0" fontId="0" fillId="7" borderId="4" xfId="0" applyFill="1" applyBorder="1"/>
    <xf numFmtId="0" fontId="0" fillId="2" borderId="4" xfId="0" applyFill="1" applyBorder="1"/>
    <xf numFmtId="0" fontId="0" fillId="10" borderId="4" xfId="0" applyFill="1" applyBorder="1"/>
    <xf numFmtId="0" fontId="1" fillId="0" borderId="0" xfId="0" applyFont="1"/>
    <xf numFmtId="0" fontId="0" fillId="2" borderId="4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16" fillId="11" borderId="1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13" fillId="2" borderId="19" xfId="0" applyFont="1" applyFill="1" applyBorder="1" applyAlignment="1">
      <alignment horizontal="center"/>
    </xf>
    <xf numFmtId="0" fontId="0" fillId="0" borderId="19" xfId="0" applyBorder="1"/>
    <xf numFmtId="0" fontId="4" fillId="11" borderId="1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10" fillId="7" borderId="16" xfId="0" applyFont="1" applyFill="1" applyBorder="1" applyAlignment="1">
      <alignment horizontal="center" wrapText="1"/>
    </xf>
    <xf numFmtId="0" fontId="7" fillId="7" borderId="15" xfId="0" applyFont="1" applyFill="1" applyBorder="1" applyAlignment="1">
      <alignment horizontal="center" wrapText="1"/>
    </xf>
    <xf numFmtId="0" fontId="10" fillId="0" borderId="16" xfId="0" applyFont="1" applyBorder="1" applyAlignment="1">
      <alignment horizontal="center" wrapText="1"/>
    </xf>
    <xf numFmtId="0" fontId="10" fillId="0" borderId="15" xfId="0" applyFont="1" applyBorder="1" applyAlignment="1">
      <alignment horizontal="center" wrapText="1"/>
    </xf>
    <xf numFmtId="0" fontId="11" fillId="8" borderId="16" xfId="0" applyFont="1" applyFill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wrapText="1"/>
    </xf>
    <xf numFmtId="0" fontId="10" fillId="9" borderId="16" xfId="0" applyFont="1" applyFill="1" applyBorder="1" applyAlignment="1">
      <alignment horizontal="center" wrapText="1"/>
    </xf>
    <xf numFmtId="0" fontId="7" fillId="9" borderId="15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1" fillId="9" borderId="16" xfId="0" applyFont="1" applyFill="1" applyBorder="1" applyAlignment="1">
      <alignment horizontal="center" vertical="center" wrapText="1"/>
    </xf>
    <xf numFmtId="0" fontId="11" fillId="9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wrapText="1"/>
    </xf>
    <xf numFmtId="0" fontId="10" fillId="10" borderId="15" xfId="0" applyFont="1" applyFill="1" applyBorder="1" applyAlignment="1">
      <alignment horizontal="center" wrapText="1"/>
    </xf>
    <xf numFmtId="0" fontId="11" fillId="7" borderId="16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10" borderId="16" xfId="0" applyFont="1" applyFill="1" applyBorder="1" applyAlignment="1">
      <alignment horizontal="center" vertical="center" wrapText="1"/>
    </xf>
    <xf numFmtId="0" fontId="11" fillId="10" borderId="15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 wrapText="1"/>
    </xf>
    <xf numFmtId="0" fontId="15" fillId="4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1" fillId="7" borderId="16" xfId="0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wrapText="1"/>
    </xf>
    <xf numFmtId="0" fontId="10" fillId="8" borderId="15" xfId="0" applyFont="1" applyFill="1" applyBorder="1" applyAlignment="1">
      <alignment horizontal="center" wrapText="1"/>
    </xf>
    <xf numFmtId="0" fontId="10" fillId="2" borderId="16" xfId="0" applyFont="1" applyFill="1" applyBorder="1" applyAlignment="1">
      <alignment horizontal="center" wrapText="1"/>
    </xf>
    <xf numFmtId="0" fontId="7" fillId="2" borderId="15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E6FA"/>
      <color rgb="FFF0DFF9"/>
      <color rgb="FFFFD5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529128</xdr:colOff>
      <xdr:row>48</xdr:row>
      <xdr:rowOff>126762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F58707-F9D2-C636-C7CA-DFE2C60061A7}"/>
            </a:ext>
          </a:extLst>
        </xdr:cNvPr>
        <xdr:cNvSpPr txBox="1"/>
      </xdr:nvSpPr>
      <xdr:spPr>
        <a:xfrm>
          <a:off x="12151408" y="915681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109"/>
  <sheetViews>
    <sheetView showGridLines="0" tabSelected="1" topLeftCell="A21" zoomScale="81" zoomScaleNormal="81" workbookViewId="0">
      <selection activeCell="C51" sqref="C51"/>
    </sheetView>
  </sheetViews>
  <sheetFormatPr defaultColWidth="9.109375" defaultRowHeight="14.4" x14ac:dyDescent="0.3"/>
  <cols>
    <col min="1" max="1" width="9.109375" style="1"/>
    <col min="2" max="2" width="14.88671875" style="1" bestFit="1" customWidth="1"/>
    <col min="3" max="9" width="9" style="1" customWidth="1"/>
    <col min="10" max="16" width="9.109375" style="1"/>
    <col min="17" max="17" width="9.109375" style="1" customWidth="1"/>
    <col min="18" max="19" width="9.109375" style="1"/>
    <col min="20" max="20" width="9.109375" style="1" customWidth="1"/>
    <col min="21" max="28" width="9.109375" style="1"/>
    <col min="29" max="29" width="7.21875" style="1" customWidth="1"/>
    <col min="30" max="30" width="14" style="1" customWidth="1"/>
    <col min="31" max="31" width="11.44140625" style="1" customWidth="1"/>
    <col min="32" max="16384" width="9.109375" style="1"/>
  </cols>
  <sheetData>
    <row r="2" spans="1:36" x14ac:dyDescent="0.3">
      <c r="O2"/>
      <c r="P2"/>
      <c r="Q2"/>
      <c r="R2"/>
      <c r="S2"/>
      <c r="T2"/>
      <c r="U2"/>
      <c r="V2"/>
      <c r="W2"/>
      <c r="X2"/>
    </row>
    <row r="3" spans="1:36" ht="15" thickBot="1" x14ac:dyDescent="0.35">
      <c r="C3" s="1">
        <v>1</v>
      </c>
      <c r="D3" s="1">
        <v>2</v>
      </c>
      <c r="E3" s="1">
        <v>0</v>
      </c>
      <c r="F3" s="1">
        <v>3</v>
      </c>
      <c r="G3" s="1">
        <v>4</v>
      </c>
      <c r="H3" s="1">
        <v>5</v>
      </c>
      <c r="I3" s="1">
        <v>6</v>
      </c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36" ht="15" thickBot="1" x14ac:dyDescent="0.35">
      <c r="B4" s="2" t="s">
        <v>23</v>
      </c>
      <c r="C4" s="2" t="s">
        <v>10</v>
      </c>
      <c r="D4" s="2" t="s">
        <v>11</v>
      </c>
      <c r="E4" s="2" t="s">
        <v>22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8</v>
      </c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36" ht="15" thickBot="1" x14ac:dyDescent="0.35">
      <c r="B5" s="2" t="s">
        <v>0</v>
      </c>
      <c r="C5" s="13">
        <f xml:space="preserve"> 5+2</f>
        <v>7</v>
      </c>
      <c r="D5" s="13">
        <f xml:space="preserve"> 6+5+2</f>
        <v>13</v>
      </c>
      <c r="E5" s="4"/>
      <c r="F5" s="4"/>
      <c r="G5" s="4"/>
      <c r="H5" s="4"/>
      <c r="I5" s="4"/>
      <c r="J5" s="4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36" ht="15" thickBot="1" x14ac:dyDescent="0.35">
      <c r="B6" s="2" t="s">
        <v>10</v>
      </c>
      <c r="C6" s="4"/>
      <c r="D6" s="4"/>
      <c r="E6" s="4"/>
      <c r="F6" s="13">
        <v>5</v>
      </c>
      <c r="G6" s="4"/>
      <c r="H6" s="13">
        <v>2</v>
      </c>
      <c r="I6" s="13">
        <v>5</v>
      </c>
      <c r="J6" s="4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36" ht="15" thickBot="1" x14ac:dyDescent="0.35">
      <c r="B7" s="2" t="s">
        <v>11</v>
      </c>
      <c r="C7" s="4"/>
      <c r="D7" s="4"/>
      <c r="E7" s="4"/>
      <c r="F7" s="4"/>
      <c r="G7" s="4"/>
      <c r="H7" s="4"/>
      <c r="I7" s="13">
        <f xml:space="preserve"> 6+5+2</f>
        <v>13</v>
      </c>
      <c r="J7" s="13">
        <v>5</v>
      </c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36" ht="15" thickBot="1" x14ac:dyDescent="0.35">
      <c r="B8" s="2" t="s">
        <v>22</v>
      </c>
      <c r="C8" s="4"/>
      <c r="D8" s="4"/>
      <c r="E8" s="4"/>
      <c r="F8" s="4"/>
      <c r="G8" s="4"/>
      <c r="H8" s="4"/>
      <c r="I8" s="4"/>
      <c r="J8" s="4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 spans="1:36" ht="15" thickBot="1" x14ac:dyDescent="0.35">
      <c r="B9" s="2" t="s">
        <v>12</v>
      </c>
      <c r="C9" s="4"/>
      <c r="D9" s="4"/>
      <c r="E9" s="4"/>
      <c r="F9" s="4"/>
      <c r="G9" s="4"/>
      <c r="H9" s="4"/>
      <c r="I9" s="4"/>
      <c r="J9" s="13">
        <f xml:space="preserve"> 5+2+2</f>
        <v>9</v>
      </c>
      <c r="N9"/>
      <c r="O9"/>
      <c r="P9" s="3"/>
      <c r="Q9" s="3"/>
      <c r="R9" s="3"/>
      <c r="S9" s="3"/>
      <c r="T9" s="3"/>
      <c r="U9" s="3"/>
      <c r="V9" s="3"/>
      <c r="W9" s="3"/>
      <c r="X9" s="3"/>
    </row>
    <row r="10" spans="1:36" ht="15" thickBot="1" x14ac:dyDescent="0.35">
      <c r="B10" s="2" t="s">
        <v>13</v>
      </c>
      <c r="C10" s="4"/>
      <c r="D10" s="13">
        <v>5</v>
      </c>
      <c r="E10" s="4"/>
      <c r="F10" s="4"/>
      <c r="G10" s="4"/>
      <c r="H10" s="4"/>
      <c r="I10" s="4"/>
      <c r="J10" s="4"/>
      <c r="N10"/>
      <c r="O10"/>
      <c r="P10" s="3"/>
      <c r="Q10" s="3"/>
      <c r="R10" s="3"/>
      <c r="S10" s="3"/>
      <c r="T10" s="3"/>
      <c r="U10" s="3"/>
      <c r="V10" s="3"/>
      <c r="W10" s="3"/>
      <c r="X10" s="3"/>
    </row>
    <row r="11" spans="1:36" ht="15" thickBot="1" x14ac:dyDescent="0.35">
      <c r="B11" s="2" t="s">
        <v>14</v>
      </c>
      <c r="C11" s="4"/>
      <c r="D11" s="4"/>
      <c r="E11" s="4"/>
      <c r="F11" s="13">
        <v>2</v>
      </c>
      <c r="G11" s="4"/>
      <c r="H11" s="4"/>
      <c r="I11" s="4"/>
      <c r="J11" s="13">
        <v>6</v>
      </c>
      <c r="N11"/>
      <c r="V11" s="3"/>
      <c r="W11"/>
      <c r="X11" s="3"/>
      <c r="Z11"/>
      <c r="AA11"/>
      <c r="AB11"/>
      <c r="AC11"/>
      <c r="AD11"/>
      <c r="AE11"/>
      <c r="AF11"/>
      <c r="AG11"/>
      <c r="AH11"/>
      <c r="AI11"/>
      <c r="AJ11"/>
    </row>
    <row r="12" spans="1:36" ht="15" thickBot="1" x14ac:dyDescent="0.35">
      <c r="B12" s="2" t="s">
        <v>15</v>
      </c>
      <c r="C12" s="13">
        <v>5</v>
      </c>
      <c r="D12" s="4"/>
      <c r="E12" s="30"/>
      <c r="F12" s="13">
        <v>2</v>
      </c>
      <c r="G12" s="13">
        <v>5</v>
      </c>
      <c r="H12" s="13">
        <v>6</v>
      </c>
      <c r="I12" s="4"/>
      <c r="J12" s="4"/>
      <c r="N12" s="8"/>
      <c r="O12" s="8" t="s">
        <v>30</v>
      </c>
      <c r="P12" s="8" t="s">
        <v>31</v>
      </c>
      <c r="Q12" s="8" t="s">
        <v>32</v>
      </c>
      <c r="R12" s="8" t="s">
        <v>33</v>
      </c>
      <c r="S12" s="8" t="s">
        <v>34</v>
      </c>
      <c r="T12" s="8" t="s">
        <v>35</v>
      </c>
      <c r="U12" s="8" t="s">
        <v>36</v>
      </c>
      <c r="V12" s="8" t="s">
        <v>29</v>
      </c>
      <c r="W12"/>
      <c r="X12"/>
      <c r="Z12"/>
      <c r="AA12"/>
      <c r="AB12"/>
      <c r="AC12"/>
      <c r="AD12"/>
      <c r="AE12"/>
      <c r="AF12"/>
      <c r="AG12"/>
      <c r="AH12"/>
      <c r="AI12"/>
      <c r="AJ12"/>
    </row>
    <row r="13" spans="1:36" x14ac:dyDescent="0.3">
      <c r="C13"/>
      <c r="D13"/>
      <c r="E13"/>
      <c r="F13"/>
      <c r="G13"/>
      <c r="H13"/>
      <c r="I13"/>
      <c r="J13"/>
      <c r="N13" s="8" t="s">
        <v>28</v>
      </c>
      <c r="O13" s="10"/>
      <c r="P13" s="10">
        <f xml:space="preserve"> (1300+880)/3600</f>
        <v>0.60555555555555551</v>
      </c>
      <c r="Q13" s="10">
        <f xml:space="preserve"> (1440 + 1100 + 300)/3600</f>
        <v>0.78888888888888886</v>
      </c>
      <c r="R13" s="10"/>
      <c r="S13" s="10"/>
      <c r="T13" s="10"/>
      <c r="U13" s="10"/>
      <c r="V13" s="10"/>
      <c r="W13"/>
      <c r="X13"/>
      <c r="Z13"/>
      <c r="AA13"/>
      <c r="AB13"/>
      <c r="AC13"/>
      <c r="AD13"/>
      <c r="AE13"/>
      <c r="AF13"/>
      <c r="AG13"/>
      <c r="AH13"/>
      <c r="AI13"/>
      <c r="AJ13"/>
    </row>
    <row r="14" spans="1:36" x14ac:dyDescent="0.3">
      <c r="A14"/>
      <c r="B14"/>
      <c r="C14"/>
      <c r="D14"/>
      <c r="E14"/>
      <c r="F14"/>
      <c r="G14"/>
      <c r="H14"/>
      <c r="I14"/>
      <c r="J14"/>
      <c r="K14"/>
      <c r="L14"/>
      <c r="N14" s="8" t="s">
        <v>30</v>
      </c>
      <c r="O14" s="10"/>
      <c r="P14" s="10"/>
      <c r="Q14" s="10"/>
      <c r="R14" s="10"/>
      <c r="S14" s="10"/>
      <c r="T14" s="10"/>
      <c r="U14" s="10"/>
      <c r="V14" s="10"/>
      <c r="W14"/>
      <c r="X14"/>
      <c r="Z14"/>
      <c r="AA14"/>
      <c r="AB14"/>
      <c r="AC14"/>
      <c r="AD14"/>
      <c r="AE14"/>
      <c r="AF14"/>
      <c r="AG14"/>
      <c r="AH14"/>
      <c r="AI14"/>
      <c r="AJ14"/>
    </row>
    <row r="15" spans="1:36" ht="15" thickBot="1" x14ac:dyDescent="0.35">
      <c r="A15"/>
      <c r="B15"/>
      <c r="C15"/>
      <c r="D15"/>
      <c r="E15"/>
      <c r="F15"/>
      <c r="G15"/>
      <c r="H15"/>
      <c r="I15"/>
      <c r="J15"/>
      <c r="K15"/>
      <c r="L15"/>
      <c r="N15" s="8" t="s">
        <v>31</v>
      </c>
      <c r="O15" s="10"/>
      <c r="P15" s="10"/>
      <c r="Q15" s="10"/>
      <c r="R15" s="10">
        <v>0.41666666666666669</v>
      </c>
      <c r="S15" s="10"/>
      <c r="T15" s="10">
        <v>0.16666666666666666</v>
      </c>
      <c r="U15" s="10">
        <v>0.16666666666666666</v>
      </c>
      <c r="V15" s="10"/>
      <c r="W15"/>
      <c r="X15"/>
      <c r="Z15"/>
      <c r="AA15"/>
      <c r="AB15"/>
      <c r="AC15"/>
      <c r="AD15"/>
      <c r="AE15"/>
      <c r="AF15"/>
      <c r="AG15"/>
      <c r="AH15"/>
      <c r="AI15"/>
      <c r="AJ15"/>
    </row>
    <row r="16" spans="1:36" ht="15" thickBot="1" x14ac:dyDescent="0.35">
      <c r="A16"/>
      <c r="B16" s="2" t="s">
        <v>9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1" t="s">
        <v>72</v>
      </c>
      <c r="N16" s="8" t="s">
        <v>32</v>
      </c>
      <c r="O16" s="10"/>
      <c r="P16" s="10"/>
      <c r="Q16" s="10"/>
      <c r="R16" s="10"/>
      <c r="S16" s="10"/>
      <c r="T16" s="10"/>
      <c r="U16" s="10">
        <f xml:space="preserve"> (720 + 450)/3600</f>
        <v>0.32500000000000001</v>
      </c>
      <c r="V16" s="10">
        <v>0.16666666666666666</v>
      </c>
      <c r="W16"/>
      <c r="X16"/>
      <c r="Z16"/>
      <c r="AA16"/>
      <c r="AB16"/>
      <c r="AC16"/>
      <c r="AD16"/>
      <c r="AE16"/>
      <c r="AF16"/>
      <c r="AG16"/>
      <c r="AH16"/>
      <c r="AI16"/>
      <c r="AJ16"/>
    </row>
    <row r="17" spans="1:36" ht="15" thickBot="1" x14ac:dyDescent="0.35">
      <c r="A17"/>
      <c r="B17" s="2" t="s">
        <v>0</v>
      </c>
      <c r="C17" s="4">
        <v>12</v>
      </c>
      <c r="D17" s="4">
        <v>24</v>
      </c>
      <c r="E17" s="4">
        <v>6</v>
      </c>
      <c r="F17" s="4">
        <v>18</v>
      </c>
      <c r="G17" s="4">
        <v>48</v>
      </c>
      <c r="H17" s="4">
        <v>36</v>
      </c>
      <c r="I17" s="4">
        <v>30</v>
      </c>
      <c r="J17" s="4">
        <v>48</v>
      </c>
      <c r="K17" s="48">
        <f>SUM(C17:J17)</f>
        <v>222</v>
      </c>
      <c r="L17"/>
      <c r="M17"/>
      <c r="N17" s="8" t="s">
        <v>33</v>
      </c>
      <c r="O17" s="10"/>
      <c r="P17" s="10"/>
      <c r="Q17" s="10"/>
      <c r="R17" s="10"/>
      <c r="S17" s="10"/>
      <c r="T17" s="10"/>
      <c r="U17" s="10"/>
      <c r="V17" s="10">
        <f xml:space="preserve"> (1500 + 720 + 760)/3600</f>
        <v>0.82777777777777772</v>
      </c>
      <c r="W17"/>
      <c r="X17"/>
      <c r="Z17"/>
      <c r="AA17"/>
      <c r="AB17"/>
      <c r="AC17"/>
      <c r="AD17"/>
      <c r="AE17"/>
      <c r="AF17"/>
      <c r="AG17"/>
      <c r="AH17"/>
      <c r="AI17"/>
      <c r="AJ17"/>
    </row>
    <row r="18" spans="1:36" ht="15" thickBot="1" x14ac:dyDescent="0.35">
      <c r="A18"/>
      <c r="B18" s="2" t="s">
        <v>1</v>
      </c>
      <c r="C18" s="4">
        <v>0</v>
      </c>
      <c r="D18" s="4">
        <v>6</v>
      </c>
      <c r="E18" s="4">
        <v>24</v>
      </c>
      <c r="F18" s="4">
        <v>12</v>
      </c>
      <c r="G18" s="4">
        <v>30</v>
      </c>
      <c r="H18" s="4">
        <v>18</v>
      </c>
      <c r="I18" s="4">
        <v>24</v>
      </c>
      <c r="J18" s="4">
        <v>30</v>
      </c>
      <c r="K18" s="48">
        <f t="shared" ref="K18:K24" si="0">SUM(C18:J18)</f>
        <v>144</v>
      </c>
      <c r="L18"/>
      <c r="M18"/>
      <c r="N18" s="8" t="s">
        <v>34</v>
      </c>
      <c r="O18" s="10"/>
      <c r="P18" s="10"/>
      <c r="Q18" s="10">
        <v>0.16666666666666666</v>
      </c>
      <c r="R18" s="10"/>
      <c r="S18" s="10"/>
      <c r="T18" s="10"/>
      <c r="U18" s="10"/>
      <c r="V18" s="10"/>
      <c r="W18"/>
      <c r="X18"/>
      <c r="Z18"/>
      <c r="AA18"/>
      <c r="AB18"/>
      <c r="AC18"/>
      <c r="AD18"/>
      <c r="AE18"/>
      <c r="AF18"/>
      <c r="AG18"/>
      <c r="AH18"/>
      <c r="AI18"/>
      <c r="AJ18"/>
    </row>
    <row r="19" spans="1:36" ht="15" thickBot="1" x14ac:dyDescent="0.35">
      <c r="A19"/>
      <c r="B19" s="2" t="s">
        <v>2</v>
      </c>
      <c r="C19" s="4">
        <v>30</v>
      </c>
      <c r="D19" s="4">
        <v>0</v>
      </c>
      <c r="E19" s="4">
        <v>24</v>
      </c>
      <c r="F19" s="4">
        <v>36</v>
      </c>
      <c r="G19" s="4">
        <v>30</v>
      </c>
      <c r="H19" s="4">
        <v>18</v>
      </c>
      <c r="I19" s="4">
        <v>12</v>
      </c>
      <c r="J19" s="4">
        <v>30</v>
      </c>
      <c r="K19" s="48">
        <f t="shared" si="0"/>
        <v>180</v>
      </c>
      <c r="L19"/>
      <c r="M19"/>
      <c r="N19" s="8" t="s">
        <v>35</v>
      </c>
      <c r="O19" s="10"/>
      <c r="P19" s="10"/>
      <c r="Q19" s="10"/>
      <c r="R19" s="10">
        <v>0.2</v>
      </c>
      <c r="S19" s="10"/>
      <c r="T19" s="10"/>
      <c r="U19" s="10"/>
      <c r="V19" s="10">
        <v>0.7</v>
      </c>
      <c r="W19"/>
      <c r="X19"/>
      <c r="Z19"/>
      <c r="AA19"/>
      <c r="AB19"/>
      <c r="AC19"/>
      <c r="AD19"/>
      <c r="AE19"/>
      <c r="AF19"/>
      <c r="AG19"/>
      <c r="AH19"/>
      <c r="AI19"/>
      <c r="AJ19"/>
    </row>
    <row r="20" spans="1:36" ht="15" thickBot="1" x14ac:dyDescent="0.35">
      <c r="A20"/>
      <c r="B20" s="2" t="s">
        <v>3</v>
      </c>
      <c r="C20" s="4">
        <v>36</v>
      </c>
      <c r="D20" s="4">
        <v>36</v>
      </c>
      <c r="E20" s="4">
        <v>0</v>
      </c>
      <c r="F20" s="4">
        <v>6</v>
      </c>
      <c r="G20" s="4">
        <v>24</v>
      </c>
      <c r="H20" s="4">
        <v>12</v>
      </c>
      <c r="I20" s="4">
        <v>18</v>
      </c>
      <c r="J20" s="4">
        <v>24</v>
      </c>
      <c r="K20" s="48">
        <f t="shared" si="0"/>
        <v>156</v>
      </c>
      <c r="L20"/>
      <c r="M20"/>
      <c r="N20" s="8" t="s">
        <v>36</v>
      </c>
      <c r="O20" s="29"/>
      <c r="P20" s="10">
        <v>0.16666666666666666</v>
      </c>
      <c r="Q20" s="10"/>
      <c r="R20" s="10">
        <v>0.21111111111111111</v>
      </c>
      <c r="S20" s="10">
        <v>0.66666666666666663</v>
      </c>
      <c r="T20" s="10">
        <v>0.7</v>
      </c>
      <c r="U20" s="10"/>
      <c r="V20" s="10"/>
      <c r="W20"/>
      <c r="X20"/>
      <c r="Z20"/>
      <c r="AA20"/>
      <c r="AB20"/>
      <c r="AC20"/>
      <c r="AD20"/>
      <c r="AE20"/>
      <c r="AF20"/>
      <c r="AG20"/>
      <c r="AH20"/>
      <c r="AI20"/>
      <c r="AJ20"/>
    </row>
    <row r="21" spans="1:36" ht="15" thickBot="1" x14ac:dyDescent="0.35">
      <c r="A21"/>
      <c r="B21" s="2" t="s">
        <v>4</v>
      </c>
      <c r="C21" s="4">
        <v>24</v>
      </c>
      <c r="D21" s="4">
        <v>36</v>
      </c>
      <c r="E21" s="4">
        <v>18</v>
      </c>
      <c r="F21" s="4">
        <v>0</v>
      </c>
      <c r="G21" s="4">
        <v>24</v>
      </c>
      <c r="H21" s="4">
        <v>12</v>
      </c>
      <c r="I21" s="4">
        <v>6</v>
      </c>
      <c r="J21" s="4">
        <v>24</v>
      </c>
      <c r="K21" s="48">
        <f t="shared" si="0"/>
        <v>144</v>
      </c>
      <c r="L21"/>
      <c r="M21"/>
      <c r="N21" s="9" t="s">
        <v>37</v>
      </c>
      <c r="O21" s="11">
        <f>SUM(O13:O20)</f>
        <v>0</v>
      </c>
      <c r="P21" s="11">
        <f t="shared" ref="P21:U21" si="1">SUM(P13:P20)</f>
        <v>0.77222222222222214</v>
      </c>
      <c r="Q21" s="11">
        <f t="shared" si="1"/>
        <v>0.95555555555555549</v>
      </c>
      <c r="R21" s="11">
        <f t="shared" si="1"/>
        <v>0.82777777777777783</v>
      </c>
      <c r="S21" s="11">
        <f t="shared" si="1"/>
        <v>0.66666666666666663</v>
      </c>
      <c r="T21" s="11">
        <f t="shared" si="1"/>
        <v>0.86666666666666659</v>
      </c>
      <c r="U21" s="11">
        <f t="shared" si="1"/>
        <v>0.4916666666666667</v>
      </c>
      <c r="V21"/>
      <c r="W21"/>
      <c r="X21"/>
      <c r="Z21"/>
      <c r="AA21"/>
      <c r="AB21"/>
      <c r="AC21"/>
      <c r="AD21"/>
      <c r="AE21"/>
      <c r="AF21"/>
      <c r="AG21"/>
      <c r="AH21"/>
      <c r="AI21"/>
      <c r="AJ21"/>
    </row>
    <row r="22" spans="1:36" ht="15" thickBot="1" x14ac:dyDescent="0.35">
      <c r="A22"/>
      <c r="B22" s="2" t="s">
        <v>5</v>
      </c>
      <c r="C22" s="4">
        <v>18</v>
      </c>
      <c r="D22" s="4">
        <v>30</v>
      </c>
      <c r="E22" s="4">
        <v>12</v>
      </c>
      <c r="F22" s="4">
        <v>24</v>
      </c>
      <c r="G22" s="4">
        <v>0</v>
      </c>
      <c r="H22" s="4">
        <v>30</v>
      </c>
      <c r="I22" s="4">
        <v>36</v>
      </c>
      <c r="J22" s="4">
        <v>42</v>
      </c>
      <c r="K22" s="48">
        <f t="shared" si="0"/>
        <v>192</v>
      </c>
      <c r="L22"/>
      <c r="M22"/>
      <c r="O22"/>
      <c r="P22"/>
      <c r="Q22"/>
      <c r="R22"/>
      <c r="S22"/>
      <c r="T22"/>
      <c r="AB22"/>
      <c r="AC22"/>
      <c r="AD22"/>
      <c r="AE22"/>
      <c r="AF22"/>
      <c r="AG22"/>
    </row>
    <row r="23" spans="1:36" ht="15" thickBot="1" x14ac:dyDescent="0.35">
      <c r="A23"/>
      <c r="B23" s="2" t="s">
        <v>6</v>
      </c>
      <c r="C23" s="4">
        <v>18</v>
      </c>
      <c r="D23" s="4">
        <v>30</v>
      </c>
      <c r="E23" s="4">
        <v>12</v>
      </c>
      <c r="F23" s="4">
        <v>24</v>
      </c>
      <c r="G23" s="4">
        <v>6</v>
      </c>
      <c r="H23" s="4">
        <v>0</v>
      </c>
      <c r="I23" s="4">
        <v>36</v>
      </c>
      <c r="J23" s="4">
        <v>6</v>
      </c>
      <c r="K23" s="48">
        <f t="shared" si="0"/>
        <v>132</v>
      </c>
      <c r="L23"/>
      <c r="M23"/>
      <c r="N23" t="s">
        <v>81</v>
      </c>
      <c r="O23"/>
      <c r="P23"/>
      <c r="Q23"/>
      <c r="R23"/>
      <c r="S23"/>
      <c r="T23"/>
      <c r="U23"/>
      <c r="V23"/>
      <c r="W23"/>
      <c r="X23"/>
      <c r="Y23"/>
      <c r="Z23"/>
    </row>
    <row r="24" spans="1:36" ht="15" thickBot="1" x14ac:dyDescent="0.35">
      <c r="A24"/>
      <c r="B24" s="2" t="s">
        <v>7</v>
      </c>
      <c r="C24" s="4">
        <v>24</v>
      </c>
      <c r="D24" s="4">
        <v>36</v>
      </c>
      <c r="E24" s="4">
        <v>18</v>
      </c>
      <c r="F24" s="4">
        <v>30</v>
      </c>
      <c r="G24" s="4">
        <v>12</v>
      </c>
      <c r="H24" s="4">
        <v>36</v>
      </c>
      <c r="I24" s="4">
        <v>0</v>
      </c>
      <c r="J24" s="4">
        <v>12</v>
      </c>
      <c r="K24" s="48">
        <f t="shared" si="0"/>
        <v>168</v>
      </c>
      <c r="L24"/>
      <c r="M24"/>
    </row>
    <row r="25" spans="1:36" x14ac:dyDescent="0.3">
      <c r="A25"/>
      <c r="B25"/>
      <c r="C25" s="48">
        <f>SUM(C17:C24)</f>
        <v>162</v>
      </c>
      <c r="D25" s="48">
        <f t="shared" ref="D25:J25" si="2">SUM(D17:D24)</f>
        <v>198</v>
      </c>
      <c r="E25" s="48">
        <f t="shared" si="2"/>
        <v>114</v>
      </c>
      <c r="F25" s="48">
        <f t="shared" si="2"/>
        <v>150</v>
      </c>
      <c r="G25" s="48">
        <f t="shared" si="2"/>
        <v>174</v>
      </c>
      <c r="H25" s="48">
        <f t="shared" si="2"/>
        <v>162</v>
      </c>
      <c r="I25" s="48">
        <f t="shared" si="2"/>
        <v>162</v>
      </c>
      <c r="J25" s="48">
        <f t="shared" si="2"/>
        <v>216</v>
      </c>
      <c r="K25"/>
      <c r="L25"/>
      <c r="M25"/>
      <c r="N25" s="12"/>
      <c r="O25" s="12" t="s">
        <v>30</v>
      </c>
      <c r="P25" s="12" t="s">
        <v>31</v>
      </c>
      <c r="Q25" s="12" t="s">
        <v>32</v>
      </c>
      <c r="R25" s="12" t="s">
        <v>33</v>
      </c>
      <c r="S25" s="12" t="s">
        <v>34</v>
      </c>
      <c r="T25" s="12" t="s">
        <v>35</v>
      </c>
      <c r="U25" s="12" t="s">
        <v>36</v>
      </c>
      <c r="V25" s="12" t="s">
        <v>29</v>
      </c>
      <c r="AD25"/>
      <c r="AE25"/>
    </row>
    <row r="26" spans="1:3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 s="12" t="s">
        <v>28</v>
      </c>
      <c r="O26" s="10"/>
      <c r="P26" s="31" t="s">
        <v>38</v>
      </c>
      <c r="Q26" s="31" t="s">
        <v>26</v>
      </c>
      <c r="R26" s="10"/>
      <c r="S26" s="10"/>
      <c r="T26" s="10"/>
      <c r="U26" s="10"/>
      <c r="V26" s="10"/>
      <c r="Y26" s="79" t="s">
        <v>55</v>
      </c>
      <c r="Z26" s="79"/>
      <c r="AC26" s="1" t="s">
        <v>85</v>
      </c>
      <c r="AD26"/>
      <c r="AE26"/>
    </row>
    <row r="27" spans="1:36" x14ac:dyDescent="0.3">
      <c r="A27"/>
      <c r="B27"/>
      <c r="C27"/>
      <c r="D27"/>
      <c r="E27"/>
      <c r="F27"/>
      <c r="G27"/>
      <c r="H27" s="27"/>
      <c r="I27"/>
      <c r="J27"/>
      <c r="K27"/>
      <c r="L27"/>
      <c r="M27"/>
      <c r="N27" s="12" t="s">
        <v>30</v>
      </c>
      <c r="O27" s="10"/>
      <c r="P27" s="57" t="s">
        <v>26</v>
      </c>
      <c r="Q27" s="57" t="s">
        <v>25</v>
      </c>
      <c r="R27" s="57" t="s">
        <v>26</v>
      </c>
      <c r="S27" s="57" t="s">
        <v>38</v>
      </c>
      <c r="T27" s="57" t="s">
        <v>25</v>
      </c>
      <c r="U27" s="57" t="s">
        <v>38</v>
      </c>
      <c r="V27" s="10"/>
      <c r="Z27" s="1" t="s">
        <v>82</v>
      </c>
      <c r="AA27" s="16" t="s">
        <v>25</v>
      </c>
      <c r="AB27" s="18">
        <v>64</v>
      </c>
      <c r="AC27" s="1">
        <v>10</v>
      </c>
      <c r="AD27" s="118" t="s">
        <v>86</v>
      </c>
    </row>
    <row r="28" spans="1:3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 s="12" t="s">
        <v>31</v>
      </c>
      <c r="O28" s="31" t="s">
        <v>26</v>
      </c>
      <c r="P28" s="10"/>
      <c r="Q28" s="10"/>
      <c r="R28" s="31" t="s">
        <v>38</v>
      </c>
      <c r="S28" s="10"/>
      <c r="T28" s="31" t="s">
        <v>27</v>
      </c>
      <c r="U28" s="31" t="s">
        <v>27</v>
      </c>
      <c r="V28" s="10"/>
      <c r="Z28" s="1" t="s">
        <v>84</v>
      </c>
      <c r="AA28" s="16" t="s">
        <v>26</v>
      </c>
      <c r="AB28" s="18">
        <v>16</v>
      </c>
      <c r="AC28" s="1">
        <v>8.5</v>
      </c>
      <c r="AD28" s="118"/>
    </row>
    <row r="29" spans="1:3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 s="12" t="s">
        <v>32</v>
      </c>
      <c r="O29" s="31" t="s">
        <v>25</v>
      </c>
      <c r="P29" s="10"/>
      <c r="Q29" s="10"/>
      <c r="R29" s="10"/>
      <c r="S29" s="10"/>
      <c r="T29" s="10"/>
      <c r="U29" s="31" t="s">
        <v>38</v>
      </c>
      <c r="V29" s="31" t="s">
        <v>27</v>
      </c>
      <c r="Z29" s="1" t="s">
        <v>83</v>
      </c>
      <c r="AA29" s="16" t="s">
        <v>38</v>
      </c>
      <c r="AB29" s="18">
        <v>4</v>
      </c>
      <c r="AC29" s="1">
        <v>7.5</v>
      </c>
      <c r="AD29" s="118"/>
    </row>
    <row r="30" spans="1:36" ht="15" thickBot="1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 s="12" t="s">
        <v>33</v>
      </c>
      <c r="O30" s="31" t="s">
        <v>26</v>
      </c>
      <c r="P30" s="10"/>
      <c r="Q30" s="10"/>
      <c r="R30" s="10"/>
      <c r="S30" s="10"/>
      <c r="T30" s="10"/>
      <c r="U30" s="10"/>
      <c r="V30" s="31" t="s">
        <v>26</v>
      </c>
      <c r="Z30" s="1" t="s">
        <v>64</v>
      </c>
      <c r="AA30" s="16" t="s">
        <v>27</v>
      </c>
      <c r="AB30" s="18">
        <v>1</v>
      </c>
      <c r="AC30" s="1">
        <v>3.71</v>
      </c>
      <c r="AD30" s="118"/>
    </row>
    <row r="31" spans="1:36" ht="15" thickBot="1" x14ac:dyDescent="0.35">
      <c r="A31"/>
      <c r="B31" s="2" t="s">
        <v>23</v>
      </c>
      <c r="C31" s="4">
        <v>6</v>
      </c>
      <c r="D31" s="25">
        <v>4</v>
      </c>
      <c r="E31" s="42" t="s">
        <v>22</v>
      </c>
      <c r="F31" s="39">
        <v>5</v>
      </c>
      <c r="G31" s="45">
        <v>1</v>
      </c>
      <c r="H31" s="13">
        <v>2</v>
      </c>
      <c r="I31" s="23">
        <v>3</v>
      </c>
      <c r="J31" s="2" t="s">
        <v>8</v>
      </c>
      <c r="K31"/>
      <c r="L31"/>
      <c r="M31"/>
      <c r="N31" s="12" t="s">
        <v>34</v>
      </c>
      <c r="O31" s="31" t="s">
        <v>38</v>
      </c>
      <c r="P31" s="10"/>
      <c r="Q31" s="31" t="s">
        <v>27</v>
      </c>
      <c r="R31" s="10"/>
      <c r="S31" s="10"/>
      <c r="T31" s="10"/>
      <c r="U31" s="10"/>
      <c r="V31" s="10"/>
      <c r="X31"/>
      <c r="Y31"/>
      <c r="Z31"/>
      <c r="AA31"/>
      <c r="AC31"/>
      <c r="AE31"/>
    </row>
    <row r="32" spans="1:36" ht="15" thickBot="1" x14ac:dyDescent="0.35">
      <c r="A32"/>
      <c r="B32" s="2" t="s">
        <v>0</v>
      </c>
      <c r="C32" s="58"/>
      <c r="D32" s="58"/>
      <c r="E32" s="58"/>
      <c r="F32" s="58"/>
      <c r="G32" s="58">
        <v>7</v>
      </c>
      <c r="H32" s="58">
        <v>13</v>
      </c>
      <c r="I32" s="58"/>
      <c r="J32" s="58"/>
      <c r="K32"/>
      <c r="L32"/>
      <c r="M32"/>
      <c r="N32" s="12" t="s">
        <v>35</v>
      </c>
      <c r="O32" s="31" t="s">
        <v>25</v>
      </c>
      <c r="P32" s="10"/>
      <c r="Q32" s="10"/>
      <c r="R32" s="31" t="s">
        <v>27</v>
      </c>
      <c r="S32" s="10"/>
      <c r="T32" s="10"/>
      <c r="U32" s="10"/>
      <c r="V32" s="31" t="s">
        <v>26</v>
      </c>
      <c r="X32"/>
      <c r="Y32"/>
      <c r="Z32"/>
      <c r="AA32"/>
    </row>
    <row r="33" spans="1:27" ht="15" thickBot="1" x14ac:dyDescent="0.35">
      <c r="A33"/>
      <c r="B33" s="4">
        <v>6</v>
      </c>
      <c r="C33" s="58"/>
      <c r="D33" s="58">
        <v>5</v>
      </c>
      <c r="E33" s="59">
        <v>7.5</v>
      </c>
      <c r="F33" s="58">
        <v>6</v>
      </c>
      <c r="G33" s="58">
        <v>5</v>
      </c>
      <c r="H33" s="58"/>
      <c r="I33" s="58">
        <v>2</v>
      </c>
      <c r="J33" s="58"/>
      <c r="K33"/>
      <c r="L33"/>
      <c r="M33"/>
      <c r="N33" s="12" t="s">
        <v>36</v>
      </c>
      <c r="O33" s="31" t="s">
        <v>38</v>
      </c>
      <c r="P33" s="31" t="s">
        <v>27</v>
      </c>
      <c r="Q33" s="10"/>
      <c r="R33" s="31" t="s">
        <v>27</v>
      </c>
      <c r="S33" s="31" t="s">
        <v>38</v>
      </c>
      <c r="T33" s="31" t="s">
        <v>26</v>
      </c>
      <c r="U33" s="10"/>
      <c r="V33" s="10"/>
      <c r="X33"/>
      <c r="Y33"/>
      <c r="Z33"/>
      <c r="AA33"/>
    </row>
    <row r="34" spans="1:27" ht="15" thickBot="1" x14ac:dyDescent="0.35">
      <c r="B34" s="25">
        <v>4</v>
      </c>
      <c r="C34" s="58"/>
      <c r="D34" s="58"/>
      <c r="E34" s="59">
        <v>7.5</v>
      </c>
      <c r="F34" s="58"/>
      <c r="G34" s="58"/>
      <c r="H34" s="58">
        <v>5</v>
      </c>
      <c r="I34" s="58"/>
      <c r="J34" s="58"/>
      <c r="X34"/>
      <c r="Y34"/>
      <c r="Z34"/>
      <c r="AA34"/>
    </row>
    <row r="35" spans="1:27" ht="15" thickBot="1" x14ac:dyDescent="0.35">
      <c r="B35" s="42" t="s">
        <v>22</v>
      </c>
      <c r="C35" s="59">
        <v>7.5</v>
      </c>
      <c r="D35" s="59">
        <v>7.5</v>
      </c>
      <c r="E35" s="58"/>
      <c r="F35" s="59">
        <v>10</v>
      </c>
      <c r="G35" s="59">
        <v>8.5</v>
      </c>
      <c r="H35" s="59">
        <v>10</v>
      </c>
      <c r="I35" s="59">
        <v>8.5</v>
      </c>
      <c r="J35" s="58"/>
      <c r="X35"/>
      <c r="Y35"/>
      <c r="Z35"/>
      <c r="AA35"/>
    </row>
    <row r="36" spans="1:27" ht="15" thickBot="1" x14ac:dyDescent="0.35">
      <c r="B36" s="39">
        <v>5</v>
      </c>
      <c r="C36" s="58"/>
      <c r="D36" s="58"/>
      <c r="E36" s="59">
        <v>10</v>
      </c>
      <c r="F36" s="58"/>
      <c r="G36" s="58"/>
      <c r="H36" s="58"/>
      <c r="I36" s="58">
        <v>2</v>
      </c>
      <c r="J36" s="58">
        <v>6</v>
      </c>
      <c r="X36"/>
      <c r="Y36"/>
      <c r="Z36"/>
      <c r="AA36"/>
    </row>
    <row r="37" spans="1:27" ht="15" thickBot="1" x14ac:dyDescent="0.35">
      <c r="B37" s="45">
        <v>1</v>
      </c>
      <c r="C37" s="58">
        <v>5</v>
      </c>
      <c r="D37" s="58"/>
      <c r="E37" s="59">
        <v>8.5</v>
      </c>
      <c r="F37" s="58">
        <v>2</v>
      </c>
      <c r="G37" s="58"/>
      <c r="H37" s="58"/>
      <c r="I37" s="58">
        <v>5</v>
      </c>
      <c r="J37" s="58"/>
      <c r="N37" s="16" t="s">
        <v>53</v>
      </c>
      <c r="O37" s="16" t="s">
        <v>25</v>
      </c>
      <c r="P37" s="16" t="s">
        <v>26</v>
      </c>
      <c r="Q37" s="16" t="s">
        <v>38</v>
      </c>
      <c r="R37" s="16" t="s">
        <v>27</v>
      </c>
      <c r="T37" s="16" t="s">
        <v>54</v>
      </c>
      <c r="X37"/>
      <c r="Y37"/>
      <c r="Z37"/>
      <c r="AA37"/>
    </row>
    <row r="38" spans="1:27" ht="15" thickBot="1" x14ac:dyDescent="0.35">
      <c r="B38" s="13">
        <v>2</v>
      </c>
      <c r="C38" s="58">
        <v>13</v>
      </c>
      <c r="D38" s="58"/>
      <c r="E38" s="59">
        <v>10</v>
      </c>
      <c r="F38" s="58"/>
      <c r="G38" s="58"/>
      <c r="H38" s="58"/>
      <c r="I38" s="58"/>
      <c r="J38" s="58">
        <v>5</v>
      </c>
      <c r="N38" s="16">
        <v>0</v>
      </c>
      <c r="O38" s="6">
        <v>4</v>
      </c>
      <c r="P38" s="6">
        <v>4</v>
      </c>
      <c r="Q38" s="6">
        <v>4</v>
      </c>
      <c r="R38" s="6">
        <v>0</v>
      </c>
      <c r="T38" s="50">
        <f>O38*AB27+P38*AB28+Q38*AB29</f>
        <v>336</v>
      </c>
    </row>
    <row r="39" spans="1:27" ht="15" thickBot="1" x14ac:dyDescent="0.35">
      <c r="B39" s="23">
        <v>3</v>
      </c>
      <c r="C39" s="58"/>
      <c r="D39" s="58"/>
      <c r="E39" s="59">
        <v>8.5</v>
      </c>
      <c r="F39" s="58"/>
      <c r="G39" s="58"/>
      <c r="H39" s="58"/>
      <c r="I39" s="58"/>
      <c r="J39" s="58">
        <v>9</v>
      </c>
      <c r="N39" s="16">
        <v>1</v>
      </c>
      <c r="O39" s="6">
        <v>0</v>
      </c>
      <c r="P39" s="6">
        <v>2</v>
      </c>
      <c r="Q39" s="6">
        <v>2</v>
      </c>
      <c r="R39" s="6">
        <v>3</v>
      </c>
      <c r="T39" s="49">
        <f>P39*AB28+Q39*AB29+R39*AB30</f>
        <v>43</v>
      </c>
    </row>
    <row r="40" spans="1:27" x14ac:dyDescent="0.3">
      <c r="N40" s="16">
        <v>2</v>
      </c>
      <c r="O40" s="6">
        <v>2</v>
      </c>
      <c r="P40" s="6">
        <v>1</v>
      </c>
      <c r="Q40" s="6">
        <v>1</v>
      </c>
      <c r="R40" s="6">
        <v>2</v>
      </c>
      <c r="T40" s="49">
        <f>O40*AB27+P40*AB28+Q40*AB29+R40*AB30</f>
        <v>150</v>
      </c>
    </row>
    <row r="41" spans="1:27" x14ac:dyDescent="0.3">
      <c r="N41" s="16">
        <v>3</v>
      </c>
      <c r="O41" s="6">
        <v>0</v>
      </c>
      <c r="P41" s="6">
        <v>3</v>
      </c>
      <c r="Q41" s="6">
        <v>1</v>
      </c>
      <c r="R41" s="6">
        <v>2</v>
      </c>
      <c r="T41" s="49">
        <f>P41*AB28+Q41*AB29+R41*AB30</f>
        <v>54</v>
      </c>
    </row>
    <row r="42" spans="1:27" ht="15" thickBot="1" x14ac:dyDescent="0.35">
      <c r="N42" s="16">
        <v>4</v>
      </c>
      <c r="O42" s="6">
        <v>0</v>
      </c>
      <c r="P42" s="6">
        <v>0</v>
      </c>
      <c r="Q42" s="6">
        <v>3</v>
      </c>
      <c r="R42" s="6">
        <v>1</v>
      </c>
      <c r="T42" s="49">
        <f>Q42*AB29+R42*AB30</f>
        <v>13</v>
      </c>
    </row>
    <row r="43" spans="1:27" ht="15" thickBot="1" x14ac:dyDescent="0.35">
      <c r="B43" s="24" t="s">
        <v>59</v>
      </c>
      <c r="C43" s="4">
        <v>6</v>
      </c>
      <c r="D43" s="25">
        <v>4</v>
      </c>
      <c r="E43" s="42" t="s">
        <v>22</v>
      </c>
      <c r="F43" s="39">
        <v>5</v>
      </c>
      <c r="G43" s="45">
        <v>1</v>
      </c>
      <c r="H43" s="13">
        <v>2</v>
      </c>
      <c r="I43" s="23">
        <v>3</v>
      </c>
      <c r="J43" s="2" t="s">
        <v>8</v>
      </c>
      <c r="N43" s="16">
        <v>5</v>
      </c>
      <c r="O43" s="6">
        <v>2</v>
      </c>
      <c r="P43" s="6">
        <v>2</v>
      </c>
      <c r="Q43" s="6">
        <v>0</v>
      </c>
      <c r="R43" s="6">
        <v>2</v>
      </c>
      <c r="T43" s="49">
        <f>O43*AB27+P43*AB28+R43*AB30</f>
        <v>162</v>
      </c>
    </row>
    <row r="44" spans="1:27" ht="15" thickBot="1" x14ac:dyDescent="0.35">
      <c r="B44" s="2" t="s">
        <v>0</v>
      </c>
      <c r="C44" s="25">
        <f>C32*C17</f>
        <v>0</v>
      </c>
      <c r="D44" s="25">
        <f t="shared" ref="D44:J44" si="3">D32*D17</f>
        <v>0</v>
      </c>
      <c r="E44" s="25">
        <f t="shared" si="3"/>
        <v>0</v>
      </c>
      <c r="F44" s="25">
        <f t="shared" si="3"/>
        <v>0</v>
      </c>
      <c r="G44" s="25">
        <f t="shared" si="3"/>
        <v>336</v>
      </c>
      <c r="H44" s="25">
        <f t="shared" si="3"/>
        <v>468</v>
      </c>
      <c r="I44" s="25">
        <f t="shared" si="3"/>
        <v>0</v>
      </c>
      <c r="J44" s="25">
        <f t="shared" si="3"/>
        <v>0</v>
      </c>
      <c r="N44" s="16">
        <v>6</v>
      </c>
      <c r="O44" s="6">
        <v>0</v>
      </c>
      <c r="P44" s="6">
        <v>1</v>
      </c>
      <c r="Q44" s="6">
        <v>4</v>
      </c>
      <c r="R44" s="6">
        <v>3</v>
      </c>
      <c r="T44" s="49">
        <f>P44*AB28+Q44*AB29+R44*AB30</f>
        <v>35</v>
      </c>
    </row>
    <row r="45" spans="1:27" ht="15" thickBot="1" x14ac:dyDescent="0.35">
      <c r="B45" s="4">
        <v>6</v>
      </c>
      <c r="C45" s="25">
        <f t="shared" ref="C45:J45" si="4">C33*C18</f>
        <v>0</v>
      </c>
      <c r="D45" s="25">
        <f t="shared" si="4"/>
        <v>30</v>
      </c>
      <c r="E45" s="25">
        <f t="shared" si="4"/>
        <v>180</v>
      </c>
      <c r="F45" s="25">
        <f t="shared" si="4"/>
        <v>72</v>
      </c>
      <c r="G45" s="25">
        <f t="shared" si="4"/>
        <v>150</v>
      </c>
      <c r="H45" s="25">
        <f t="shared" si="4"/>
        <v>0</v>
      </c>
      <c r="I45" s="25">
        <f t="shared" si="4"/>
        <v>48</v>
      </c>
      <c r="J45" s="25">
        <f t="shared" si="4"/>
        <v>0</v>
      </c>
      <c r="N45" s="16" t="s">
        <v>28</v>
      </c>
      <c r="O45" s="6">
        <v>0</v>
      </c>
      <c r="P45" s="6">
        <v>1</v>
      </c>
      <c r="Q45" s="6">
        <v>1</v>
      </c>
      <c r="R45" s="6">
        <v>0</v>
      </c>
      <c r="T45" s="49">
        <f>P45*AB28+Q45*AB29</f>
        <v>20</v>
      </c>
    </row>
    <row r="46" spans="1:27" ht="15" thickBot="1" x14ac:dyDescent="0.35">
      <c r="B46" s="25">
        <v>4</v>
      </c>
      <c r="C46" s="25">
        <f t="shared" ref="C46:J46" si="5">C34*C19</f>
        <v>0</v>
      </c>
      <c r="D46" s="25">
        <f t="shared" si="5"/>
        <v>0</v>
      </c>
      <c r="E46" s="25">
        <f t="shared" si="5"/>
        <v>180</v>
      </c>
      <c r="F46" s="25">
        <f t="shared" si="5"/>
        <v>0</v>
      </c>
      <c r="G46" s="25">
        <f t="shared" si="5"/>
        <v>0</v>
      </c>
      <c r="H46" s="25">
        <f t="shared" si="5"/>
        <v>90</v>
      </c>
      <c r="I46" s="25">
        <f t="shared" si="5"/>
        <v>0</v>
      </c>
      <c r="J46" s="25">
        <f t="shared" si="5"/>
        <v>0</v>
      </c>
      <c r="N46" s="16" t="s">
        <v>29</v>
      </c>
      <c r="O46" s="6">
        <v>0</v>
      </c>
      <c r="P46" s="6">
        <v>2</v>
      </c>
      <c r="Q46" s="6">
        <v>0</v>
      </c>
      <c r="R46" s="6">
        <v>1</v>
      </c>
      <c r="T46" s="49">
        <f>P46*AB28+R46*AB30</f>
        <v>33</v>
      </c>
    </row>
    <row r="47" spans="1:27" ht="15" thickBot="1" x14ac:dyDescent="0.35">
      <c r="B47" s="42" t="s">
        <v>22</v>
      </c>
      <c r="C47" s="25">
        <f t="shared" ref="C47:J47" si="6">C35*C20</f>
        <v>270</v>
      </c>
      <c r="D47" s="25">
        <f t="shared" si="6"/>
        <v>270</v>
      </c>
      <c r="E47" s="25">
        <f t="shared" si="6"/>
        <v>0</v>
      </c>
      <c r="F47" s="25">
        <f t="shared" si="6"/>
        <v>60</v>
      </c>
      <c r="G47" s="25">
        <f t="shared" si="6"/>
        <v>204</v>
      </c>
      <c r="H47" s="25">
        <f t="shared" si="6"/>
        <v>120</v>
      </c>
      <c r="I47" s="25">
        <f t="shared" si="6"/>
        <v>153</v>
      </c>
      <c r="J47" s="25">
        <f t="shared" si="6"/>
        <v>0</v>
      </c>
    </row>
    <row r="48" spans="1:27" ht="15" thickBot="1" x14ac:dyDescent="0.35">
      <c r="B48" s="39">
        <v>5</v>
      </c>
      <c r="C48" s="25">
        <f t="shared" ref="C48:J48" si="7">C36*C21</f>
        <v>0</v>
      </c>
      <c r="D48" s="25">
        <f t="shared" si="7"/>
        <v>0</v>
      </c>
      <c r="E48" s="25">
        <f t="shared" si="7"/>
        <v>180</v>
      </c>
      <c r="F48" s="25">
        <f t="shared" si="7"/>
        <v>0</v>
      </c>
      <c r="G48" s="25">
        <f t="shared" si="7"/>
        <v>0</v>
      </c>
      <c r="H48" s="25">
        <f t="shared" si="7"/>
        <v>0</v>
      </c>
      <c r="I48" s="25">
        <f t="shared" si="7"/>
        <v>12</v>
      </c>
      <c r="J48" s="25">
        <f t="shared" si="7"/>
        <v>144</v>
      </c>
    </row>
    <row r="49" spans="2:28" ht="15" thickBot="1" x14ac:dyDescent="0.35">
      <c r="B49" s="45">
        <v>1</v>
      </c>
      <c r="C49" s="25">
        <f t="shared" ref="C49:J49" si="8">C37*C22</f>
        <v>90</v>
      </c>
      <c r="D49" s="25">
        <f t="shared" si="8"/>
        <v>0</v>
      </c>
      <c r="E49" s="25">
        <f t="shared" si="8"/>
        <v>102</v>
      </c>
      <c r="F49" s="25">
        <f t="shared" si="8"/>
        <v>48</v>
      </c>
      <c r="G49" s="25">
        <f t="shared" si="8"/>
        <v>0</v>
      </c>
      <c r="H49" s="25">
        <f t="shared" si="8"/>
        <v>0</v>
      </c>
      <c r="I49" s="25">
        <f t="shared" si="8"/>
        <v>180</v>
      </c>
      <c r="J49" s="25">
        <f t="shared" si="8"/>
        <v>0</v>
      </c>
    </row>
    <row r="50" spans="2:28" ht="15" thickBot="1" x14ac:dyDescent="0.35">
      <c r="B50" s="13">
        <v>2</v>
      </c>
      <c r="C50" s="25">
        <f>C38*C23</f>
        <v>234</v>
      </c>
      <c r="D50" s="25">
        <f t="shared" ref="C50:J50" si="9">D38*D23</f>
        <v>0</v>
      </c>
      <c r="E50" s="25">
        <f t="shared" si="9"/>
        <v>120</v>
      </c>
      <c r="F50" s="25">
        <f t="shared" si="9"/>
        <v>0</v>
      </c>
      <c r="G50" s="25">
        <f t="shared" si="9"/>
        <v>0</v>
      </c>
      <c r="H50" s="25">
        <f t="shared" si="9"/>
        <v>0</v>
      </c>
      <c r="I50" s="25">
        <f t="shared" si="9"/>
        <v>0</v>
      </c>
      <c r="J50" s="25">
        <f t="shared" si="9"/>
        <v>30</v>
      </c>
    </row>
    <row r="51" spans="2:28" ht="21" thickBot="1" x14ac:dyDescent="0.4">
      <c r="B51" s="23">
        <v>3</v>
      </c>
      <c r="C51" s="25">
        <f t="shared" ref="C51:J51" si="10">C39*C24</f>
        <v>0</v>
      </c>
      <c r="D51" s="25">
        <f t="shared" si="10"/>
        <v>0</v>
      </c>
      <c r="E51" s="25">
        <f t="shared" si="10"/>
        <v>153</v>
      </c>
      <c r="F51" s="25">
        <f t="shared" si="10"/>
        <v>0</v>
      </c>
      <c r="G51" s="25">
        <f t="shared" si="10"/>
        <v>0</v>
      </c>
      <c r="H51" s="25">
        <f t="shared" si="10"/>
        <v>0</v>
      </c>
      <c r="I51" s="25">
        <f t="shared" si="10"/>
        <v>0</v>
      </c>
      <c r="J51" s="25">
        <f t="shared" si="10"/>
        <v>108</v>
      </c>
      <c r="N51" s="89" t="s">
        <v>39</v>
      </c>
      <c r="O51" s="90"/>
      <c r="P51"/>
      <c r="Q51"/>
      <c r="R51"/>
      <c r="S51"/>
      <c r="V51"/>
      <c r="W51"/>
      <c r="Y51" s="83" t="s">
        <v>56</v>
      </c>
      <c r="Z51" s="83"/>
    </row>
    <row r="52" spans="2:28" x14ac:dyDescent="0.3">
      <c r="B52"/>
      <c r="C52"/>
      <c r="D52"/>
      <c r="E52"/>
      <c r="F52"/>
      <c r="G52"/>
      <c r="H52"/>
      <c r="I52"/>
      <c r="J52"/>
      <c r="K52"/>
      <c r="N52"/>
      <c r="O52"/>
      <c r="P52"/>
      <c r="Q52"/>
      <c r="R52"/>
      <c r="S52"/>
      <c r="V52"/>
      <c r="W52"/>
      <c r="Y52" s="70" t="s">
        <v>58</v>
      </c>
      <c r="Z52" s="70"/>
    </row>
    <row r="53" spans="2:28" x14ac:dyDescent="0.3">
      <c r="B53" s="7"/>
      <c r="C53" s="15">
        <f>SUM(C44:C51)</f>
        <v>594</v>
      </c>
      <c r="D53" s="15">
        <f t="shared" ref="D53:J53" si="11">SUM(D44:D51)</f>
        <v>300</v>
      </c>
      <c r="E53" s="15">
        <f t="shared" si="11"/>
        <v>915</v>
      </c>
      <c r="F53" s="15">
        <f t="shared" si="11"/>
        <v>180</v>
      </c>
      <c r="G53" s="15">
        <f t="shared" si="11"/>
        <v>690</v>
      </c>
      <c r="H53" s="15">
        <f t="shared" si="11"/>
        <v>678</v>
      </c>
      <c r="I53" s="15">
        <f t="shared" si="11"/>
        <v>393</v>
      </c>
      <c r="J53" s="15">
        <f t="shared" si="11"/>
        <v>282</v>
      </c>
      <c r="N53" s="17" t="s">
        <v>25</v>
      </c>
      <c r="O53" s="52" t="s">
        <v>69</v>
      </c>
      <c r="P53" s="51" t="s">
        <v>68</v>
      </c>
      <c r="Q53" s="52" t="s">
        <v>92</v>
      </c>
      <c r="R53" s="51" t="s">
        <v>93</v>
      </c>
      <c r="S53" s="49"/>
      <c r="T53" s="49"/>
      <c r="U53" s="49"/>
      <c r="V53" s="49"/>
      <c r="W53"/>
      <c r="Y53" s="70" t="s">
        <v>71</v>
      </c>
      <c r="Z53" s="70"/>
    </row>
    <row r="54" spans="2:28" ht="15.6" x14ac:dyDescent="0.3">
      <c r="B54" s="46" t="s">
        <v>60</v>
      </c>
      <c r="C54" s="47">
        <f>SUM(C53:J53)</f>
        <v>4032</v>
      </c>
      <c r="D54" s="7"/>
      <c r="E54" s="7"/>
      <c r="F54" s="7"/>
      <c r="G54" s="7"/>
      <c r="H54" s="7"/>
      <c r="I54" s="7"/>
      <c r="J54" s="7"/>
      <c r="N54" s="17" t="s">
        <v>26</v>
      </c>
      <c r="O54" s="52" t="s">
        <v>87</v>
      </c>
      <c r="P54" s="55" t="s">
        <v>66</v>
      </c>
      <c r="Q54" s="53" t="s">
        <v>67</v>
      </c>
      <c r="R54" s="53" t="s">
        <v>41</v>
      </c>
      <c r="S54" s="51" t="s">
        <v>44</v>
      </c>
      <c r="T54" s="54" t="s">
        <v>45</v>
      </c>
      <c r="U54" s="55" t="s">
        <v>94</v>
      </c>
      <c r="V54" s="53" t="s">
        <v>95</v>
      </c>
      <c r="W54"/>
      <c r="Y54" s="81" t="s">
        <v>89</v>
      </c>
      <c r="Z54" s="81"/>
    </row>
    <row r="55" spans="2:28" x14ac:dyDescent="0.3">
      <c r="N55" s="17" t="s">
        <v>38</v>
      </c>
      <c r="O55" s="55" t="s">
        <v>42</v>
      </c>
      <c r="P55" s="55" t="s">
        <v>46</v>
      </c>
      <c r="Q55" s="54" t="s">
        <v>40</v>
      </c>
      <c r="R55" s="49" t="s">
        <v>70</v>
      </c>
      <c r="S55" s="54" t="s">
        <v>65</v>
      </c>
      <c r="T55" s="49" t="s">
        <v>49</v>
      </c>
      <c r="U55" s="49" t="s">
        <v>96</v>
      </c>
      <c r="V55" s="54" t="s">
        <v>97</v>
      </c>
      <c r="W55"/>
      <c r="Y55" s="82" t="s">
        <v>90</v>
      </c>
      <c r="Z55" s="82"/>
    </row>
    <row r="56" spans="2:28" x14ac:dyDescent="0.3">
      <c r="F56"/>
      <c r="G56"/>
      <c r="H56"/>
      <c r="I56"/>
      <c r="J56"/>
      <c r="K56"/>
      <c r="L56"/>
      <c r="N56" s="17" t="s">
        <v>27</v>
      </c>
      <c r="O56" s="55" t="s">
        <v>50</v>
      </c>
      <c r="P56" s="54" t="s">
        <v>43</v>
      </c>
      <c r="Q56" s="52" t="s">
        <v>47</v>
      </c>
      <c r="R56" s="49" t="s">
        <v>88</v>
      </c>
      <c r="S56" s="53" t="s">
        <v>51</v>
      </c>
      <c r="T56" s="54" t="s">
        <v>48</v>
      </c>
      <c r="U56" s="54" t="s">
        <v>52</v>
      </c>
      <c r="V56" s="49"/>
      <c r="W56"/>
      <c r="Y56" s="80" t="s">
        <v>91</v>
      </c>
      <c r="Z56" s="80"/>
    </row>
    <row r="57" spans="2:28" x14ac:dyDescent="0.3">
      <c r="F57"/>
      <c r="G57"/>
      <c r="H57"/>
      <c r="I57"/>
      <c r="J57"/>
      <c r="K57"/>
      <c r="L57"/>
      <c r="V57"/>
      <c r="W57"/>
      <c r="Y57" s="84" t="s">
        <v>101</v>
      </c>
      <c r="Z57" s="84"/>
    </row>
    <row r="58" spans="2:28" x14ac:dyDescent="0.3">
      <c r="F58"/>
      <c r="G58"/>
      <c r="H58"/>
      <c r="I58"/>
      <c r="J58"/>
      <c r="K58"/>
      <c r="L58"/>
      <c r="N58"/>
      <c r="O58"/>
      <c r="P58"/>
      <c r="Q58"/>
      <c r="R58"/>
      <c r="S58"/>
      <c r="Y58" s="85" t="s">
        <v>103</v>
      </c>
      <c r="Z58" s="85"/>
    </row>
    <row r="59" spans="2:28" x14ac:dyDescent="0.3">
      <c r="F59"/>
      <c r="G59"/>
      <c r="H59"/>
      <c r="I59"/>
      <c r="J59"/>
      <c r="K59"/>
      <c r="L59"/>
      <c r="O59"/>
      <c r="P59"/>
      <c r="Q59"/>
      <c r="R59"/>
      <c r="S59"/>
      <c r="Y59" s="70"/>
      <c r="Z59" s="70"/>
    </row>
    <row r="60" spans="2:28" x14ac:dyDescent="0.3">
      <c r="F60"/>
      <c r="G60"/>
      <c r="H60"/>
      <c r="I60"/>
      <c r="J60"/>
      <c r="K60"/>
      <c r="L60"/>
    </row>
    <row r="61" spans="2:28" x14ac:dyDescent="0.3">
      <c r="J61"/>
      <c r="K61"/>
      <c r="L61"/>
      <c r="M61"/>
    </row>
    <row r="62" spans="2:28" x14ac:dyDescent="0.3">
      <c r="J62"/>
      <c r="K62"/>
      <c r="L62"/>
      <c r="M62"/>
      <c r="Q62"/>
      <c r="R62"/>
      <c r="U62"/>
      <c r="V62"/>
      <c r="W62"/>
      <c r="X62"/>
    </row>
    <row r="63" spans="2:28" ht="14.4" customHeight="1" x14ac:dyDescent="0.3">
      <c r="J63" s="78" t="s">
        <v>80</v>
      </c>
      <c r="K63" s="78"/>
      <c r="L63" s="78"/>
      <c r="M63" s="33"/>
      <c r="N63" s="86" t="s">
        <v>28</v>
      </c>
      <c r="O63" s="87"/>
      <c r="P63" s="91"/>
      <c r="Q63" s="28"/>
      <c r="R63" s="38" t="s">
        <v>73</v>
      </c>
      <c r="S63">
        <f>64/Y89+64/W91+16/AD89</f>
        <v>4.9777777777777779</v>
      </c>
      <c r="T63" s="86" t="s">
        <v>28</v>
      </c>
      <c r="U63" s="87">
        <v>1</v>
      </c>
      <c r="V63" s="74">
        <v>2</v>
      </c>
      <c r="W63" s="37"/>
      <c r="X63" s="38" t="s">
        <v>73</v>
      </c>
      <c r="Y63">
        <f>64/Y89+64/W91+16/W88+1/AD89</f>
        <v>5.8111111111111109</v>
      </c>
      <c r="Z63" s="86" t="s">
        <v>28</v>
      </c>
      <c r="AA63" s="87">
        <v>1</v>
      </c>
      <c r="AB63" s="74">
        <v>2</v>
      </c>
    </row>
    <row r="64" spans="2:28" x14ac:dyDescent="0.3">
      <c r="J64" s="78"/>
      <c r="K64" s="78"/>
      <c r="L64" s="78"/>
      <c r="M64" s="33"/>
      <c r="N64" s="86"/>
      <c r="O64" s="88"/>
      <c r="P64" s="92"/>
      <c r="Q64" s="28"/>
      <c r="R64" s="38" t="s">
        <v>74</v>
      </c>
      <c r="S64">
        <f>64/Y90+64/X91+16/AD90</f>
        <v>4.9777777777777779</v>
      </c>
      <c r="T64" s="86"/>
      <c r="U64" s="88"/>
      <c r="V64" s="97"/>
      <c r="W64" s="37"/>
      <c r="X64" s="38" t="s">
        <v>74</v>
      </c>
      <c r="Y64">
        <f>64/Y90+64/X91+16/X88+1/AD90</f>
        <v>5.1444444444444448</v>
      </c>
      <c r="Z64" s="86"/>
      <c r="AA64" s="88"/>
      <c r="AB64" s="97"/>
    </row>
    <row r="65" spans="10:28" x14ac:dyDescent="0.3">
      <c r="J65" s="78"/>
      <c r="K65" s="78"/>
      <c r="L65" s="78"/>
      <c r="M65" s="33"/>
      <c r="N65" s="86"/>
      <c r="O65" s="95" t="s">
        <v>22</v>
      </c>
      <c r="P65" s="93"/>
      <c r="Q65" s="35"/>
      <c r="R65" s="40" t="s">
        <v>75</v>
      </c>
      <c r="S65" s="7">
        <f>64/Y92+64/Z91+16/AD92</f>
        <v>14.888888888888888</v>
      </c>
      <c r="T65" s="86"/>
      <c r="U65" s="95" t="s">
        <v>22</v>
      </c>
      <c r="V65" s="98" t="s">
        <v>98</v>
      </c>
      <c r="W65" s="37"/>
      <c r="X65" s="20" t="s">
        <v>76</v>
      </c>
      <c r="Y65">
        <f>64/Y93+64/AA91+16/AA88+1/AD93</f>
        <v>8.3571428571428577</v>
      </c>
      <c r="Z65" s="86"/>
      <c r="AA65" s="95" t="s">
        <v>22</v>
      </c>
      <c r="AB65" s="106">
        <v>5</v>
      </c>
    </row>
    <row r="66" spans="10:28" x14ac:dyDescent="0.3">
      <c r="J66" s="78"/>
      <c r="K66" s="78"/>
      <c r="L66" s="78"/>
      <c r="M66" s="33"/>
      <c r="N66" s="86"/>
      <c r="O66" s="96"/>
      <c r="P66" s="94"/>
      <c r="Q66" s="35"/>
      <c r="R66" s="20" t="s">
        <v>76</v>
      </c>
      <c r="S66">
        <f>64/AA91+64/Y93+16/AD93</f>
        <v>8.3809523809523814</v>
      </c>
      <c r="T66" s="86"/>
      <c r="U66" s="96"/>
      <c r="V66" s="99"/>
      <c r="W66" s="37"/>
      <c r="X66" s="40" t="s">
        <v>77</v>
      </c>
      <c r="Y66" s="26">
        <f>64/Y94+64/AB91+16/AB88+1/AD94</f>
        <v>11.277777777777777</v>
      </c>
      <c r="Z66" s="86"/>
      <c r="AA66" s="96"/>
      <c r="AB66" s="107"/>
    </row>
    <row r="67" spans="10:28" ht="14.4" customHeight="1" x14ac:dyDescent="0.3">
      <c r="J67" s="78"/>
      <c r="K67" s="78"/>
      <c r="L67" s="78"/>
      <c r="M67" s="33"/>
      <c r="N67" s="74"/>
      <c r="O67" s="87"/>
      <c r="P67" s="87"/>
      <c r="Q67" s="34"/>
      <c r="R67" s="19" t="s">
        <v>77</v>
      </c>
      <c r="S67" s="56">
        <f>64/AB91+64/Y94+16/AD94</f>
        <v>13.333333333333332</v>
      </c>
      <c r="T67" s="74">
        <v>5</v>
      </c>
      <c r="U67" s="74">
        <v>6</v>
      </c>
      <c r="V67" s="87">
        <v>7</v>
      </c>
      <c r="W67" s="37"/>
      <c r="X67" s="19" t="s">
        <v>78</v>
      </c>
      <c r="Y67">
        <f>64/AC91+64/Y95+16/AC88+1/AD95</f>
        <v>7.727777777777777</v>
      </c>
      <c r="Z67" s="74">
        <v>5</v>
      </c>
      <c r="AA67" s="121" t="s">
        <v>99</v>
      </c>
      <c r="AB67" s="87">
        <v>7</v>
      </c>
    </row>
    <row r="68" spans="10:28" x14ac:dyDescent="0.3">
      <c r="J68" s="78"/>
      <c r="K68" s="78"/>
      <c r="L68" s="78"/>
      <c r="M68" s="33"/>
      <c r="N68" s="97"/>
      <c r="O68" s="88"/>
      <c r="P68" s="88"/>
      <c r="Q68" s="34"/>
      <c r="R68" s="20" t="s">
        <v>78</v>
      </c>
      <c r="S68">
        <f>64/Y95+64/AC91+16/AD95</f>
        <v>8.4444444444444446</v>
      </c>
      <c r="T68" s="75"/>
      <c r="U68" s="75"/>
      <c r="V68" s="88"/>
      <c r="W68" s="37"/>
      <c r="Y68"/>
      <c r="Z68" s="75"/>
      <c r="AA68" s="122"/>
      <c r="AB68" s="88"/>
    </row>
    <row r="69" spans="10:28" x14ac:dyDescent="0.3">
      <c r="J69" s="78"/>
      <c r="K69" s="78"/>
      <c r="L69" s="78"/>
      <c r="M69" s="33"/>
      <c r="N69" s="100" t="s">
        <v>29</v>
      </c>
      <c r="O69" s="101"/>
      <c r="P69" s="102"/>
      <c r="Q69" s="36"/>
      <c r="R69" s="21"/>
      <c r="S69"/>
      <c r="T69" s="100" t="s">
        <v>29</v>
      </c>
      <c r="U69" s="101"/>
      <c r="V69" s="102"/>
      <c r="W69" s="37"/>
      <c r="Y69"/>
      <c r="Z69" s="100" t="s">
        <v>29</v>
      </c>
      <c r="AA69" s="101"/>
      <c r="AB69" s="102"/>
    </row>
    <row r="70" spans="10:28" x14ac:dyDescent="0.3">
      <c r="J70" s="78"/>
      <c r="K70" s="78"/>
      <c r="L70" s="78"/>
      <c r="M70" s="33"/>
      <c r="N70" s="103"/>
      <c r="O70" s="104"/>
      <c r="P70" s="105"/>
      <c r="Q70" s="21"/>
      <c r="R70" s="21"/>
      <c r="S70"/>
      <c r="T70" s="103"/>
      <c r="U70" s="104"/>
      <c r="V70" s="105"/>
      <c r="W70" s="37"/>
      <c r="X70"/>
      <c r="Y70" s="32"/>
      <c r="Z70" s="103"/>
      <c r="AA70" s="104"/>
      <c r="AB70" s="105"/>
    </row>
    <row r="71" spans="10:28" x14ac:dyDescent="0.3">
      <c r="J71"/>
      <c r="K71"/>
      <c r="L71"/>
      <c r="M71"/>
      <c r="O71" s="19">
        <v>1</v>
      </c>
      <c r="P71" s="19"/>
      <c r="Q71"/>
      <c r="R71"/>
      <c r="S71" s="19"/>
      <c r="T71" s="19">
        <v>2</v>
      </c>
      <c r="U71" s="19">
        <v>2</v>
      </c>
      <c r="V71" s="19"/>
      <c r="W71" s="19"/>
      <c r="X71" s="19"/>
      <c r="Y71" s="19"/>
      <c r="Z71" s="19">
        <v>3</v>
      </c>
      <c r="AA71" s="19">
        <v>3</v>
      </c>
    </row>
    <row r="72" spans="10:28" x14ac:dyDescent="0.3">
      <c r="J72"/>
      <c r="K72"/>
      <c r="L72"/>
      <c r="M72"/>
      <c r="Y72"/>
    </row>
    <row r="73" spans="10:28" x14ac:dyDescent="0.3">
      <c r="J73"/>
      <c r="K73"/>
      <c r="L73"/>
      <c r="M73"/>
      <c r="Q73"/>
      <c r="R73"/>
      <c r="S73"/>
      <c r="Y73"/>
    </row>
    <row r="74" spans="10:28" ht="14.4" customHeight="1" x14ac:dyDescent="0.3">
      <c r="J74"/>
      <c r="K74"/>
      <c r="L74" s="38" t="s">
        <v>73</v>
      </c>
      <c r="M74" s="32">
        <f>16/Y89+16/W91+16/AD89+1/W92</f>
        <v>1.6861111111111111</v>
      </c>
      <c r="N74" s="86" t="s">
        <v>28</v>
      </c>
      <c r="O74" s="87">
        <v>1</v>
      </c>
      <c r="P74" s="74">
        <v>2</v>
      </c>
      <c r="Q74" s="37"/>
      <c r="R74" s="38" t="s">
        <v>73</v>
      </c>
      <c r="S74" s="32">
        <f>16/Y89+16/W91+4/W88+4/AC89+1/Z89</f>
        <v>1.6944444444444444</v>
      </c>
      <c r="T74" s="86" t="s">
        <v>28</v>
      </c>
      <c r="U74" s="87">
        <v>1</v>
      </c>
      <c r="V74" s="74">
        <v>2</v>
      </c>
      <c r="W74" s="37"/>
      <c r="X74" s="44" t="s">
        <v>73</v>
      </c>
      <c r="Y74" s="26">
        <f>16/Z89+4/W94+4/Y89+4/W91+1/W93+1/AA89+1/AC89</f>
        <v>1.963888888888889</v>
      </c>
      <c r="Z74" s="86" t="s">
        <v>28</v>
      </c>
      <c r="AA74" s="123" t="s">
        <v>104</v>
      </c>
      <c r="AB74" s="74">
        <v>2</v>
      </c>
    </row>
    <row r="75" spans="10:28" x14ac:dyDescent="0.3">
      <c r="J75"/>
      <c r="K75"/>
      <c r="L75" s="38" t="s">
        <v>74</v>
      </c>
      <c r="M75" s="32">
        <f>16/Y90+16/X91+16/AD90+1/X93</f>
        <v>1.6777777777777778</v>
      </c>
      <c r="N75" s="86"/>
      <c r="O75" s="88"/>
      <c r="P75" s="97"/>
      <c r="Q75" s="37"/>
      <c r="R75" s="38" t="s">
        <v>74</v>
      </c>
      <c r="S75" s="32">
        <f>16/Y90+16/X91+4/X88+4/AC90+1/Z90</f>
        <v>1.6388888888888888</v>
      </c>
      <c r="T75" s="86"/>
      <c r="U75" s="88"/>
      <c r="V75" s="97"/>
      <c r="W75" s="37"/>
      <c r="X75" s="38" t="s">
        <v>74</v>
      </c>
      <c r="Y75">
        <f>16/Z90+4/X94+4/Y90+4/X91+1/X93+1/AA90+1/AC90</f>
        <v>1.0055555555555553</v>
      </c>
      <c r="Z75" s="86"/>
      <c r="AA75" s="124"/>
      <c r="AB75" s="97"/>
    </row>
    <row r="76" spans="10:28" ht="14.4" customHeight="1" x14ac:dyDescent="0.3">
      <c r="J76"/>
      <c r="K76"/>
      <c r="L76" s="20" t="s">
        <v>76</v>
      </c>
      <c r="M76" s="32">
        <f>16/Y93+16/AA91+16/AD93+1/AA92</f>
        <v>2.4226190476190474</v>
      </c>
      <c r="N76" s="86"/>
      <c r="O76" s="95" t="s">
        <v>22</v>
      </c>
      <c r="P76" s="106">
        <v>5</v>
      </c>
      <c r="Q76" s="37"/>
      <c r="R76" s="40" t="s">
        <v>76</v>
      </c>
      <c r="S76" s="41">
        <f>16/AA91+16/Y93+4/AA88+4/AC93+1/Z93</f>
        <v>2.2361111111111112</v>
      </c>
      <c r="T76" s="86"/>
      <c r="U76" s="95" t="s">
        <v>22</v>
      </c>
      <c r="V76" s="106">
        <v>5</v>
      </c>
      <c r="W76" s="37"/>
      <c r="X76"/>
      <c r="Y76"/>
      <c r="Z76" s="86"/>
      <c r="AA76" s="95" t="s">
        <v>22</v>
      </c>
      <c r="AB76" s="106">
        <v>5</v>
      </c>
    </row>
    <row r="77" spans="10:28" ht="14.4" customHeight="1" x14ac:dyDescent="0.3">
      <c r="J77"/>
      <c r="K77"/>
      <c r="L77" s="40" t="s">
        <v>78</v>
      </c>
      <c r="M77" s="41">
        <f>16/AC91+16/Y95+16/AD95+1/AC93</f>
        <v>3.1388888888888884</v>
      </c>
      <c r="N77" s="86"/>
      <c r="O77" s="96"/>
      <c r="P77" s="107"/>
      <c r="Q77" s="37"/>
      <c r="R77"/>
      <c r="S77" s="32"/>
      <c r="T77" s="86"/>
      <c r="U77" s="96"/>
      <c r="V77" s="107"/>
      <c r="W77" s="37"/>
      <c r="X77"/>
      <c r="Y77"/>
      <c r="Z77" s="86"/>
      <c r="AA77" s="96"/>
      <c r="AB77" s="107"/>
    </row>
    <row r="78" spans="10:28" ht="14.4" customHeight="1" x14ac:dyDescent="0.3">
      <c r="J78"/>
      <c r="K78"/>
      <c r="L78" s="20"/>
      <c r="M78" s="32"/>
      <c r="N78" s="74">
        <v>5</v>
      </c>
      <c r="O78" s="76">
        <v>2</v>
      </c>
      <c r="P78" s="72" t="s">
        <v>100</v>
      </c>
      <c r="Q78" s="37"/>
      <c r="R78"/>
      <c r="S78" s="32"/>
      <c r="T78" s="108" t="s">
        <v>102</v>
      </c>
      <c r="U78" s="76">
        <v>2</v>
      </c>
      <c r="V78" s="110">
        <v>3</v>
      </c>
      <c r="W78" s="37"/>
      <c r="X78"/>
      <c r="Y78"/>
      <c r="Z78" s="112">
        <v>1</v>
      </c>
      <c r="AA78" s="76">
        <v>2</v>
      </c>
      <c r="AB78" s="110">
        <v>3</v>
      </c>
    </row>
    <row r="79" spans="10:28" ht="14.4" customHeight="1" x14ac:dyDescent="0.3">
      <c r="J79"/>
      <c r="K79"/>
      <c r="L79"/>
      <c r="M79" s="32"/>
      <c r="N79" s="75"/>
      <c r="O79" s="77"/>
      <c r="P79" s="73"/>
      <c r="Q79" s="37"/>
      <c r="R79"/>
      <c r="S79" s="32"/>
      <c r="T79" s="109"/>
      <c r="U79" s="77"/>
      <c r="V79" s="111"/>
      <c r="W79" s="37"/>
      <c r="X79"/>
      <c r="Y79"/>
      <c r="Z79" s="113"/>
      <c r="AA79" s="77"/>
      <c r="AB79" s="111"/>
    </row>
    <row r="80" spans="10:28" x14ac:dyDescent="0.3">
      <c r="J80"/>
      <c r="K80"/>
      <c r="L80"/>
      <c r="M80" s="32"/>
      <c r="N80" s="100" t="s">
        <v>29</v>
      </c>
      <c r="O80" s="101"/>
      <c r="P80" s="102"/>
      <c r="Q80" s="37"/>
      <c r="R80"/>
      <c r="S80" s="32"/>
      <c r="T80" s="100" t="s">
        <v>29</v>
      </c>
      <c r="U80" s="101"/>
      <c r="V80" s="102"/>
      <c r="W80" s="37"/>
      <c r="X80"/>
      <c r="Y80" s="32"/>
      <c r="Z80" s="100" t="s">
        <v>29</v>
      </c>
      <c r="AA80" s="101"/>
      <c r="AB80" s="102"/>
    </row>
    <row r="81" spans="10:32" x14ac:dyDescent="0.3">
      <c r="J81"/>
      <c r="K81"/>
      <c r="L81"/>
      <c r="M81" s="32"/>
      <c r="N81" s="103"/>
      <c r="O81" s="104"/>
      <c r="P81" s="105"/>
      <c r="Q81" s="37"/>
      <c r="R81"/>
      <c r="S81" s="32"/>
      <c r="T81" s="103"/>
      <c r="U81" s="104"/>
      <c r="V81" s="105"/>
      <c r="W81" s="37"/>
      <c r="X81"/>
      <c r="Y81" s="32"/>
      <c r="Z81" s="103"/>
      <c r="AA81" s="104"/>
      <c r="AB81" s="105"/>
    </row>
    <row r="82" spans="10:32" x14ac:dyDescent="0.3">
      <c r="O82" s="20">
        <v>4</v>
      </c>
      <c r="P82" s="20"/>
      <c r="Q82" s="20"/>
      <c r="R82" s="20"/>
      <c r="S82" s="20"/>
      <c r="U82" s="20">
        <v>5</v>
      </c>
      <c r="V82" s="20"/>
      <c r="W82" s="20"/>
      <c r="X82" s="20"/>
      <c r="AA82" s="20">
        <v>6</v>
      </c>
    </row>
    <row r="85" spans="10:32" x14ac:dyDescent="0.3">
      <c r="J85" s="70"/>
      <c r="K85" s="70"/>
      <c r="L85" s="70"/>
      <c r="M85" s="71"/>
      <c r="N85" s="86" t="s">
        <v>28</v>
      </c>
      <c r="O85" s="114">
        <v>6</v>
      </c>
      <c r="P85" s="116">
        <v>4</v>
      </c>
    </row>
    <row r="86" spans="10:32" ht="15" thickBot="1" x14ac:dyDescent="0.35">
      <c r="J86" s="70"/>
      <c r="K86" s="70"/>
      <c r="L86" s="70"/>
      <c r="M86" s="71"/>
      <c r="N86" s="86"/>
      <c r="O86" s="115"/>
      <c r="P86" s="117"/>
      <c r="U86"/>
      <c r="V86"/>
      <c r="W86"/>
      <c r="X86"/>
      <c r="Y86"/>
      <c r="Z86"/>
      <c r="AA86"/>
      <c r="AB86"/>
      <c r="AC86"/>
      <c r="AD86"/>
      <c r="AE86"/>
      <c r="AF86"/>
    </row>
    <row r="87" spans="10:32" ht="15" customHeight="1" thickBot="1" x14ac:dyDescent="0.35">
      <c r="J87" s="70"/>
      <c r="K87" s="70"/>
      <c r="L87" s="70"/>
      <c r="M87" s="71"/>
      <c r="N87" s="86"/>
      <c r="O87" s="95" t="s">
        <v>22</v>
      </c>
      <c r="P87" s="106">
        <v>5</v>
      </c>
      <c r="T87"/>
      <c r="U87"/>
      <c r="V87" s="2" t="s">
        <v>9</v>
      </c>
      <c r="W87" s="4">
        <v>6</v>
      </c>
      <c r="X87" s="25">
        <v>4</v>
      </c>
      <c r="Y87" s="42" t="s">
        <v>22</v>
      </c>
      <c r="Z87" s="39">
        <v>5</v>
      </c>
      <c r="AA87" s="45">
        <v>1</v>
      </c>
      <c r="AB87" s="13">
        <v>2</v>
      </c>
      <c r="AC87" s="23">
        <v>3</v>
      </c>
      <c r="AD87" s="2" t="s">
        <v>8</v>
      </c>
      <c r="AE87"/>
      <c r="AF87" s="1" t="s">
        <v>72</v>
      </c>
    </row>
    <row r="88" spans="10:32" ht="15" customHeight="1" thickBot="1" x14ac:dyDescent="0.35">
      <c r="J88" s="70"/>
      <c r="K88" s="70"/>
      <c r="L88" s="70"/>
      <c r="M88" s="71"/>
      <c r="N88" s="86"/>
      <c r="O88" s="96"/>
      <c r="P88" s="107"/>
      <c r="T88"/>
      <c r="U88"/>
      <c r="V88" s="2" t="s">
        <v>0</v>
      </c>
      <c r="W88" s="43">
        <v>12</v>
      </c>
      <c r="X88" s="43">
        <v>24</v>
      </c>
      <c r="Y88" s="43">
        <v>6</v>
      </c>
      <c r="Z88" s="43">
        <v>18</v>
      </c>
      <c r="AA88" s="43">
        <v>48</v>
      </c>
      <c r="AB88" s="43">
        <v>36</v>
      </c>
      <c r="AC88" s="43">
        <v>30</v>
      </c>
      <c r="AD88" s="43">
        <v>48</v>
      </c>
      <c r="AE88">
        <f>SUM(W88:AD88)</f>
        <v>222</v>
      </c>
      <c r="AF88"/>
    </row>
    <row r="89" spans="10:32" ht="15" customHeight="1" thickBot="1" x14ac:dyDescent="0.35">
      <c r="J89" s="70"/>
      <c r="K89" s="70"/>
      <c r="L89" s="70"/>
      <c r="M89" s="71"/>
      <c r="N89" s="112">
        <v>1</v>
      </c>
      <c r="O89" s="76">
        <v>2</v>
      </c>
      <c r="P89" s="119">
        <v>3</v>
      </c>
      <c r="T89"/>
      <c r="U89"/>
      <c r="V89" s="4">
        <v>6</v>
      </c>
      <c r="W89" s="43">
        <v>0</v>
      </c>
      <c r="X89" s="43">
        <v>6</v>
      </c>
      <c r="Y89" s="43">
        <v>24</v>
      </c>
      <c r="Z89" s="43">
        <v>12</v>
      </c>
      <c r="AA89" s="43">
        <v>30</v>
      </c>
      <c r="AB89" s="43">
        <v>18</v>
      </c>
      <c r="AC89" s="43">
        <v>24</v>
      </c>
      <c r="AD89" s="43">
        <v>30</v>
      </c>
      <c r="AE89">
        <f t="shared" ref="AE89:AE95" si="12">SUM(W89:AD89)</f>
        <v>144</v>
      </c>
      <c r="AF89"/>
    </row>
    <row r="90" spans="10:32" ht="15" customHeight="1" thickBot="1" x14ac:dyDescent="0.35">
      <c r="J90" s="70"/>
      <c r="K90" s="70"/>
      <c r="L90" s="70"/>
      <c r="M90" s="71"/>
      <c r="N90" s="113"/>
      <c r="O90" s="77"/>
      <c r="P90" s="120"/>
      <c r="T90"/>
      <c r="U90"/>
      <c r="V90" s="25">
        <v>4</v>
      </c>
      <c r="W90" s="43">
        <v>30</v>
      </c>
      <c r="X90" s="43">
        <v>0</v>
      </c>
      <c r="Y90" s="43">
        <v>24</v>
      </c>
      <c r="Z90" s="43">
        <v>36</v>
      </c>
      <c r="AA90" s="43">
        <v>30</v>
      </c>
      <c r="AB90" s="43">
        <v>18</v>
      </c>
      <c r="AC90" s="43">
        <v>12</v>
      </c>
      <c r="AD90" s="43">
        <v>30</v>
      </c>
      <c r="AE90">
        <f t="shared" si="12"/>
        <v>180</v>
      </c>
      <c r="AF90"/>
    </row>
    <row r="91" spans="10:32" ht="15" thickBot="1" x14ac:dyDescent="0.35">
      <c r="J91" s="70"/>
      <c r="K91" s="70"/>
      <c r="L91" s="70"/>
      <c r="M91" s="71"/>
      <c r="N91" s="100" t="s">
        <v>29</v>
      </c>
      <c r="O91" s="101"/>
      <c r="P91" s="102"/>
      <c r="T91"/>
      <c r="U91"/>
      <c r="V91" s="42" t="s">
        <v>22</v>
      </c>
      <c r="W91" s="43">
        <v>36</v>
      </c>
      <c r="X91" s="43">
        <v>36</v>
      </c>
      <c r="Y91" s="43">
        <v>0</v>
      </c>
      <c r="Z91" s="43">
        <v>6</v>
      </c>
      <c r="AA91" s="43">
        <v>24</v>
      </c>
      <c r="AB91" s="43">
        <v>12</v>
      </c>
      <c r="AC91" s="43">
        <v>18</v>
      </c>
      <c r="AD91" s="43">
        <v>24</v>
      </c>
      <c r="AE91">
        <f t="shared" si="12"/>
        <v>156</v>
      </c>
      <c r="AF91"/>
    </row>
    <row r="92" spans="10:32" ht="15" thickBot="1" x14ac:dyDescent="0.35">
      <c r="J92" s="70"/>
      <c r="K92" s="70"/>
      <c r="L92" s="70"/>
      <c r="M92" s="71"/>
      <c r="N92" s="103"/>
      <c r="O92" s="104"/>
      <c r="P92" s="105"/>
      <c r="T92"/>
      <c r="U92"/>
      <c r="V92" s="39">
        <v>5</v>
      </c>
      <c r="W92" s="43">
        <v>24</v>
      </c>
      <c r="X92" s="43">
        <v>36</v>
      </c>
      <c r="Y92" s="43">
        <v>18</v>
      </c>
      <c r="Z92" s="43">
        <v>0</v>
      </c>
      <c r="AA92" s="43">
        <v>24</v>
      </c>
      <c r="AB92" s="43">
        <v>12</v>
      </c>
      <c r="AC92" s="43">
        <v>6</v>
      </c>
      <c r="AD92" s="43">
        <v>24</v>
      </c>
      <c r="AE92">
        <f t="shared" si="12"/>
        <v>144</v>
      </c>
      <c r="AF92"/>
    </row>
    <row r="93" spans="10:32" ht="15" thickBot="1" x14ac:dyDescent="0.35">
      <c r="O93" s="1">
        <v>7</v>
      </c>
      <c r="T93"/>
      <c r="U93"/>
      <c r="V93" s="45">
        <v>1</v>
      </c>
      <c r="W93" s="43">
        <v>18</v>
      </c>
      <c r="X93" s="43">
        <v>30</v>
      </c>
      <c r="Y93" s="43">
        <v>12</v>
      </c>
      <c r="Z93" s="43">
        <v>24</v>
      </c>
      <c r="AA93" s="43">
        <v>0</v>
      </c>
      <c r="AB93" s="43">
        <v>30</v>
      </c>
      <c r="AC93" s="43">
        <v>36</v>
      </c>
      <c r="AD93" s="43">
        <v>42</v>
      </c>
      <c r="AE93">
        <f t="shared" si="12"/>
        <v>192</v>
      </c>
      <c r="AF93"/>
    </row>
    <row r="94" spans="10:32" ht="15" thickBot="1" x14ac:dyDescent="0.35">
      <c r="T94"/>
      <c r="U94"/>
      <c r="V94" s="13">
        <v>2</v>
      </c>
      <c r="W94" s="43">
        <v>18</v>
      </c>
      <c r="X94" s="43">
        <v>30</v>
      </c>
      <c r="Y94" s="43">
        <v>12</v>
      </c>
      <c r="Z94" s="43">
        <v>24</v>
      </c>
      <c r="AA94" s="43">
        <v>6</v>
      </c>
      <c r="AB94" s="43">
        <v>0</v>
      </c>
      <c r="AC94" s="43">
        <v>36</v>
      </c>
      <c r="AD94" s="43">
        <v>6</v>
      </c>
      <c r="AE94">
        <f t="shared" si="12"/>
        <v>132</v>
      </c>
      <c r="AF94"/>
    </row>
    <row r="95" spans="10:32" ht="15" thickBot="1" x14ac:dyDescent="0.35">
      <c r="P95"/>
      <c r="Q95"/>
      <c r="R95"/>
      <c r="T95"/>
      <c r="U95"/>
      <c r="V95" s="23">
        <v>3</v>
      </c>
      <c r="W95" s="43">
        <v>24</v>
      </c>
      <c r="X95" s="43">
        <v>36</v>
      </c>
      <c r="Y95" s="43">
        <v>18</v>
      </c>
      <c r="Z95" s="43">
        <v>30</v>
      </c>
      <c r="AA95" s="43">
        <v>12</v>
      </c>
      <c r="AB95" s="43">
        <v>36</v>
      </c>
      <c r="AC95" s="43">
        <v>0</v>
      </c>
      <c r="AD95" s="43">
        <v>12</v>
      </c>
      <c r="AE95">
        <f t="shared" si="12"/>
        <v>168</v>
      </c>
      <c r="AF95"/>
    </row>
    <row r="96" spans="10:32" x14ac:dyDescent="0.3">
      <c r="P96"/>
      <c r="Q96"/>
      <c r="R96"/>
      <c r="T96"/>
      <c r="U96"/>
      <c r="V96"/>
      <c r="W96">
        <f>SUM(W88:W95)</f>
        <v>162</v>
      </c>
      <c r="X96">
        <f t="shared" ref="X96:AD96" si="13">SUM(X88:X95)</f>
        <v>198</v>
      </c>
      <c r="Y96">
        <f t="shared" si="13"/>
        <v>114</v>
      </c>
      <c r="Z96">
        <f t="shared" si="13"/>
        <v>150</v>
      </c>
      <c r="AA96">
        <f t="shared" si="13"/>
        <v>174</v>
      </c>
      <c r="AB96">
        <f t="shared" si="13"/>
        <v>162</v>
      </c>
      <c r="AC96">
        <f t="shared" si="13"/>
        <v>162</v>
      </c>
      <c r="AD96">
        <f t="shared" si="13"/>
        <v>216</v>
      </c>
      <c r="AE96"/>
      <c r="AF96"/>
    </row>
    <row r="97" spans="2:32" ht="15" thickBot="1" x14ac:dyDescent="0.35">
      <c r="P97"/>
      <c r="Q97"/>
      <c r="R97"/>
      <c r="U97"/>
      <c r="V97"/>
      <c r="W97"/>
      <c r="X97"/>
      <c r="Y97"/>
      <c r="Z97"/>
      <c r="AA97"/>
      <c r="AB97"/>
      <c r="AC97"/>
      <c r="AD97"/>
      <c r="AE97"/>
      <c r="AF97"/>
    </row>
    <row r="98" spans="2:32" ht="15" thickBot="1" x14ac:dyDescent="0.35">
      <c r="B98" s="2" t="s">
        <v>9</v>
      </c>
      <c r="C98" s="2" t="s">
        <v>1</v>
      </c>
      <c r="D98" s="2" t="s">
        <v>2</v>
      </c>
      <c r="E98" s="2" t="s">
        <v>3</v>
      </c>
      <c r="F98" s="2" t="s">
        <v>4</v>
      </c>
      <c r="G98" s="2" t="s">
        <v>5</v>
      </c>
      <c r="H98" s="2" t="s">
        <v>6</v>
      </c>
      <c r="I98" s="2" t="s">
        <v>7</v>
      </c>
      <c r="J98" s="2" t="s">
        <v>8</v>
      </c>
      <c r="K98"/>
      <c r="L98" s="1" t="s">
        <v>72</v>
      </c>
      <c r="P98"/>
      <c r="Q98"/>
      <c r="R98"/>
    </row>
    <row r="99" spans="2:32" ht="15" thickBot="1" x14ac:dyDescent="0.35">
      <c r="B99" s="2" t="s">
        <v>0</v>
      </c>
      <c r="C99" s="4"/>
      <c r="D99" s="4"/>
      <c r="E99" s="4"/>
      <c r="F99" s="4"/>
      <c r="G99" s="4"/>
      <c r="H99" s="4"/>
      <c r="I99" s="4"/>
      <c r="J99" s="4"/>
      <c r="K99">
        <f>SUM(C99:J99)</f>
        <v>0</v>
      </c>
      <c r="L99"/>
      <c r="P99"/>
      <c r="Q99"/>
      <c r="R99"/>
    </row>
    <row r="100" spans="2:32" ht="15" thickBot="1" x14ac:dyDescent="0.35">
      <c r="B100" s="2" t="s">
        <v>1</v>
      </c>
      <c r="C100" s="4">
        <v>0</v>
      </c>
      <c r="D100" s="4">
        <v>6</v>
      </c>
      <c r="E100" s="4">
        <v>24</v>
      </c>
      <c r="F100" s="4">
        <v>12</v>
      </c>
      <c r="G100" s="4">
        <v>30</v>
      </c>
      <c r="H100" s="4">
        <v>18</v>
      </c>
      <c r="I100" s="4">
        <v>24</v>
      </c>
      <c r="J100" s="4"/>
      <c r="K100">
        <f t="shared" ref="K100:K106" si="14">SUM(C100:J100)</f>
        <v>114</v>
      </c>
      <c r="L100">
        <f>K100+C107</f>
        <v>264</v>
      </c>
      <c r="P100"/>
      <c r="Q100"/>
      <c r="R100"/>
    </row>
    <row r="101" spans="2:32" ht="15" thickBot="1" x14ac:dyDescent="0.35">
      <c r="B101" s="2" t="s">
        <v>2</v>
      </c>
      <c r="C101" s="4">
        <v>30</v>
      </c>
      <c r="D101" s="4">
        <v>0</v>
      </c>
      <c r="E101" s="4">
        <v>24</v>
      </c>
      <c r="F101" s="4">
        <v>36</v>
      </c>
      <c r="G101" s="4">
        <v>30</v>
      </c>
      <c r="H101" s="4">
        <v>18</v>
      </c>
      <c r="I101" s="4">
        <v>12</v>
      </c>
      <c r="J101" s="4"/>
      <c r="K101">
        <f t="shared" si="14"/>
        <v>150</v>
      </c>
      <c r="L101">
        <f>K101+D107</f>
        <v>324</v>
      </c>
      <c r="P101"/>
      <c r="Q101"/>
      <c r="R101"/>
    </row>
    <row r="102" spans="2:32" ht="15" thickBot="1" x14ac:dyDescent="0.35">
      <c r="B102" s="2" t="s">
        <v>3</v>
      </c>
      <c r="C102" s="4">
        <v>36</v>
      </c>
      <c r="D102" s="4">
        <v>36</v>
      </c>
      <c r="E102" s="4">
        <v>0</v>
      </c>
      <c r="F102" s="4">
        <v>6</v>
      </c>
      <c r="G102" s="4">
        <v>24</v>
      </c>
      <c r="H102" s="4">
        <v>12</v>
      </c>
      <c r="I102" s="4">
        <v>18</v>
      </c>
      <c r="J102" s="4"/>
      <c r="K102">
        <f t="shared" si="14"/>
        <v>132</v>
      </c>
      <c r="L102">
        <f>K102+E107</f>
        <v>240</v>
      </c>
      <c r="P102"/>
      <c r="Q102"/>
      <c r="R102"/>
    </row>
    <row r="103" spans="2:32" ht="15" thickBot="1" x14ac:dyDescent="0.35">
      <c r="B103" s="2" t="s">
        <v>4</v>
      </c>
      <c r="C103" s="4">
        <v>24</v>
      </c>
      <c r="D103" s="4">
        <v>36</v>
      </c>
      <c r="E103" s="4">
        <v>18</v>
      </c>
      <c r="F103" s="4">
        <v>0</v>
      </c>
      <c r="G103" s="4">
        <v>24</v>
      </c>
      <c r="H103" s="4">
        <v>12</v>
      </c>
      <c r="I103" s="4">
        <v>6</v>
      </c>
      <c r="J103" s="4"/>
      <c r="K103">
        <f t="shared" si="14"/>
        <v>120</v>
      </c>
      <c r="L103">
        <f>K103+F107</f>
        <v>252</v>
      </c>
      <c r="P103"/>
      <c r="Q103"/>
      <c r="R103"/>
    </row>
    <row r="104" spans="2:32" ht="15" thickBot="1" x14ac:dyDescent="0.35">
      <c r="B104" s="2" t="s">
        <v>5</v>
      </c>
      <c r="C104" s="4">
        <v>18</v>
      </c>
      <c r="D104" s="4">
        <v>30</v>
      </c>
      <c r="E104" s="4">
        <v>12</v>
      </c>
      <c r="F104" s="4">
        <v>24</v>
      </c>
      <c r="G104" s="4">
        <v>0</v>
      </c>
      <c r="H104" s="4">
        <v>30</v>
      </c>
      <c r="I104" s="4">
        <v>36</v>
      </c>
      <c r="J104" s="4"/>
      <c r="K104">
        <f t="shared" si="14"/>
        <v>150</v>
      </c>
      <c r="L104">
        <f>K104+G107</f>
        <v>276</v>
      </c>
      <c r="P104"/>
      <c r="Q104"/>
      <c r="R104"/>
    </row>
    <row r="105" spans="2:32" ht="15" thickBot="1" x14ac:dyDescent="0.35">
      <c r="B105" s="2" t="s">
        <v>6</v>
      </c>
      <c r="C105" s="4">
        <v>18</v>
      </c>
      <c r="D105" s="4">
        <v>30</v>
      </c>
      <c r="E105" s="4">
        <v>12</v>
      </c>
      <c r="F105" s="4">
        <v>24</v>
      </c>
      <c r="G105" s="4">
        <v>6</v>
      </c>
      <c r="H105" s="4">
        <v>0</v>
      </c>
      <c r="I105" s="4">
        <v>36</v>
      </c>
      <c r="J105" s="4"/>
      <c r="K105">
        <f t="shared" si="14"/>
        <v>126</v>
      </c>
      <c r="L105">
        <f>K105+H107</f>
        <v>252</v>
      </c>
      <c r="P105"/>
      <c r="Q105"/>
      <c r="R105"/>
    </row>
    <row r="106" spans="2:32" ht="15" thickBot="1" x14ac:dyDescent="0.35">
      <c r="B106" s="2" t="s">
        <v>7</v>
      </c>
      <c r="C106" s="4">
        <v>24</v>
      </c>
      <c r="D106" s="4">
        <v>36</v>
      </c>
      <c r="E106" s="4">
        <v>18</v>
      </c>
      <c r="F106" s="4">
        <v>30</v>
      </c>
      <c r="G106" s="4">
        <v>12</v>
      </c>
      <c r="H106" s="4">
        <v>36</v>
      </c>
      <c r="I106" s="4">
        <v>0</v>
      </c>
      <c r="J106" s="4"/>
      <c r="K106">
        <f t="shared" si="14"/>
        <v>156</v>
      </c>
      <c r="L106">
        <f>K106+I107</f>
        <v>288</v>
      </c>
      <c r="P106"/>
      <c r="Q106"/>
      <c r="R106"/>
    </row>
    <row r="107" spans="2:32" x14ac:dyDescent="0.3">
      <c r="B107"/>
      <c r="C107">
        <f>SUM(C99:C106)</f>
        <v>150</v>
      </c>
      <c r="D107">
        <f t="shared" ref="D107:J107" si="15">SUM(D99:D106)</f>
        <v>174</v>
      </c>
      <c r="E107">
        <f t="shared" si="15"/>
        <v>108</v>
      </c>
      <c r="F107">
        <f t="shared" si="15"/>
        <v>132</v>
      </c>
      <c r="G107">
        <f t="shared" si="15"/>
        <v>126</v>
      </c>
      <c r="H107">
        <f t="shared" si="15"/>
        <v>126</v>
      </c>
      <c r="I107">
        <f t="shared" si="15"/>
        <v>132</v>
      </c>
      <c r="J107">
        <f t="shared" si="15"/>
        <v>0</v>
      </c>
      <c r="K107"/>
      <c r="L107"/>
    </row>
    <row r="108" spans="2:32" x14ac:dyDescent="0.3">
      <c r="B108"/>
      <c r="C108"/>
      <c r="D108"/>
      <c r="E108"/>
      <c r="F108"/>
      <c r="G108"/>
      <c r="H108"/>
      <c r="I108"/>
      <c r="J108"/>
      <c r="K108"/>
      <c r="L108"/>
    </row>
    <row r="109" spans="2:32" x14ac:dyDescent="0.3">
      <c r="D109" s="70" t="s">
        <v>79</v>
      </c>
      <c r="E109" s="70"/>
      <c r="F109" s="70"/>
    </row>
  </sheetData>
  <mergeCells count="85">
    <mergeCell ref="AD27:AD30"/>
    <mergeCell ref="Y59:Z59"/>
    <mergeCell ref="N89:N90"/>
    <mergeCell ref="O89:O90"/>
    <mergeCell ref="P89:P90"/>
    <mergeCell ref="AA78:AA79"/>
    <mergeCell ref="AB78:AB79"/>
    <mergeCell ref="Z80:AB81"/>
    <mergeCell ref="N67:N68"/>
    <mergeCell ref="Z67:Z68"/>
    <mergeCell ref="AA67:AA68"/>
    <mergeCell ref="AB67:AB68"/>
    <mergeCell ref="Z69:AB70"/>
    <mergeCell ref="Z74:Z77"/>
    <mergeCell ref="AA74:AA75"/>
    <mergeCell ref="AB74:AB75"/>
    <mergeCell ref="N91:P92"/>
    <mergeCell ref="N85:N88"/>
    <mergeCell ref="O85:O86"/>
    <mergeCell ref="P85:P86"/>
    <mergeCell ref="O87:O88"/>
    <mergeCell ref="P87:P88"/>
    <mergeCell ref="AA76:AA77"/>
    <mergeCell ref="AB76:AB77"/>
    <mergeCell ref="U74:U75"/>
    <mergeCell ref="Z78:Z79"/>
    <mergeCell ref="V74:V75"/>
    <mergeCell ref="Z63:Z66"/>
    <mergeCell ref="AA63:AA64"/>
    <mergeCell ref="AB63:AB64"/>
    <mergeCell ref="AA65:AA66"/>
    <mergeCell ref="AB65:AB66"/>
    <mergeCell ref="T69:V70"/>
    <mergeCell ref="V67:V68"/>
    <mergeCell ref="N80:P81"/>
    <mergeCell ref="T74:T77"/>
    <mergeCell ref="T80:V81"/>
    <mergeCell ref="N74:N77"/>
    <mergeCell ref="O74:O75"/>
    <mergeCell ref="P74:P75"/>
    <mergeCell ref="O76:O77"/>
    <mergeCell ref="P76:P77"/>
    <mergeCell ref="N69:P70"/>
    <mergeCell ref="U76:U77"/>
    <mergeCell ref="V76:V77"/>
    <mergeCell ref="T78:T79"/>
    <mergeCell ref="U78:U79"/>
    <mergeCell ref="V78:V79"/>
    <mergeCell ref="O67:O68"/>
    <mergeCell ref="P67:P68"/>
    <mergeCell ref="U63:U64"/>
    <mergeCell ref="V63:V64"/>
    <mergeCell ref="U65:U66"/>
    <mergeCell ref="V65:V66"/>
    <mergeCell ref="T67:T68"/>
    <mergeCell ref="U67:U68"/>
    <mergeCell ref="T63:T66"/>
    <mergeCell ref="J63:L70"/>
    <mergeCell ref="Y26:Z26"/>
    <mergeCell ref="Y56:Z56"/>
    <mergeCell ref="Y52:Z52"/>
    <mergeCell ref="Y53:Z53"/>
    <mergeCell ref="Y54:Z54"/>
    <mergeCell ref="Y55:Z55"/>
    <mergeCell ref="Y51:Z51"/>
    <mergeCell ref="Y57:Z57"/>
    <mergeCell ref="Y58:Z58"/>
    <mergeCell ref="N63:N66"/>
    <mergeCell ref="O63:O64"/>
    <mergeCell ref="N51:O51"/>
    <mergeCell ref="P63:P64"/>
    <mergeCell ref="P65:P66"/>
    <mergeCell ref="O65:O66"/>
    <mergeCell ref="J85:M85"/>
    <mergeCell ref="J86:M86"/>
    <mergeCell ref="J87:M87"/>
    <mergeCell ref="J88:M88"/>
    <mergeCell ref="P78:P79"/>
    <mergeCell ref="N78:N79"/>
    <mergeCell ref="O78:O79"/>
    <mergeCell ref="D109:F109"/>
    <mergeCell ref="J89:M89"/>
    <mergeCell ref="J90:M90"/>
    <mergeCell ref="J91:M91"/>
    <mergeCell ref="J92:M9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FA7D-92E9-4ACB-88B1-1F6B684E4A1D}">
  <dimension ref="B3:T102"/>
  <sheetViews>
    <sheetView topLeftCell="A92" zoomScaleNormal="100" workbookViewId="0">
      <selection activeCell="I36" sqref="I36"/>
    </sheetView>
  </sheetViews>
  <sheetFormatPr defaultRowHeight="14.4" x14ac:dyDescent="0.3"/>
  <cols>
    <col min="2" max="2" width="16.5546875" customWidth="1"/>
    <col min="12" max="12" width="16.6640625" customWidth="1"/>
  </cols>
  <sheetData>
    <row r="3" spans="2:20" ht="15" thickBot="1" x14ac:dyDescent="0.35"/>
    <row r="4" spans="2:20" ht="15" thickBot="1" x14ac:dyDescent="0.35">
      <c r="B4" s="2" t="s">
        <v>23</v>
      </c>
      <c r="C4" s="2" t="s">
        <v>10</v>
      </c>
      <c r="D4" s="2" t="s">
        <v>11</v>
      </c>
      <c r="E4" s="2" t="s">
        <v>22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8</v>
      </c>
    </row>
    <row r="5" spans="2:20" ht="15" thickBot="1" x14ac:dyDescent="0.35">
      <c r="B5" s="2" t="s">
        <v>0</v>
      </c>
      <c r="C5" s="13">
        <f xml:space="preserve"> 5+2</f>
        <v>7</v>
      </c>
      <c r="D5" s="13">
        <f xml:space="preserve"> 6+5+2</f>
        <v>13</v>
      </c>
      <c r="E5" s="4"/>
      <c r="F5" s="4"/>
      <c r="G5" s="4"/>
      <c r="H5" s="4"/>
      <c r="I5" s="4"/>
      <c r="J5" s="4"/>
    </row>
    <row r="6" spans="2:20" ht="15" thickBot="1" x14ac:dyDescent="0.35">
      <c r="B6" s="2" t="s">
        <v>10</v>
      </c>
      <c r="C6" s="4"/>
      <c r="D6" s="4"/>
      <c r="E6" s="4"/>
      <c r="F6" s="13">
        <v>5</v>
      </c>
      <c r="G6" s="4"/>
      <c r="H6" s="13">
        <v>2</v>
      </c>
      <c r="I6" s="13">
        <v>5</v>
      </c>
      <c r="J6" s="4"/>
    </row>
    <row r="7" spans="2:20" ht="15" thickBot="1" x14ac:dyDescent="0.35">
      <c r="B7" s="2" t="s">
        <v>11</v>
      </c>
      <c r="C7" s="4"/>
      <c r="D7" s="4"/>
      <c r="E7" s="4"/>
      <c r="F7" s="4"/>
      <c r="G7" s="4"/>
      <c r="H7" s="4"/>
      <c r="I7" s="13">
        <f xml:space="preserve"> 6+5+2</f>
        <v>13</v>
      </c>
      <c r="J7" s="13">
        <v>5</v>
      </c>
    </row>
    <row r="8" spans="2:20" ht="15" thickBot="1" x14ac:dyDescent="0.35">
      <c r="B8" s="2" t="s">
        <v>22</v>
      </c>
      <c r="C8" s="4"/>
      <c r="D8" s="4"/>
      <c r="E8" s="4"/>
      <c r="F8" s="4"/>
      <c r="G8" s="4"/>
      <c r="H8" s="4"/>
      <c r="I8" s="4"/>
      <c r="J8" s="4"/>
    </row>
    <row r="9" spans="2:20" ht="15" thickBot="1" x14ac:dyDescent="0.35">
      <c r="B9" s="2" t="s">
        <v>12</v>
      </c>
      <c r="C9" s="4"/>
      <c r="D9" s="4"/>
      <c r="E9" s="4"/>
      <c r="F9" s="4"/>
      <c r="G9" s="4"/>
      <c r="H9" s="4"/>
      <c r="I9" s="4"/>
      <c r="J9" s="13">
        <f xml:space="preserve"> 5+2+2</f>
        <v>9</v>
      </c>
    </row>
    <row r="10" spans="2:20" ht="15" thickBot="1" x14ac:dyDescent="0.35">
      <c r="B10" s="2" t="s">
        <v>13</v>
      </c>
      <c r="C10" s="4"/>
      <c r="D10" s="13">
        <v>5</v>
      </c>
      <c r="E10" s="4"/>
      <c r="F10" s="4"/>
      <c r="G10" s="4"/>
      <c r="H10" s="4"/>
      <c r="I10" s="4"/>
      <c r="J10" s="4"/>
    </row>
    <row r="11" spans="2:20" ht="15" thickBot="1" x14ac:dyDescent="0.35">
      <c r="B11" s="2" t="s">
        <v>14</v>
      </c>
      <c r="C11" s="4"/>
      <c r="D11" s="4"/>
      <c r="E11" s="4"/>
      <c r="F11" s="13">
        <v>2</v>
      </c>
      <c r="G11" s="4"/>
      <c r="H11" s="4"/>
      <c r="I11" s="4"/>
      <c r="J11" s="13">
        <v>6</v>
      </c>
    </row>
    <row r="12" spans="2:20" ht="15" thickBot="1" x14ac:dyDescent="0.35">
      <c r="B12" s="2" t="s">
        <v>15</v>
      </c>
      <c r="C12" s="13">
        <v>5</v>
      </c>
      <c r="D12" s="4"/>
      <c r="E12" s="14">
        <v>0.74</v>
      </c>
      <c r="F12" s="13">
        <v>2</v>
      </c>
      <c r="G12" s="13">
        <v>5</v>
      </c>
      <c r="H12" s="13">
        <v>6</v>
      </c>
      <c r="I12" s="4"/>
      <c r="J12" s="4"/>
    </row>
    <row r="13" spans="2:20" x14ac:dyDescent="0.3">
      <c r="B13" s="1"/>
    </row>
    <row r="14" spans="2:20" ht="15" thickBot="1" x14ac:dyDescent="0.35"/>
    <row r="15" spans="2:20" ht="15" thickBot="1" x14ac:dyDescent="0.35">
      <c r="B15" s="2" t="s">
        <v>23</v>
      </c>
      <c r="C15" s="22" t="s">
        <v>34</v>
      </c>
      <c r="D15" s="22" t="s">
        <v>30</v>
      </c>
      <c r="E15" s="22" t="s">
        <v>31</v>
      </c>
      <c r="F15" s="22" t="s">
        <v>35</v>
      </c>
      <c r="G15" s="22" t="s">
        <v>32</v>
      </c>
      <c r="H15" s="22" t="s">
        <v>36</v>
      </c>
      <c r="I15" s="22" t="s">
        <v>33</v>
      </c>
      <c r="J15" s="2" t="s">
        <v>8</v>
      </c>
      <c r="L15" s="2" t="s">
        <v>9</v>
      </c>
      <c r="M15" s="2" t="s">
        <v>1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8</v>
      </c>
    </row>
    <row r="16" spans="2:20" ht="15" thickBot="1" x14ac:dyDescent="0.35">
      <c r="B16" s="2" t="s">
        <v>0</v>
      </c>
      <c r="C16" s="23"/>
      <c r="D16" s="23"/>
      <c r="E16" s="23">
        <v>7</v>
      </c>
      <c r="F16" s="23"/>
      <c r="G16" s="23">
        <v>13</v>
      </c>
      <c r="H16" s="23"/>
      <c r="I16" s="23"/>
      <c r="J16" s="23"/>
      <c r="L16" s="2" t="s">
        <v>0</v>
      </c>
      <c r="M16" s="4">
        <v>12</v>
      </c>
      <c r="N16" s="4">
        <v>24</v>
      </c>
      <c r="O16" s="4">
        <v>6</v>
      </c>
      <c r="P16" s="4">
        <v>18</v>
      </c>
      <c r="Q16" s="4">
        <v>48</v>
      </c>
      <c r="R16" s="4">
        <v>36</v>
      </c>
      <c r="S16" s="4">
        <v>30</v>
      </c>
      <c r="T16" s="4">
        <v>48</v>
      </c>
    </row>
    <row r="17" spans="2:20" ht="15" thickBot="1" x14ac:dyDescent="0.35">
      <c r="B17" s="22" t="s">
        <v>34</v>
      </c>
      <c r="C17" s="23"/>
      <c r="D17" s="23"/>
      <c r="E17" s="23"/>
      <c r="F17" s="23"/>
      <c r="G17" s="23">
        <v>5</v>
      </c>
      <c r="H17" s="23"/>
      <c r="I17" s="23"/>
      <c r="J17" s="23"/>
      <c r="L17" s="2" t="s">
        <v>1</v>
      </c>
      <c r="M17" s="4">
        <v>0</v>
      </c>
      <c r="N17" s="4">
        <v>6</v>
      </c>
      <c r="O17" s="4">
        <v>24</v>
      </c>
      <c r="P17" s="4">
        <v>12</v>
      </c>
      <c r="Q17" s="4">
        <v>30</v>
      </c>
      <c r="R17" s="4">
        <v>18</v>
      </c>
      <c r="S17" s="4">
        <v>24</v>
      </c>
      <c r="T17" s="4">
        <v>30</v>
      </c>
    </row>
    <row r="18" spans="2:20" ht="15" thickBot="1" x14ac:dyDescent="0.35">
      <c r="B18" s="22" t="s">
        <v>30</v>
      </c>
      <c r="C18" s="23"/>
      <c r="D18" s="23"/>
      <c r="E18" s="23"/>
      <c r="F18" s="23"/>
      <c r="G18" s="23"/>
      <c r="H18" s="23"/>
      <c r="I18" s="23"/>
      <c r="J18" s="23"/>
      <c r="L18" s="2" t="s">
        <v>2</v>
      </c>
      <c r="M18" s="4">
        <v>30</v>
      </c>
      <c r="N18" s="4">
        <v>0</v>
      </c>
      <c r="O18" s="4">
        <v>24</v>
      </c>
      <c r="P18" s="4">
        <v>36</v>
      </c>
      <c r="Q18" s="4">
        <v>30</v>
      </c>
      <c r="R18" s="4">
        <v>18</v>
      </c>
      <c r="S18" s="4">
        <v>12</v>
      </c>
      <c r="T18" s="4">
        <v>30</v>
      </c>
    </row>
    <row r="19" spans="2:20" ht="15" thickBot="1" x14ac:dyDescent="0.35">
      <c r="B19" s="22" t="s">
        <v>31</v>
      </c>
      <c r="C19" s="23"/>
      <c r="D19" s="23"/>
      <c r="E19" s="23"/>
      <c r="F19" s="23">
        <v>2</v>
      </c>
      <c r="G19" s="23"/>
      <c r="H19" s="23">
        <v>5</v>
      </c>
      <c r="I19" s="23">
        <v>5</v>
      </c>
      <c r="J19" s="23"/>
      <c r="L19" s="2" t="s">
        <v>3</v>
      </c>
      <c r="M19" s="4">
        <v>36</v>
      </c>
      <c r="N19" s="4">
        <v>36</v>
      </c>
      <c r="O19" s="4">
        <v>0</v>
      </c>
      <c r="P19" s="4">
        <v>6</v>
      </c>
      <c r="Q19" s="4">
        <v>24</v>
      </c>
      <c r="R19" s="4">
        <v>12</v>
      </c>
      <c r="S19" s="4">
        <v>18</v>
      </c>
      <c r="T19" s="4">
        <v>24</v>
      </c>
    </row>
    <row r="20" spans="2:20" ht="15" thickBot="1" x14ac:dyDescent="0.35">
      <c r="B20" s="22" t="s">
        <v>35</v>
      </c>
      <c r="C20" s="23"/>
      <c r="D20" s="23"/>
      <c r="E20" s="23"/>
      <c r="F20" s="23"/>
      <c r="G20" s="23"/>
      <c r="H20" s="23"/>
      <c r="I20" s="23">
        <v>2</v>
      </c>
      <c r="J20" s="23">
        <v>6</v>
      </c>
      <c r="L20" s="2" t="s">
        <v>4</v>
      </c>
      <c r="M20" s="4">
        <v>24</v>
      </c>
      <c r="N20" s="4">
        <v>36</v>
      </c>
      <c r="O20" s="4">
        <v>18</v>
      </c>
      <c r="P20" s="4">
        <v>0</v>
      </c>
      <c r="Q20" s="4">
        <v>24</v>
      </c>
      <c r="R20" s="4">
        <v>12</v>
      </c>
      <c r="S20" s="4">
        <v>6</v>
      </c>
      <c r="T20" s="4">
        <v>24</v>
      </c>
    </row>
    <row r="21" spans="2:20" ht="15" thickBot="1" x14ac:dyDescent="0.35">
      <c r="B21" s="22" t="s">
        <v>32</v>
      </c>
      <c r="C21" s="23"/>
      <c r="D21" s="23"/>
      <c r="E21" s="23"/>
      <c r="F21" s="23"/>
      <c r="G21" s="23"/>
      <c r="H21" s="23">
        <v>13</v>
      </c>
      <c r="I21" s="23"/>
      <c r="J21" s="23">
        <v>5</v>
      </c>
      <c r="L21" s="2" t="s">
        <v>5</v>
      </c>
      <c r="M21" s="4">
        <v>18</v>
      </c>
      <c r="N21" s="4">
        <v>30</v>
      </c>
      <c r="O21" s="4">
        <v>12</v>
      </c>
      <c r="P21" s="4">
        <v>24</v>
      </c>
      <c r="Q21" s="4">
        <v>0</v>
      </c>
      <c r="R21" s="4">
        <v>30</v>
      </c>
      <c r="S21" s="4">
        <v>36</v>
      </c>
      <c r="T21" s="4">
        <v>42</v>
      </c>
    </row>
    <row r="22" spans="2:20" ht="15" thickBot="1" x14ac:dyDescent="0.35">
      <c r="B22" s="22" t="s">
        <v>36</v>
      </c>
      <c r="C22" s="23">
        <v>5</v>
      </c>
      <c r="D22" s="23">
        <v>0.74</v>
      </c>
      <c r="E22" s="23">
        <v>5</v>
      </c>
      <c r="F22" s="23">
        <v>6</v>
      </c>
      <c r="G22" s="23"/>
      <c r="H22" s="23"/>
      <c r="I22" s="23">
        <v>2</v>
      </c>
      <c r="J22" s="23"/>
      <c r="L22" s="2" t="s">
        <v>6</v>
      </c>
      <c r="M22" s="4">
        <v>18</v>
      </c>
      <c r="N22" s="4">
        <v>30</v>
      </c>
      <c r="O22" s="4">
        <v>12</v>
      </c>
      <c r="P22" s="4">
        <v>24</v>
      </c>
      <c r="Q22" s="4">
        <v>6</v>
      </c>
      <c r="R22" s="4">
        <v>0</v>
      </c>
      <c r="S22" s="4">
        <v>36</v>
      </c>
      <c r="T22" s="4">
        <v>6</v>
      </c>
    </row>
    <row r="23" spans="2:20" ht="15" thickBot="1" x14ac:dyDescent="0.35">
      <c r="B23" s="22" t="s">
        <v>33</v>
      </c>
      <c r="C23" s="23"/>
      <c r="D23" s="23"/>
      <c r="E23" s="23"/>
      <c r="F23" s="23"/>
      <c r="G23" s="23"/>
      <c r="H23" s="23"/>
      <c r="I23" s="23"/>
      <c r="J23" s="23">
        <v>9</v>
      </c>
      <c r="L23" s="2" t="s">
        <v>7</v>
      </c>
      <c r="M23" s="4">
        <v>24</v>
      </c>
      <c r="N23" s="4">
        <v>36</v>
      </c>
      <c r="O23" s="4">
        <v>18</v>
      </c>
      <c r="P23" s="4">
        <v>30</v>
      </c>
      <c r="Q23" s="4">
        <v>12</v>
      </c>
      <c r="R23" s="4">
        <v>36</v>
      </c>
      <c r="S23" s="4">
        <v>0</v>
      </c>
      <c r="T23" s="4">
        <v>12</v>
      </c>
    </row>
    <row r="26" spans="2:20" x14ac:dyDescent="0.3">
      <c r="B26" s="26" t="s">
        <v>62</v>
      </c>
      <c r="C26" s="26"/>
    </row>
    <row r="28" spans="2:20" ht="15" thickBot="1" x14ac:dyDescent="0.35"/>
    <row r="29" spans="2:20" ht="15" thickBot="1" x14ac:dyDescent="0.35">
      <c r="B29" s="2" t="s">
        <v>23</v>
      </c>
      <c r="C29" s="22" t="s">
        <v>34</v>
      </c>
      <c r="D29" s="22" t="s">
        <v>30</v>
      </c>
      <c r="E29" s="22" t="s">
        <v>31</v>
      </c>
      <c r="F29" s="22" t="s">
        <v>35</v>
      </c>
      <c r="G29" s="22" t="s">
        <v>36</v>
      </c>
      <c r="H29" s="22" t="s">
        <v>32</v>
      </c>
      <c r="I29" s="22" t="s">
        <v>33</v>
      </c>
      <c r="J29" s="2" t="s">
        <v>8</v>
      </c>
    </row>
    <row r="30" spans="2:20" ht="15" thickBot="1" x14ac:dyDescent="0.35">
      <c r="B30" s="2" t="s">
        <v>0</v>
      </c>
      <c r="C30" s="23"/>
      <c r="D30" s="23"/>
      <c r="E30" s="23">
        <v>7</v>
      </c>
      <c r="F30" s="23"/>
      <c r="G30" s="23"/>
      <c r="H30" s="23">
        <v>13</v>
      </c>
      <c r="I30" s="23"/>
      <c r="J30" s="23"/>
    </row>
    <row r="31" spans="2:20" ht="15" thickBot="1" x14ac:dyDescent="0.35">
      <c r="B31" s="22" t="s">
        <v>34</v>
      </c>
      <c r="C31" s="23"/>
      <c r="D31" s="23"/>
      <c r="E31" s="23"/>
      <c r="F31" s="23"/>
      <c r="G31" s="23"/>
      <c r="H31" s="23">
        <v>5</v>
      </c>
      <c r="I31" s="23"/>
      <c r="J31" s="23"/>
    </row>
    <row r="32" spans="2:20" ht="15" thickBot="1" x14ac:dyDescent="0.35">
      <c r="B32" s="22" t="s">
        <v>30</v>
      </c>
      <c r="C32" s="23"/>
      <c r="D32" s="23"/>
      <c r="E32" s="23"/>
      <c r="F32" s="23"/>
      <c r="G32" s="23"/>
      <c r="H32" s="23"/>
      <c r="I32" s="23"/>
      <c r="J32" s="23"/>
    </row>
    <row r="33" spans="2:10" ht="15" thickBot="1" x14ac:dyDescent="0.35">
      <c r="B33" s="22" t="s">
        <v>31</v>
      </c>
      <c r="C33" s="23"/>
      <c r="D33" s="23"/>
      <c r="E33" s="23"/>
      <c r="F33" s="23">
        <v>2</v>
      </c>
      <c r="G33" s="23">
        <v>5</v>
      </c>
      <c r="H33" s="23"/>
      <c r="I33" s="23">
        <v>5</v>
      </c>
      <c r="J33" s="23"/>
    </row>
    <row r="34" spans="2:10" ht="15" thickBot="1" x14ac:dyDescent="0.35">
      <c r="B34" s="22" t="s">
        <v>35</v>
      </c>
      <c r="C34" s="23"/>
      <c r="D34" s="23"/>
      <c r="E34" s="23"/>
      <c r="F34" s="23"/>
      <c r="G34" s="23"/>
      <c r="H34" s="23"/>
      <c r="I34" s="23">
        <v>2</v>
      </c>
      <c r="J34" s="23">
        <v>6</v>
      </c>
    </row>
    <row r="35" spans="2:10" ht="15" thickBot="1" x14ac:dyDescent="0.35">
      <c r="B35" s="22" t="s">
        <v>36</v>
      </c>
      <c r="C35" s="23">
        <v>5</v>
      </c>
      <c r="D35" s="23">
        <v>0.74</v>
      </c>
      <c r="E35" s="23">
        <v>5</v>
      </c>
      <c r="F35" s="23">
        <v>6</v>
      </c>
      <c r="G35" s="23"/>
      <c r="H35" s="23"/>
      <c r="I35" s="23">
        <v>2</v>
      </c>
      <c r="J35" s="23"/>
    </row>
    <row r="36" spans="2:10" ht="15" thickBot="1" x14ac:dyDescent="0.35">
      <c r="B36" s="22" t="s">
        <v>32</v>
      </c>
      <c r="C36" s="23"/>
      <c r="D36" s="23"/>
      <c r="E36" s="23"/>
      <c r="F36" s="23"/>
      <c r="G36" s="23">
        <v>13</v>
      </c>
      <c r="H36" s="23"/>
      <c r="I36" s="23"/>
      <c r="J36" s="23">
        <v>5</v>
      </c>
    </row>
    <row r="37" spans="2:10" ht="15" thickBot="1" x14ac:dyDescent="0.35">
      <c r="B37" s="22" t="s">
        <v>33</v>
      </c>
      <c r="C37" s="23"/>
      <c r="D37" s="23"/>
      <c r="E37" s="23"/>
      <c r="F37" s="23"/>
      <c r="G37" s="23"/>
      <c r="H37" s="23"/>
      <c r="I37" s="23"/>
      <c r="J37" s="23">
        <v>9</v>
      </c>
    </row>
    <row r="39" spans="2:10" ht="15" thickBot="1" x14ac:dyDescent="0.35"/>
    <row r="40" spans="2:10" ht="15" thickBot="1" x14ac:dyDescent="0.35">
      <c r="B40" s="24" t="s">
        <v>59</v>
      </c>
      <c r="C40" s="22" t="s">
        <v>34</v>
      </c>
      <c r="D40" s="22" t="s">
        <v>30</v>
      </c>
      <c r="E40" s="22" t="s">
        <v>31</v>
      </c>
      <c r="F40" s="22" t="s">
        <v>35</v>
      </c>
      <c r="G40" s="22" t="s">
        <v>36</v>
      </c>
      <c r="H40" s="22" t="s">
        <v>32</v>
      </c>
      <c r="I40" s="22" t="s">
        <v>33</v>
      </c>
      <c r="J40" s="2" t="s">
        <v>8</v>
      </c>
    </row>
    <row r="41" spans="2:10" ht="15" thickBot="1" x14ac:dyDescent="0.35">
      <c r="B41" s="2" t="s">
        <v>0</v>
      </c>
      <c r="C41" s="25" t="s">
        <v>57</v>
      </c>
      <c r="D41" s="25" t="s">
        <v>57</v>
      </c>
      <c r="E41" s="25">
        <v>42</v>
      </c>
      <c r="F41" s="25" t="s">
        <v>57</v>
      </c>
      <c r="G41" s="25" t="s">
        <v>57</v>
      </c>
      <c r="H41" s="25">
        <v>468</v>
      </c>
      <c r="I41" s="25" t="s">
        <v>57</v>
      </c>
      <c r="J41" s="25" t="s">
        <v>57</v>
      </c>
    </row>
    <row r="42" spans="2:10" ht="15" thickBot="1" x14ac:dyDescent="0.35">
      <c r="B42" s="22" t="s">
        <v>34</v>
      </c>
      <c r="C42" s="25" t="s">
        <v>57</v>
      </c>
      <c r="D42" s="25" t="s">
        <v>57</v>
      </c>
      <c r="E42" s="25" t="s">
        <v>57</v>
      </c>
      <c r="F42" s="25" t="s">
        <v>57</v>
      </c>
      <c r="G42" s="25" t="s">
        <v>57</v>
      </c>
      <c r="H42" s="25">
        <v>90</v>
      </c>
      <c r="I42" s="25" t="s">
        <v>57</v>
      </c>
      <c r="J42" s="25" t="s">
        <v>57</v>
      </c>
    </row>
    <row r="43" spans="2:10" ht="15" thickBot="1" x14ac:dyDescent="0.35">
      <c r="B43" s="22" t="s">
        <v>30</v>
      </c>
      <c r="C43" s="25" t="s">
        <v>57</v>
      </c>
      <c r="D43" s="25" t="s">
        <v>57</v>
      </c>
      <c r="E43" s="25" t="s">
        <v>57</v>
      </c>
      <c r="F43" s="25" t="s">
        <v>57</v>
      </c>
      <c r="G43" s="25" t="s">
        <v>57</v>
      </c>
      <c r="H43" s="25" t="s">
        <v>57</v>
      </c>
      <c r="I43" s="25" t="s">
        <v>57</v>
      </c>
      <c r="J43" s="25" t="s">
        <v>57</v>
      </c>
    </row>
    <row r="44" spans="2:10" ht="15" thickBot="1" x14ac:dyDescent="0.35">
      <c r="B44" s="22" t="s">
        <v>31</v>
      </c>
      <c r="C44" s="25" t="s">
        <v>57</v>
      </c>
      <c r="D44" s="25" t="s">
        <v>57</v>
      </c>
      <c r="E44" s="25" t="s">
        <v>57</v>
      </c>
      <c r="F44" s="25">
        <v>12</v>
      </c>
      <c r="G44" s="25">
        <v>120</v>
      </c>
      <c r="H44" s="25" t="s">
        <v>57</v>
      </c>
      <c r="I44" s="25">
        <v>90</v>
      </c>
      <c r="J44" s="25" t="s">
        <v>57</v>
      </c>
    </row>
    <row r="45" spans="2:10" ht="15" thickBot="1" x14ac:dyDescent="0.35">
      <c r="B45" s="22" t="s">
        <v>35</v>
      </c>
      <c r="C45" s="25" t="s">
        <v>57</v>
      </c>
      <c r="D45" s="25" t="s">
        <v>57</v>
      </c>
      <c r="E45" s="25" t="s">
        <v>57</v>
      </c>
      <c r="F45" s="25" t="s">
        <v>57</v>
      </c>
      <c r="G45" s="25" t="s">
        <v>57</v>
      </c>
      <c r="H45" s="25" t="s">
        <v>57</v>
      </c>
      <c r="I45" s="25">
        <v>12</v>
      </c>
      <c r="J45" s="25">
        <v>144</v>
      </c>
    </row>
    <row r="46" spans="2:10" ht="15" thickBot="1" x14ac:dyDescent="0.35">
      <c r="B46" s="22" t="s">
        <v>36</v>
      </c>
      <c r="C46" s="25">
        <v>90</v>
      </c>
      <c r="D46" s="25">
        <v>22.2</v>
      </c>
      <c r="E46" s="25">
        <v>60</v>
      </c>
      <c r="F46" s="25">
        <v>144</v>
      </c>
      <c r="G46" s="25" t="s">
        <v>57</v>
      </c>
      <c r="H46" s="25" t="s">
        <v>57</v>
      </c>
      <c r="I46" s="25">
        <v>72</v>
      </c>
      <c r="J46" s="25" t="s">
        <v>57</v>
      </c>
    </row>
    <row r="47" spans="2:10" ht="15" thickBot="1" x14ac:dyDescent="0.35">
      <c r="B47" s="22" t="s">
        <v>32</v>
      </c>
      <c r="C47" s="25" t="s">
        <v>57</v>
      </c>
      <c r="D47" s="25" t="s">
        <v>57</v>
      </c>
      <c r="E47" s="25" t="s">
        <v>57</v>
      </c>
      <c r="F47" s="25" t="s">
        <v>57</v>
      </c>
      <c r="G47" s="25">
        <v>78</v>
      </c>
      <c r="H47" s="25" t="s">
        <v>57</v>
      </c>
      <c r="I47" s="25" t="s">
        <v>57</v>
      </c>
      <c r="J47" s="25">
        <v>30</v>
      </c>
    </row>
    <row r="48" spans="2:10" ht="15" thickBot="1" x14ac:dyDescent="0.35">
      <c r="B48" s="22" t="s">
        <v>33</v>
      </c>
      <c r="C48" s="25" t="s">
        <v>57</v>
      </c>
      <c r="D48" s="25" t="s">
        <v>57</v>
      </c>
      <c r="E48" s="25" t="s">
        <v>57</v>
      </c>
      <c r="F48" s="25" t="s">
        <v>57</v>
      </c>
      <c r="G48" s="25" t="s">
        <v>57</v>
      </c>
      <c r="H48" s="25" t="s">
        <v>57</v>
      </c>
      <c r="I48" s="25" t="s">
        <v>57</v>
      </c>
      <c r="J48" s="25">
        <v>108</v>
      </c>
    </row>
    <row r="49" spans="2:11" x14ac:dyDescent="0.3">
      <c r="C49" s="26">
        <f>SUM(C41:C48)</f>
        <v>90</v>
      </c>
      <c r="D49" s="26">
        <f t="shared" ref="D49:J49" si="0">SUM(D41:D48)</f>
        <v>22.2</v>
      </c>
      <c r="E49" s="26">
        <f t="shared" si="0"/>
        <v>102</v>
      </c>
      <c r="F49" s="26">
        <f t="shared" si="0"/>
        <v>156</v>
      </c>
      <c r="G49" s="26">
        <f t="shared" si="0"/>
        <v>198</v>
      </c>
      <c r="H49" s="26">
        <f t="shared" si="0"/>
        <v>558</v>
      </c>
      <c r="I49" s="26">
        <f t="shared" si="0"/>
        <v>174</v>
      </c>
      <c r="J49" s="26">
        <f t="shared" si="0"/>
        <v>282</v>
      </c>
      <c r="K49" s="27">
        <f>SUM(C49:J49)</f>
        <v>1582.2</v>
      </c>
    </row>
    <row r="52" spans="2:11" x14ac:dyDescent="0.3">
      <c r="B52" s="26"/>
      <c r="C52" s="125" t="s">
        <v>61</v>
      </c>
      <c r="D52" s="125"/>
      <c r="E52" s="125"/>
    </row>
    <row r="54" spans="2:11" x14ac:dyDescent="0.3">
      <c r="C54" s="86" t="s">
        <v>28</v>
      </c>
      <c r="D54" s="86">
        <v>4</v>
      </c>
      <c r="E54" s="86">
        <v>0</v>
      </c>
    </row>
    <row r="55" spans="2:11" x14ac:dyDescent="0.3">
      <c r="C55" s="86"/>
      <c r="D55" s="86"/>
      <c r="E55" s="86"/>
    </row>
    <row r="56" spans="2:11" x14ac:dyDescent="0.3">
      <c r="C56" s="86"/>
      <c r="D56" s="86">
        <v>1</v>
      </c>
      <c r="E56" s="86">
        <v>5</v>
      </c>
    </row>
    <row r="57" spans="2:11" x14ac:dyDescent="0.3">
      <c r="C57" s="86"/>
      <c r="D57" s="86"/>
      <c r="E57" s="86"/>
    </row>
    <row r="58" spans="2:11" x14ac:dyDescent="0.3">
      <c r="C58" s="86">
        <v>6</v>
      </c>
      <c r="D58" s="86">
        <v>2</v>
      </c>
      <c r="E58" s="86">
        <v>3</v>
      </c>
    </row>
    <row r="59" spans="2:11" x14ac:dyDescent="0.3">
      <c r="C59" s="86"/>
      <c r="D59" s="86"/>
      <c r="E59" s="86"/>
    </row>
    <row r="60" spans="2:11" x14ac:dyDescent="0.3">
      <c r="C60" s="100" t="s">
        <v>29</v>
      </c>
      <c r="D60" s="101"/>
      <c r="E60" s="102"/>
    </row>
    <row r="61" spans="2:11" x14ac:dyDescent="0.3">
      <c r="C61" s="103"/>
      <c r="D61" s="104"/>
      <c r="E61" s="105"/>
    </row>
    <row r="67" spans="2:10" x14ac:dyDescent="0.3">
      <c r="B67" s="26" t="s">
        <v>63</v>
      </c>
      <c r="C67" s="26"/>
    </row>
    <row r="69" spans="2:10" ht="15" thickBot="1" x14ac:dyDescent="0.35"/>
    <row r="70" spans="2:10" ht="15" thickBot="1" x14ac:dyDescent="0.35">
      <c r="B70" s="2" t="s">
        <v>23</v>
      </c>
      <c r="C70" s="22" t="s">
        <v>34</v>
      </c>
      <c r="D70" s="22" t="s">
        <v>30</v>
      </c>
      <c r="E70" s="22" t="s">
        <v>31</v>
      </c>
      <c r="F70" s="22" t="s">
        <v>35</v>
      </c>
      <c r="G70" s="22" t="s">
        <v>36</v>
      </c>
      <c r="H70" s="22" t="s">
        <v>32</v>
      </c>
      <c r="I70" s="22" t="s">
        <v>33</v>
      </c>
      <c r="J70" s="2" t="s">
        <v>8</v>
      </c>
    </row>
    <row r="71" spans="2:10" ht="15" thickBot="1" x14ac:dyDescent="0.35">
      <c r="B71" s="2" t="s">
        <v>0</v>
      </c>
      <c r="C71" s="23"/>
      <c r="D71" s="23"/>
      <c r="E71" s="23">
        <v>7</v>
      </c>
      <c r="F71" s="23"/>
      <c r="G71" s="23"/>
      <c r="H71" s="23">
        <v>13</v>
      </c>
      <c r="I71" s="23"/>
      <c r="J71" s="23"/>
    </row>
    <row r="72" spans="2:10" ht="15" thickBot="1" x14ac:dyDescent="0.35">
      <c r="B72" s="22" t="s">
        <v>34</v>
      </c>
      <c r="C72" s="23"/>
      <c r="D72" s="23"/>
      <c r="E72" s="23"/>
      <c r="F72" s="23"/>
      <c r="G72" s="23"/>
      <c r="H72" s="23">
        <v>5</v>
      </c>
      <c r="I72" s="23"/>
      <c r="J72" s="23"/>
    </row>
    <row r="73" spans="2:10" ht="15" thickBot="1" x14ac:dyDescent="0.35">
      <c r="B73" s="22" t="s">
        <v>30</v>
      </c>
      <c r="C73" s="23"/>
      <c r="D73" s="23"/>
      <c r="E73" s="23"/>
      <c r="F73" s="23"/>
      <c r="G73" s="23"/>
      <c r="H73" s="23"/>
      <c r="I73" s="23"/>
      <c r="J73" s="23"/>
    </row>
    <row r="74" spans="2:10" ht="15" thickBot="1" x14ac:dyDescent="0.35">
      <c r="B74" s="22" t="s">
        <v>31</v>
      </c>
      <c r="C74" s="23"/>
      <c r="D74" s="23"/>
      <c r="E74" s="23"/>
      <c r="F74" s="23">
        <v>2</v>
      </c>
      <c r="G74" s="23">
        <v>5</v>
      </c>
      <c r="H74" s="23"/>
      <c r="I74" s="23">
        <v>5</v>
      </c>
      <c r="J74" s="23"/>
    </row>
    <row r="75" spans="2:10" ht="15" thickBot="1" x14ac:dyDescent="0.35">
      <c r="B75" s="22" t="s">
        <v>35</v>
      </c>
      <c r="C75" s="23"/>
      <c r="D75" s="23"/>
      <c r="E75" s="23"/>
      <c r="F75" s="23"/>
      <c r="G75" s="23"/>
      <c r="H75" s="23"/>
      <c r="I75" s="23">
        <v>2</v>
      </c>
      <c r="J75" s="23">
        <v>6</v>
      </c>
    </row>
    <row r="76" spans="2:10" ht="15" thickBot="1" x14ac:dyDescent="0.35">
      <c r="B76" s="22" t="s">
        <v>36</v>
      </c>
      <c r="C76" s="23">
        <v>5</v>
      </c>
      <c r="D76" s="23">
        <v>0.74</v>
      </c>
      <c r="E76" s="23">
        <v>5</v>
      </c>
      <c r="F76" s="23">
        <v>6</v>
      </c>
      <c r="G76" s="23"/>
      <c r="H76" s="23"/>
      <c r="I76" s="23">
        <v>2</v>
      </c>
      <c r="J76" s="23"/>
    </row>
    <row r="77" spans="2:10" ht="15" thickBot="1" x14ac:dyDescent="0.35">
      <c r="B77" s="22" t="s">
        <v>32</v>
      </c>
      <c r="C77" s="23"/>
      <c r="D77" s="23"/>
      <c r="E77" s="23"/>
      <c r="F77" s="23"/>
      <c r="G77" s="23">
        <v>13</v>
      </c>
      <c r="H77" s="23"/>
      <c r="I77" s="23"/>
      <c r="J77" s="23">
        <v>5</v>
      </c>
    </row>
    <row r="78" spans="2:10" ht="15" thickBot="1" x14ac:dyDescent="0.35">
      <c r="B78" s="22" t="s">
        <v>33</v>
      </c>
      <c r="C78" s="23"/>
      <c r="D78" s="23"/>
      <c r="E78" s="23"/>
      <c r="F78" s="23"/>
      <c r="G78" s="23"/>
      <c r="H78" s="23"/>
      <c r="I78" s="23"/>
      <c r="J78" s="23">
        <v>9</v>
      </c>
    </row>
    <row r="80" spans="2:10" ht="15" thickBot="1" x14ac:dyDescent="0.35"/>
    <row r="81" spans="2:11" ht="15" thickBot="1" x14ac:dyDescent="0.35">
      <c r="B81" s="24" t="s">
        <v>59</v>
      </c>
      <c r="C81" s="22" t="s">
        <v>34</v>
      </c>
      <c r="D81" s="22" t="s">
        <v>30</v>
      </c>
      <c r="E81" s="22" t="s">
        <v>31</v>
      </c>
      <c r="F81" s="22" t="s">
        <v>35</v>
      </c>
      <c r="G81" s="22" t="s">
        <v>36</v>
      </c>
      <c r="H81" s="22" t="s">
        <v>32</v>
      </c>
      <c r="I81" s="22" t="s">
        <v>33</v>
      </c>
      <c r="J81" s="2" t="s">
        <v>8</v>
      </c>
    </row>
    <row r="82" spans="2:11" ht="15" thickBot="1" x14ac:dyDescent="0.35">
      <c r="B82" s="2" t="s">
        <v>0</v>
      </c>
      <c r="C82" s="25" t="s">
        <v>57</v>
      </c>
      <c r="D82" s="25" t="s">
        <v>57</v>
      </c>
      <c r="E82" s="25">
        <v>42</v>
      </c>
      <c r="F82" s="25" t="s">
        <v>57</v>
      </c>
      <c r="G82" s="25" t="s">
        <v>57</v>
      </c>
      <c r="H82" s="25">
        <v>468</v>
      </c>
      <c r="I82" s="25" t="s">
        <v>57</v>
      </c>
      <c r="J82" s="25" t="s">
        <v>57</v>
      </c>
    </row>
    <row r="83" spans="2:11" ht="15" thickBot="1" x14ac:dyDescent="0.35">
      <c r="B83" s="22" t="s">
        <v>34</v>
      </c>
      <c r="C83" s="25" t="s">
        <v>57</v>
      </c>
      <c r="D83" s="25" t="s">
        <v>57</v>
      </c>
      <c r="E83" s="25" t="s">
        <v>57</v>
      </c>
      <c r="F83" s="25" t="s">
        <v>57</v>
      </c>
      <c r="G83" s="25" t="s">
        <v>57</v>
      </c>
      <c r="H83" s="25">
        <v>90</v>
      </c>
      <c r="I83" s="25" t="s">
        <v>57</v>
      </c>
      <c r="J83" s="25" t="s">
        <v>57</v>
      </c>
    </row>
    <row r="84" spans="2:11" ht="15" thickBot="1" x14ac:dyDescent="0.35">
      <c r="B84" s="22" t="s">
        <v>30</v>
      </c>
      <c r="C84" s="25" t="s">
        <v>57</v>
      </c>
      <c r="D84" s="25" t="s">
        <v>57</v>
      </c>
      <c r="E84" s="25" t="s">
        <v>57</v>
      </c>
      <c r="F84" s="25" t="s">
        <v>57</v>
      </c>
      <c r="G84" s="25" t="s">
        <v>57</v>
      </c>
      <c r="H84" s="25" t="s">
        <v>57</v>
      </c>
      <c r="I84" s="25" t="s">
        <v>57</v>
      </c>
      <c r="J84" s="25" t="s">
        <v>57</v>
      </c>
    </row>
    <row r="85" spans="2:11" ht="15" thickBot="1" x14ac:dyDescent="0.35">
      <c r="B85" s="22" t="s">
        <v>31</v>
      </c>
      <c r="C85" s="25" t="s">
        <v>57</v>
      </c>
      <c r="D85" s="25" t="s">
        <v>57</v>
      </c>
      <c r="E85" s="25" t="s">
        <v>57</v>
      </c>
      <c r="F85" s="25">
        <v>12</v>
      </c>
      <c r="G85" s="25">
        <v>120</v>
      </c>
      <c r="H85" s="25" t="s">
        <v>57</v>
      </c>
      <c r="I85" s="25">
        <v>90</v>
      </c>
      <c r="J85" s="25" t="s">
        <v>57</v>
      </c>
    </row>
    <row r="86" spans="2:11" ht="15" thickBot="1" x14ac:dyDescent="0.35">
      <c r="B86" s="22" t="s">
        <v>35</v>
      </c>
      <c r="C86" s="25" t="s">
        <v>57</v>
      </c>
      <c r="D86" s="25" t="s">
        <v>57</v>
      </c>
      <c r="E86" s="25" t="s">
        <v>57</v>
      </c>
      <c r="F86" s="25" t="s">
        <v>57</v>
      </c>
      <c r="G86" s="25" t="s">
        <v>57</v>
      </c>
      <c r="H86" s="25" t="s">
        <v>57</v>
      </c>
      <c r="I86" s="25">
        <v>12</v>
      </c>
      <c r="J86" s="25">
        <v>144</v>
      </c>
    </row>
    <row r="87" spans="2:11" ht="15" thickBot="1" x14ac:dyDescent="0.35">
      <c r="B87" s="22" t="s">
        <v>36</v>
      </c>
      <c r="C87" s="25">
        <v>90</v>
      </c>
      <c r="D87" s="25">
        <v>22.2</v>
      </c>
      <c r="E87" s="25">
        <v>60</v>
      </c>
      <c r="F87" s="25">
        <v>144</v>
      </c>
      <c r="G87" s="25" t="s">
        <v>57</v>
      </c>
      <c r="H87" s="25" t="s">
        <v>57</v>
      </c>
      <c r="I87" s="25">
        <v>72</v>
      </c>
      <c r="J87" s="25" t="s">
        <v>57</v>
      </c>
    </row>
    <row r="88" spans="2:11" ht="15" thickBot="1" x14ac:dyDescent="0.35">
      <c r="B88" s="22" t="s">
        <v>32</v>
      </c>
      <c r="C88" s="25" t="s">
        <v>57</v>
      </c>
      <c r="D88" s="25" t="s">
        <v>57</v>
      </c>
      <c r="E88" s="25" t="s">
        <v>57</v>
      </c>
      <c r="F88" s="25" t="s">
        <v>57</v>
      </c>
      <c r="G88" s="25">
        <v>78</v>
      </c>
      <c r="H88" s="25" t="s">
        <v>57</v>
      </c>
      <c r="I88" s="25" t="s">
        <v>57</v>
      </c>
      <c r="J88" s="25">
        <v>30</v>
      </c>
    </row>
    <row r="89" spans="2:11" ht="15" thickBot="1" x14ac:dyDescent="0.35">
      <c r="B89" s="22" t="s">
        <v>33</v>
      </c>
      <c r="C89" s="25" t="s">
        <v>57</v>
      </c>
      <c r="D89" s="25" t="s">
        <v>57</v>
      </c>
      <c r="E89" s="25" t="s">
        <v>57</v>
      </c>
      <c r="F89" s="25" t="s">
        <v>57</v>
      </c>
      <c r="G89" s="25" t="s">
        <v>57</v>
      </c>
      <c r="H89" s="25" t="s">
        <v>57</v>
      </c>
      <c r="I89" s="25" t="s">
        <v>57</v>
      </c>
      <c r="J89" s="25">
        <v>108</v>
      </c>
    </row>
    <row r="90" spans="2:11" x14ac:dyDescent="0.3">
      <c r="C90" s="26">
        <f>SUM(C82:C89)</f>
        <v>90</v>
      </c>
      <c r="D90" s="26">
        <f t="shared" ref="D90" si="1">SUM(D82:D89)</f>
        <v>22.2</v>
      </c>
      <c r="E90" s="26">
        <f t="shared" ref="E90" si="2">SUM(E82:E89)</f>
        <v>102</v>
      </c>
      <c r="F90" s="26">
        <f t="shared" ref="F90" si="3">SUM(F82:F89)</f>
        <v>156</v>
      </c>
      <c r="G90" s="26">
        <f t="shared" ref="G90" si="4">SUM(G82:G89)</f>
        <v>198</v>
      </c>
      <c r="H90" s="26">
        <f t="shared" ref="H90" si="5">SUM(H82:H89)</f>
        <v>558</v>
      </c>
      <c r="I90" s="26">
        <f t="shared" ref="I90" si="6">SUM(I82:I89)</f>
        <v>174</v>
      </c>
      <c r="J90" s="26">
        <f t="shared" ref="J90" si="7">SUM(J82:J89)</f>
        <v>282</v>
      </c>
      <c r="K90" s="27">
        <f>SUM(C90:J90)</f>
        <v>1582.2</v>
      </c>
    </row>
    <row r="93" spans="2:11" x14ac:dyDescent="0.3">
      <c r="B93" s="26"/>
      <c r="C93" s="125" t="s">
        <v>61</v>
      </c>
      <c r="D93" s="125"/>
      <c r="E93" s="125"/>
    </row>
    <row r="95" spans="2:11" x14ac:dyDescent="0.3">
      <c r="C95" s="86" t="s">
        <v>28</v>
      </c>
      <c r="D95" s="86">
        <v>4</v>
      </c>
      <c r="E95" s="86">
        <v>0</v>
      </c>
    </row>
    <row r="96" spans="2:11" x14ac:dyDescent="0.3">
      <c r="C96" s="86"/>
      <c r="D96" s="86"/>
      <c r="E96" s="86"/>
    </row>
    <row r="97" spans="3:5" x14ac:dyDescent="0.3">
      <c r="C97" s="86"/>
      <c r="D97" s="86">
        <v>1</v>
      </c>
      <c r="E97" s="86">
        <v>5</v>
      </c>
    </row>
    <row r="98" spans="3:5" x14ac:dyDescent="0.3">
      <c r="C98" s="86"/>
      <c r="D98" s="86"/>
      <c r="E98" s="86"/>
    </row>
    <row r="99" spans="3:5" x14ac:dyDescent="0.3">
      <c r="C99" s="86">
        <v>6</v>
      </c>
      <c r="D99" s="86">
        <v>2</v>
      </c>
      <c r="E99" s="86">
        <v>3</v>
      </c>
    </row>
    <row r="100" spans="3:5" x14ac:dyDescent="0.3">
      <c r="C100" s="86"/>
      <c r="D100" s="86"/>
      <c r="E100" s="86"/>
    </row>
    <row r="101" spans="3:5" x14ac:dyDescent="0.3">
      <c r="C101" s="100" t="s">
        <v>29</v>
      </c>
      <c r="D101" s="101"/>
      <c r="E101" s="102"/>
    </row>
    <row r="102" spans="3:5" x14ac:dyDescent="0.3">
      <c r="C102" s="103"/>
      <c r="D102" s="104"/>
      <c r="E102" s="105"/>
    </row>
  </sheetData>
  <mergeCells count="20">
    <mergeCell ref="C60:E61"/>
    <mergeCell ref="D54:D55"/>
    <mergeCell ref="D56:D57"/>
    <mergeCell ref="C52:E52"/>
    <mergeCell ref="C58:C59"/>
    <mergeCell ref="D58:D59"/>
    <mergeCell ref="C54:C57"/>
    <mergeCell ref="E54:E55"/>
    <mergeCell ref="E56:E57"/>
    <mergeCell ref="E58:E59"/>
    <mergeCell ref="C99:C100"/>
    <mergeCell ref="D99:D100"/>
    <mergeCell ref="E99:E100"/>
    <mergeCell ref="C101:E102"/>
    <mergeCell ref="C93:E93"/>
    <mergeCell ref="C95:C98"/>
    <mergeCell ref="D95:D96"/>
    <mergeCell ref="E95:E96"/>
    <mergeCell ref="D97:D98"/>
    <mergeCell ref="E97:E9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L20"/>
  <sheetViews>
    <sheetView showGridLines="0" zoomScale="130" zoomScaleNormal="130" workbookViewId="0">
      <selection activeCell="C14" sqref="C14"/>
    </sheetView>
  </sheetViews>
  <sheetFormatPr defaultColWidth="9.109375" defaultRowHeight="14.4" x14ac:dyDescent="0.3"/>
  <cols>
    <col min="1" max="1" width="9.109375" style="1"/>
    <col min="2" max="2" width="9.5546875" style="1" customWidth="1"/>
    <col min="3" max="6" width="9" style="1" customWidth="1"/>
    <col min="7" max="7" width="11" style="1" customWidth="1"/>
    <col min="8" max="10" width="9" style="1" customWidth="1"/>
    <col min="11" max="16384" width="9.109375" style="1"/>
  </cols>
  <sheetData>
    <row r="3" spans="1:12" ht="15" thickBot="1" x14ac:dyDescent="0.35">
      <c r="A3"/>
      <c r="B3"/>
      <c r="C3"/>
      <c r="D3"/>
      <c r="E3"/>
      <c r="F3"/>
      <c r="G3"/>
      <c r="H3"/>
      <c r="I3"/>
      <c r="J3"/>
      <c r="K3"/>
      <c r="L3"/>
    </row>
    <row r="4" spans="1:12" ht="15" thickBot="1" x14ac:dyDescent="0.35">
      <c r="A4"/>
      <c r="B4" s="126" t="s">
        <v>20</v>
      </c>
      <c r="C4" s="127"/>
      <c r="E4" s="126" t="s">
        <v>21</v>
      </c>
      <c r="F4" s="127"/>
      <c r="H4"/>
      <c r="I4"/>
      <c r="J4"/>
      <c r="K4"/>
      <c r="L4"/>
    </row>
    <row r="5" spans="1:12" ht="15" thickBot="1" x14ac:dyDescent="0.35">
      <c r="A5"/>
      <c r="B5" s="25" t="s">
        <v>16</v>
      </c>
      <c r="C5" s="67" t="s">
        <v>17</v>
      </c>
      <c r="E5" s="25" t="s">
        <v>16</v>
      </c>
      <c r="F5" s="25" t="s">
        <v>17</v>
      </c>
      <c r="H5"/>
      <c r="I5"/>
      <c r="J5"/>
      <c r="K5"/>
      <c r="L5"/>
    </row>
    <row r="6" spans="1:12" ht="15" thickBot="1" x14ac:dyDescent="0.35">
      <c r="A6"/>
      <c r="B6" s="68" t="s">
        <v>1</v>
      </c>
      <c r="C6" s="64" t="s">
        <v>15</v>
      </c>
      <c r="D6" s="60"/>
      <c r="E6" s="69" t="s">
        <v>1</v>
      </c>
      <c r="F6" s="64" t="s">
        <v>10</v>
      </c>
      <c r="H6" s="3" t="s">
        <v>19</v>
      </c>
      <c r="I6"/>
      <c r="J6"/>
      <c r="K6"/>
      <c r="L6"/>
    </row>
    <row r="7" spans="1:12" ht="15" thickBot="1" x14ac:dyDescent="0.35">
      <c r="A7"/>
      <c r="B7" s="68" t="s">
        <v>2</v>
      </c>
      <c r="C7" s="65" t="s">
        <v>13</v>
      </c>
      <c r="E7" s="69" t="s">
        <v>2</v>
      </c>
      <c r="F7" s="64" t="s">
        <v>13</v>
      </c>
      <c r="H7" t="s">
        <v>18</v>
      </c>
      <c r="I7"/>
      <c r="J7"/>
      <c r="K7"/>
      <c r="L7"/>
    </row>
    <row r="8" spans="1:12" ht="15" thickBot="1" x14ac:dyDescent="0.35">
      <c r="A8"/>
      <c r="B8" s="69" t="s">
        <v>3</v>
      </c>
      <c r="C8" s="64" t="s">
        <v>22</v>
      </c>
      <c r="E8" s="69" t="s">
        <v>3</v>
      </c>
      <c r="F8" s="64" t="s">
        <v>22</v>
      </c>
      <c r="H8"/>
      <c r="I8"/>
      <c r="J8"/>
      <c r="K8"/>
      <c r="L8"/>
    </row>
    <row r="9" spans="1:12" ht="15" thickBot="1" x14ac:dyDescent="0.35">
      <c r="A9"/>
      <c r="B9" s="69" t="s">
        <v>4</v>
      </c>
      <c r="C9" s="64" t="s">
        <v>14</v>
      </c>
      <c r="E9" s="69" t="s">
        <v>4</v>
      </c>
      <c r="F9" s="64" t="s">
        <v>14</v>
      </c>
      <c r="H9"/>
      <c r="I9"/>
      <c r="J9"/>
      <c r="K9"/>
      <c r="L9"/>
    </row>
    <row r="10" spans="1:12" ht="15" thickBot="1" x14ac:dyDescent="0.35">
      <c r="A10"/>
      <c r="B10" s="69" t="s">
        <v>5</v>
      </c>
      <c r="C10" s="66" t="s">
        <v>10</v>
      </c>
      <c r="E10" s="69" t="s">
        <v>5</v>
      </c>
      <c r="F10" s="64" t="s">
        <v>15</v>
      </c>
      <c r="H10"/>
      <c r="I10"/>
      <c r="J10"/>
      <c r="K10"/>
      <c r="L10"/>
    </row>
    <row r="11" spans="1:12" ht="15" thickBot="1" x14ac:dyDescent="0.35">
      <c r="A11"/>
      <c r="B11" s="69" t="s">
        <v>6</v>
      </c>
      <c r="C11" s="64" t="s">
        <v>11</v>
      </c>
      <c r="E11" s="69" t="s">
        <v>6</v>
      </c>
      <c r="F11" s="64" t="s">
        <v>12</v>
      </c>
      <c r="H11"/>
      <c r="I11"/>
      <c r="J11"/>
      <c r="K11"/>
      <c r="L11"/>
    </row>
    <row r="12" spans="1:12" ht="15" thickBot="1" x14ac:dyDescent="0.35">
      <c r="A12"/>
      <c r="B12" s="69" t="s">
        <v>7</v>
      </c>
      <c r="C12" s="64" t="s">
        <v>12</v>
      </c>
      <c r="E12" s="69" t="s">
        <v>7</v>
      </c>
      <c r="F12" s="64" t="s">
        <v>11</v>
      </c>
      <c r="H12"/>
      <c r="I12"/>
      <c r="J12"/>
      <c r="K12"/>
      <c r="L12"/>
    </row>
    <row r="13" spans="1:12" ht="15" thickBot="1" x14ac:dyDescent="0.35">
      <c r="A13"/>
      <c r="H13"/>
      <c r="I13"/>
      <c r="J13"/>
      <c r="K13"/>
      <c r="L13"/>
    </row>
    <row r="14" spans="1:12" ht="16.2" thickBot="1" x14ac:dyDescent="0.35">
      <c r="A14"/>
      <c r="B14" s="2" t="s">
        <v>24</v>
      </c>
      <c r="C14" s="62">
        <v>4032</v>
      </c>
      <c r="D14" s="61"/>
      <c r="E14" s="5" t="s">
        <v>24</v>
      </c>
      <c r="F14" s="62">
        <v>3714</v>
      </c>
      <c r="H14"/>
      <c r="I14"/>
      <c r="J14"/>
      <c r="K14"/>
      <c r="L14"/>
    </row>
    <row r="15" spans="1:12" x14ac:dyDescent="0.3">
      <c r="A15"/>
      <c r="B15"/>
      <c r="C15" s="63"/>
      <c r="D15"/>
      <c r="E15"/>
      <c r="F15"/>
      <c r="H15"/>
      <c r="I15"/>
      <c r="J15"/>
      <c r="K15"/>
      <c r="L15"/>
    </row>
    <row r="16" spans="1:12" x14ac:dyDescent="0.3">
      <c r="A16"/>
      <c r="C16"/>
      <c r="D16"/>
      <c r="E16"/>
      <c r="F16"/>
      <c r="H16"/>
      <c r="I16"/>
      <c r="J16"/>
      <c r="K16"/>
      <c r="L16"/>
    </row>
    <row r="17" spans="1:12" x14ac:dyDescent="0.3">
      <c r="A17"/>
      <c r="H17"/>
      <c r="I17"/>
      <c r="J17"/>
      <c r="K17"/>
      <c r="L17"/>
    </row>
    <row r="18" spans="1:12" x14ac:dyDescent="0.3">
      <c r="A18"/>
      <c r="B18"/>
      <c r="H18"/>
      <c r="I18"/>
      <c r="J18"/>
      <c r="K18"/>
      <c r="L18"/>
    </row>
    <row r="19" spans="1:12" x14ac:dyDescent="0.3">
      <c r="A19"/>
      <c r="D19"/>
      <c r="E19"/>
      <c r="F19"/>
      <c r="H19"/>
      <c r="I19"/>
      <c r="J19"/>
      <c r="K19"/>
      <c r="L19"/>
    </row>
    <row r="20" spans="1:12" x14ac:dyDescent="0.3">
      <c r="A20"/>
      <c r="B20"/>
      <c r="C20"/>
      <c r="D20"/>
      <c r="E20"/>
      <c r="F20"/>
      <c r="H20"/>
      <c r="I20"/>
      <c r="J20"/>
      <c r="K20"/>
      <c r="L20"/>
    </row>
  </sheetData>
  <mergeCells count="2"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Arifcan Yigit</dc:creator>
  <cp:lastModifiedBy>Melis Tuncer</cp:lastModifiedBy>
  <dcterms:created xsi:type="dcterms:W3CDTF">2015-06-05T18:17:20Z</dcterms:created>
  <dcterms:modified xsi:type="dcterms:W3CDTF">2024-05-01T16:38:10Z</dcterms:modified>
</cp:coreProperties>
</file>