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alpha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<sst xmlns="http://schemas.openxmlformats.org/spreadsheetml/2006/main" count="204" uniqueCount="100">
  <si>
    <t xml:space="preserve">Data pelanggaran lalu lintas</t>
  </si>
  <si>
    <t xml:space="preserve">Satlantas Polrestabes Surabaya</t>
  </si>
  <si>
    <t xml:space="preserve">Periode Januari - Desember 2014</t>
  </si>
  <si>
    <t xml:space="preserve">ps 287</t>
  </si>
  <si>
    <t xml:space="preserve">ps 281</t>
  </si>
  <si>
    <t xml:space="preserve">Januari</t>
  </si>
  <si>
    <t xml:space="preserve">Februari</t>
  </si>
  <si>
    <t xml:space="preserve">Maret</t>
  </si>
  <si>
    <t xml:space="preserve">April </t>
  </si>
  <si>
    <t xml:space="preserve">Mei</t>
  </si>
  <si>
    <t xml:space="preserve">Juni</t>
  </si>
  <si>
    <t xml:space="preserve">Juli</t>
  </si>
  <si>
    <t xml:space="preserve">Agustus</t>
  </si>
  <si>
    <t xml:space="preserve">September</t>
  </si>
  <si>
    <t xml:space="preserve">Oktober</t>
  </si>
  <si>
    <t xml:space="preserve">november</t>
  </si>
  <si>
    <t xml:space="preserve">Desember</t>
  </si>
  <si>
    <t xml:space="preserve">alpha</t>
  </si>
  <si>
    <t xml:space="preserve">tahun</t>
  </si>
  <si>
    <t xml:space="preserve">Single Exponential Smothing( S')</t>
  </si>
  <si>
    <t xml:space="preserve">Double Exponential Smothing (S")</t>
  </si>
  <si>
    <t xml:space="preserve">Peramalan( Ft)</t>
  </si>
  <si>
    <t xml:space="preserve">pasal</t>
  </si>
  <si>
    <t xml:space="preserve">PE</t>
  </si>
  <si>
    <t xml:space="preserve">S'1</t>
  </si>
  <si>
    <t xml:space="preserve">S"1</t>
  </si>
  <si>
    <t xml:space="preserve">F1</t>
  </si>
  <si>
    <t xml:space="preserve">S'2</t>
  </si>
  <si>
    <t xml:space="preserve">S"2</t>
  </si>
  <si>
    <t xml:space="preserve">F2</t>
  </si>
  <si>
    <t xml:space="preserve">maret</t>
  </si>
  <si>
    <t xml:space="preserve">S'3</t>
  </si>
  <si>
    <t xml:space="preserve">S"3</t>
  </si>
  <si>
    <t xml:space="preserve">F3</t>
  </si>
  <si>
    <t xml:space="preserve">april</t>
  </si>
  <si>
    <t xml:space="preserve">S'4</t>
  </si>
  <si>
    <t xml:space="preserve">S"4</t>
  </si>
  <si>
    <t xml:space="preserve">F4</t>
  </si>
  <si>
    <t xml:space="preserve">mei</t>
  </si>
  <si>
    <t xml:space="preserve">S'5</t>
  </si>
  <si>
    <t xml:space="preserve">S"5</t>
  </si>
  <si>
    <t xml:space="preserve">F5</t>
  </si>
  <si>
    <t xml:space="preserve">juni</t>
  </si>
  <si>
    <t xml:space="preserve">S'6</t>
  </si>
  <si>
    <t xml:space="preserve">S"6</t>
  </si>
  <si>
    <t xml:space="preserve">F6</t>
  </si>
  <si>
    <t xml:space="preserve">juli</t>
  </si>
  <si>
    <t xml:space="preserve">S'7</t>
  </si>
  <si>
    <t xml:space="preserve">S"7</t>
  </si>
  <si>
    <t xml:space="preserve">F7</t>
  </si>
  <si>
    <t xml:space="preserve">agustus</t>
  </si>
  <si>
    <t xml:space="preserve">S'8</t>
  </si>
  <si>
    <t xml:space="preserve">S"8</t>
  </si>
  <si>
    <t xml:space="preserve">F8</t>
  </si>
  <si>
    <t xml:space="preserve">september</t>
  </si>
  <si>
    <t xml:space="preserve">S'9</t>
  </si>
  <si>
    <t xml:space="preserve">S"9</t>
  </si>
  <si>
    <t xml:space="preserve">F9</t>
  </si>
  <si>
    <t xml:space="preserve">oktober</t>
  </si>
  <si>
    <t xml:space="preserve">S'10</t>
  </si>
  <si>
    <t xml:space="preserve">S"10</t>
  </si>
  <si>
    <t xml:space="preserve">F10</t>
  </si>
  <si>
    <t xml:space="preserve">S'11</t>
  </si>
  <si>
    <t xml:space="preserve">S"11</t>
  </si>
  <si>
    <t xml:space="preserve">F11</t>
  </si>
  <si>
    <t xml:space="preserve">desember</t>
  </si>
  <si>
    <t xml:space="preserve">S'12</t>
  </si>
  <si>
    <t xml:space="preserve">S"12</t>
  </si>
  <si>
    <t xml:space="preserve">F12</t>
  </si>
  <si>
    <t xml:space="preserve">Konstanta (at)</t>
  </si>
  <si>
    <t xml:space="preserve">Konstanta (bt)</t>
  </si>
  <si>
    <t xml:space="preserve">Tabel nilai MAPE psal 287</t>
  </si>
  <si>
    <t xml:space="preserve">Tabel nilai MAPE psal 281</t>
  </si>
  <si>
    <t xml:space="preserve">a1</t>
  </si>
  <si>
    <t xml:space="preserve">b1</t>
  </si>
  <si>
    <t xml:space="preserve">ramalan</t>
  </si>
  <si>
    <t xml:space="preserve">APE</t>
  </si>
  <si>
    <t xml:space="preserve">MAPE</t>
  </si>
  <si>
    <t xml:space="preserve">a2</t>
  </si>
  <si>
    <t xml:space="preserve">b2</t>
  </si>
  <si>
    <t xml:space="preserve">a3</t>
  </si>
  <si>
    <t xml:space="preserve">b3</t>
  </si>
  <si>
    <t xml:space="preserve">a4</t>
  </si>
  <si>
    <t xml:space="preserve">b4</t>
  </si>
  <si>
    <t xml:space="preserve">a5</t>
  </si>
  <si>
    <t xml:space="preserve">b5</t>
  </si>
  <si>
    <t xml:space="preserve">a6</t>
  </si>
  <si>
    <t xml:space="preserve">b6</t>
  </si>
  <si>
    <t xml:space="preserve">a7</t>
  </si>
  <si>
    <t xml:space="preserve">b7</t>
  </si>
  <si>
    <t xml:space="preserve">a8</t>
  </si>
  <si>
    <t xml:space="preserve">b8</t>
  </si>
  <si>
    <t xml:space="preserve">a9</t>
  </si>
  <si>
    <t xml:space="preserve">b9</t>
  </si>
  <si>
    <t xml:space="preserve">a10</t>
  </si>
  <si>
    <t xml:space="preserve">b10</t>
  </si>
  <si>
    <t xml:space="preserve">a11</t>
  </si>
  <si>
    <t xml:space="preserve">b11</t>
  </si>
  <si>
    <t xml:space="preserve">a12</t>
  </si>
  <si>
    <t xml:space="preserve">b12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</si>
</sst>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F79646"/>
        <bgColor rgb="FFFF808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/>
      <c r="B1" s="1" t="s">
        <v>0</v>
      </c>
      <c r="C1" s="1"/>
    </row>
    <row r="2" customFormat="false" ht="15" hidden="false" customHeight="false" outlineLevel="0" collapsed="false">
      <c r="A2" s="1"/>
      <c r="B2" s="1" t="s">
        <v>1</v>
      </c>
      <c r="C2" s="1"/>
    </row>
    <row r="3" customFormat="false" ht="15" hidden="false" customHeight="false" outlineLevel="0" collapsed="false">
      <c r="A3" s="1"/>
      <c r="B3" s="1" t="s">
        <v>2</v>
      </c>
      <c r="C3" s="1"/>
      <c r="D3" s="1"/>
      <c r="E3" s="1"/>
      <c r="F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</row>
    <row r="5" customFormat="false" ht="15" hidden="false" customHeight="false" outlineLevel="0" collapsed="false">
      <c r="A5" s="1"/>
      <c r="B5" s="2" t="s">
        <v>3</v>
      </c>
      <c r="C5" s="2" t="s">
        <v>4</v>
      </c>
      <c r="D5" s="1"/>
      <c r="E5" s="1"/>
      <c r="F5" s="1"/>
    </row>
    <row r="6" customFormat="false" ht="15" hidden="false" customHeight="false" outlineLevel="0" collapsed="false">
      <c r="A6" s="2" t="s">
        <v>5</v>
      </c>
      <c r="B6" s="2" t="n">
        <v>3184</v>
      </c>
      <c r="C6" s="2" t="n">
        <v>4708</v>
      </c>
      <c r="D6" s="1"/>
      <c r="E6" s="1"/>
      <c r="F6" s="1"/>
    </row>
    <row r="7" customFormat="false" ht="15" hidden="false" customHeight="false" outlineLevel="0" collapsed="false">
      <c r="A7" s="2" t="s">
        <v>6</v>
      </c>
      <c r="B7" s="2" t="n">
        <v>7083</v>
      </c>
      <c r="C7" s="2" t="n">
        <v>10860</v>
      </c>
      <c r="D7" s="1"/>
      <c r="E7" s="1"/>
      <c r="F7" s="1"/>
    </row>
    <row r="8" customFormat="false" ht="15" hidden="false" customHeight="false" outlineLevel="0" collapsed="false">
      <c r="A8" s="2" t="s">
        <v>7</v>
      </c>
      <c r="B8" s="2" t="n">
        <v>8052</v>
      </c>
      <c r="C8" s="2" t="n">
        <v>8047</v>
      </c>
      <c r="D8" s="1"/>
      <c r="E8" s="1"/>
      <c r="F8" s="1"/>
    </row>
    <row r="9" customFormat="false" ht="15" hidden="false" customHeight="false" outlineLevel="0" collapsed="false">
      <c r="A9" s="2" t="s">
        <v>8</v>
      </c>
      <c r="B9" s="2" t="n">
        <v>5203</v>
      </c>
      <c r="C9" s="2" t="n">
        <v>4701</v>
      </c>
      <c r="D9" s="1"/>
      <c r="E9" s="1"/>
      <c r="F9" s="1"/>
    </row>
    <row r="10" customFormat="false" ht="15" hidden="false" customHeight="false" outlineLevel="0" collapsed="false">
      <c r="A10" s="2" t="s">
        <v>9</v>
      </c>
      <c r="B10" s="2" t="n">
        <v>6802</v>
      </c>
      <c r="C10" s="2" t="n">
        <v>5484</v>
      </c>
      <c r="D10" s="1"/>
      <c r="E10" s="1"/>
      <c r="F10" s="1"/>
    </row>
    <row r="11" customFormat="false" ht="15" hidden="false" customHeight="false" outlineLevel="0" collapsed="false">
      <c r="A11" s="2" t="s">
        <v>10</v>
      </c>
      <c r="B11" s="2" t="n">
        <v>5406</v>
      </c>
      <c r="C11" s="2" t="n">
        <v>4360</v>
      </c>
      <c r="D11" s="1"/>
      <c r="E11" s="1"/>
      <c r="F11" s="1"/>
    </row>
    <row r="12" customFormat="false" ht="15" hidden="false" customHeight="false" outlineLevel="0" collapsed="false">
      <c r="A12" s="2" t="s">
        <v>11</v>
      </c>
      <c r="B12" s="2" t="n">
        <v>4318</v>
      </c>
      <c r="C12" s="2" t="n">
        <v>2572</v>
      </c>
      <c r="D12" s="1"/>
      <c r="E12" s="1"/>
      <c r="F12" s="1"/>
    </row>
    <row r="13" customFormat="false" ht="15" hidden="false" customHeight="false" outlineLevel="0" collapsed="false">
      <c r="A13" s="2" t="s">
        <v>12</v>
      </c>
      <c r="B13" s="2" t="n">
        <v>4459</v>
      </c>
      <c r="C13" s="2" t="n">
        <v>2640</v>
      </c>
      <c r="D13" s="1"/>
      <c r="E13" s="1"/>
      <c r="F13" s="1"/>
    </row>
    <row r="14" customFormat="false" ht="15" hidden="false" customHeight="false" outlineLevel="0" collapsed="false">
      <c r="A14" s="2" t="s">
        <v>13</v>
      </c>
      <c r="B14" s="2" t="n">
        <v>6270</v>
      </c>
      <c r="C14" s="2" t="n">
        <v>5375</v>
      </c>
      <c r="D14" s="1"/>
      <c r="E14" s="1"/>
      <c r="F14" s="1"/>
    </row>
    <row r="15" customFormat="false" ht="15" hidden="false" customHeight="false" outlineLevel="0" collapsed="false">
      <c r="A15" s="2" t="s">
        <v>14</v>
      </c>
      <c r="B15" s="2" t="n">
        <v>7224</v>
      </c>
      <c r="C15" s="2" t="n">
        <v>11761</v>
      </c>
      <c r="D15" s="1"/>
      <c r="E15" s="1"/>
      <c r="F15" s="1"/>
    </row>
    <row r="16" customFormat="false" ht="15" hidden="false" customHeight="false" outlineLevel="0" collapsed="false">
      <c r="A16" s="2" t="s">
        <v>15</v>
      </c>
      <c r="B16" s="2" t="n">
        <v>6095</v>
      </c>
      <c r="C16" s="2" t="n">
        <v>8794</v>
      </c>
      <c r="D16" s="1"/>
      <c r="E16" s="1"/>
      <c r="F16" s="1"/>
    </row>
    <row r="17" customFormat="false" ht="15" hidden="false" customHeight="false" outlineLevel="0" collapsed="false">
      <c r="A17" s="2" t="s">
        <v>16</v>
      </c>
      <c r="B17" s="2" t="n">
        <v>6206</v>
      </c>
      <c r="C17" s="2" t="n">
        <v>8990</v>
      </c>
    </row>
    <row r="18" customFormat="false" ht="15" hidden="false" customHeight="false" outlineLevel="0" collapsed="false">
      <c r="A18" s="1"/>
      <c r="B18" s="1" t="n">
        <f aca="false">SUM(B6:B17)</f>
        <v>70302</v>
      </c>
      <c r="C18" s="1" t="n">
        <f aca="false">SUM(C6:C17)</f>
        <v>78292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3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J21" activeCellId="0" sqref="AJ2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3"/>
      <c r="B1" s="4" t="s">
        <v>0</v>
      </c>
      <c r="C1" s="4"/>
      <c r="D1" s="4"/>
      <c r="E1" s="5"/>
      <c r="H1" s="3" t="s">
        <v>17</v>
      </c>
      <c r="I1" s="4" t="n">
        <v>0.2</v>
      </c>
      <c r="J1" s="4"/>
      <c r="K1" s="4"/>
      <c r="L1" s="4"/>
      <c r="M1" s="4"/>
      <c r="N1" s="5"/>
      <c r="O1" s="3"/>
      <c r="P1" s="4"/>
      <c r="Q1" s="4"/>
      <c r="R1" s="4"/>
      <c r="S1" s="4"/>
      <c r="T1" s="4"/>
      <c r="U1" s="4"/>
      <c r="V1" s="6"/>
      <c r="W1" s="7"/>
      <c r="X1" s="7"/>
      <c r="Y1" s="7"/>
      <c r="Z1" s="7"/>
      <c r="AA1" s="8"/>
      <c r="AB1" s="6"/>
      <c r="AC1" s="7"/>
      <c r="AD1" s="7"/>
      <c r="AE1" s="7"/>
      <c r="AF1" s="7"/>
      <c r="AG1" s="7"/>
      <c r="AH1" s="8"/>
    </row>
    <row r="2" customFormat="false" ht="15" hidden="false" customHeight="false" outlineLevel="0" collapsed="false">
      <c r="A2" s="9"/>
      <c r="B2" s="1" t="s">
        <v>1</v>
      </c>
      <c r="C2" s="1"/>
      <c r="D2" s="1"/>
      <c r="E2" s="10"/>
      <c r="H2" s="9" t="s">
        <v>18</v>
      </c>
      <c r="I2" s="1" t="n">
        <v>2014</v>
      </c>
      <c r="J2" s="1"/>
      <c r="K2" s="1"/>
      <c r="L2" s="1"/>
      <c r="M2" s="1"/>
      <c r="N2" s="10"/>
      <c r="O2" s="9"/>
      <c r="P2" s="1"/>
      <c r="Q2" s="1"/>
      <c r="R2" s="1"/>
      <c r="S2" s="1"/>
      <c r="T2" s="1"/>
      <c r="U2" s="1"/>
      <c r="V2" s="11"/>
      <c r="W2" s="1"/>
      <c r="X2" s="1"/>
      <c r="Y2" s="1"/>
      <c r="Z2" s="1"/>
      <c r="AA2" s="12"/>
      <c r="AB2" s="11"/>
      <c r="AC2" s="1"/>
      <c r="AD2" s="1"/>
      <c r="AE2" s="1"/>
      <c r="AF2" s="1"/>
      <c r="AG2" s="1"/>
      <c r="AH2" s="12"/>
    </row>
    <row r="3" customFormat="false" ht="15" hidden="false" customHeight="false" outlineLevel="0" collapsed="false">
      <c r="A3" s="9"/>
      <c r="B3" s="1" t="s">
        <v>2</v>
      </c>
      <c r="C3" s="1"/>
      <c r="D3" s="1"/>
      <c r="E3" s="10"/>
      <c r="F3" s="1"/>
      <c r="H3" s="9"/>
      <c r="I3" s="1"/>
      <c r="J3" s="1"/>
      <c r="K3" s="1"/>
      <c r="L3" s="1"/>
      <c r="M3" s="1"/>
      <c r="N3" s="10"/>
      <c r="O3" s="9"/>
      <c r="P3" s="1"/>
      <c r="Q3" s="1"/>
      <c r="R3" s="1"/>
      <c r="S3" s="1"/>
      <c r="T3" s="1"/>
      <c r="U3" s="1"/>
      <c r="V3" s="11"/>
      <c r="W3" s="1"/>
      <c r="X3" s="1"/>
      <c r="Y3" s="1"/>
      <c r="Z3" s="1"/>
      <c r="AA3" s="12"/>
      <c r="AB3" s="11"/>
      <c r="AC3" s="1"/>
      <c r="AD3" s="1"/>
      <c r="AE3" s="1"/>
      <c r="AF3" s="1"/>
      <c r="AG3" s="1"/>
      <c r="AH3" s="12"/>
    </row>
    <row r="4" customFormat="false" ht="15" hidden="false" customHeight="false" outlineLevel="0" collapsed="false">
      <c r="A4" s="9"/>
      <c r="B4" s="1"/>
      <c r="C4" s="1"/>
      <c r="D4" s="1"/>
      <c r="E4" s="10"/>
      <c r="F4" s="1"/>
      <c r="H4" s="9"/>
      <c r="I4" s="1" t="s">
        <v>19</v>
      </c>
      <c r="J4" s="1"/>
      <c r="K4" s="1"/>
      <c r="L4" s="1"/>
      <c r="M4" s="1"/>
      <c r="N4" s="10"/>
      <c r="O4" s="9"/>
      <c r="P4" s="1" t="s">
        <v>20</v>
      </c>
      <c r="Q4" s="1"/>
      <c r="R4" s="1"/>
      <c r="S4" s="1"/>
      <c r="T4" s="1"/>
      <c r="U4" s="1"/>
      <c r="V4" s="11"/>
      <c r="W4" s="1" t="s">
        <v>21</v>
      </c>
      <c r="X4" s="1"/>
      <c r="Y4" s="1"/>
      <c r="Z4" s="1"/>
      <c r="AA4" s="12"/>
      <c r="AB4" s="11"/>
      <c r="AC4" s="1"/>
      <c r="AD4" s="1"/>
      <c r="AE4" s="1"/>
      <c r="AF4" s="1"/>
      <c r="AG4" s="1"/>
      <c r="AH4" s="12"/>
    </row>
    <row r="5" customFormat="false" ht="15" hidden="false" customHeight="false" outlineLevel="0" collapsed="false">
      <c r="A5" s="9"/>
      <c r="B5" s="2" t="s">
        <v>3</v>
      </c>
      <c r="C5" s="2" t="s">
        <v>4</v>
      </c>
      <c r="D5" s="1"/>
      <c r="E5" s="10"/>
      <c r="F5" s="1"/>
      <c r="H5" s="9"/>
      <c r="I5" s="13" t="s">
        <v>22</v>
      </c>
      <c r="J5" s="13" t="n">
        <v>287</v>
      </c>
      <c r="K5" s="1"/>
      <c r="L5" s="13" t="s">
        <v>22</v>
      </c>
      <c r="M5" s="13" t="n">
        <v>281</v>
      </c>
      <c r="N5" s="10"/>
      <c r="O5" s="9"/>
      <c r="P5" s="13" t="s">
        <v>22</v>
      </c>
      <c r="Q5" s="13" t="n">
        <v>287</v>
      </c>
      <c r="R5" s="1"/>
      <c r="S5" s="13" t="s">
        <v>22</v>
      </c>
      <c r="T5" s="13" t="n">
        <v>281</v>
      </c>
      <c r="U5" s="1"/>
      <c r="V5" s="11"/>
      <c r="W5" s="13" t="s">
        <v>22</v>
      </c>
      <c r="X5" s="13" t="n">
        <v>287</v>
      </c>
      <c r="Y5" s="1"/>
      <c r="Z5" s="13" t="s">
        <v>22</v>
      </c>
      <c r="AA5" s="14" t="n">
        <v>281</v>
      </c>
      <c r="AB5" s="11"/>
      <c r="AC5" s="1" t="s">
        <v>23</v>
      </c>
      <c r="AD5" s="1"/>
      <c r="AE5" s="1"/>
      <c r="AF5" s="1"/>
      <c r="AG5" s="1"/>
      <c r="AH5" s="12"/>
    </row>
    <row r="6" customFormat="false" ht="15" hidden="false" customHeight="false" outlineLevel="0" collapsed="false">
      <c r="A6" s="15" t="s">
        <v>5</v>
      </c>
      <c r="B6" s="2" t="n">
        <v>3184</v>
      </c>
      <c r="C6" s="2" t="n">
        <v>4708</v>
      </c>
      <c r="D6" s="1"/>
      <c r="E6" s="10"/>
      <c r="F6" s="1"/>
      <c r="H6" s="9"/>
      <c r="I6" s="16" t="s">
        <v>24</v>
      </c>
      <c r="J6" s="16" t="n">
        <v>3184</v>
      </c>
      <c r="K6" s="16"/>
      <c r="L6" s="16" t="s">
        <v>24</v>
      </c>
      <c r="M6" s="16" t="n">
        <v>4708</v>
      </c>
      <c r="N6" s="10"/>
      <c r="O6" s="9"/>
      <c r="P6" s="16" t="s">
        <v>25</v>
      </c>
      <c r="Q6" s="16" t="n">
        <v>3184</v>
      </c>
      <c r="R6" s="16"/>
      <c r="S6" s="16" t="s">
        <v>25</v>
      </c>
      <c r="T6" s="16" t="n">
        <v>4708</v>
      </c>
      <c r="U6" s="1"/>
      <c r="V6" s="11"/>
      <c r="W6" s="16" t="s">
        <v>26</v>
      </c>
      <c r="X6" s="16" t="n">
        <v>3184</v>
      </c>
      <c r="Y6" s="16"/>
      <c r="Z6" s="16" t="s">
        <v>26</v>
      </c>
      <c r="AA6" s="17" t="n">
        <v>4708</v>
      </c>
      <c r="AB6" s="11"/>
      <c r="AC6" s="13" t="s">
        <v>22</v>
      </c>
      <c r="AD6" s="13" t="n">
        <v>287</v>
      </c>
      <c r="AE6" s="1"/>
      <c r="AF6" s="13" t="s">
        <v>22</v>
      </c>
      <c r="AG6" s="14" t="n">
        <v>281</v>
      </c>
      <c r="AH6" s="12"/>
    </row>
    <row r="7" customFormat="false" ht="15" hidden="false" customHeight="false" outlineLevel="0" collapsed="false">
      <c r="A7" s="15" t="s">
        <v>6</v>
      </c>
      <c r="B7" s="2" t="n">
        <v>7083</v>
      </c>
      <c r="C7" s="2" t="n">
        <v>10860</v>
      </c>
      <c r="D7" s="1"/>
      <c r="E7" s="10"/>
      <c r="F7" s="1"/>
      <c r="H7" s="9"/>
      <c r="I7" s="1" t="s">
        <v>27</v>
      </c>
      <c r="J7" s="1" t="n">
        <f aca="false">$I$1*B6+(1-$I$1)*J6</f>
        <v>3184</v>
      </c>
      <c r="K7" s="1"/>
      <c r="L7" s="1" t="s">
        <v>27</v>
      </c>
      <c r="M7" s="1" t="n">
        <f aca="false">$I$1*C6+(1-$I$1)*M6</f>
        <v>4708</v>
      </c>
      <c r="N7" s="10"/>
      <c r="O7" s="9"/>
      <c r="P7" s="1" t="s">
        <v>28</v>
      </c>
      <c r="Q7" s="1" t="n">
        <f aca="false">$I$1*J7+(1-$I$1)*Q6</f>
        <v>3184</v>
      </c>
      <c r="R7" s="1"/>
      <c r="S7" s="1" t="s">
        <v>28</v>
      </c>
      <c r="T7" s="1" t="n">
        <f aca="false">$I$1*M7+(1-$I$1)*T6</f>
        <v>4708</v>
      </c>
      <c r="U7" s="1"/>
      <c r="V7" s="11"/>
      <c r="W7" s="1" t="s">
        <v>29</v>
      </c>
      <c r="X7" s="1" t="n">
        <f aca="false">J22+Q22*1</f>
        <v>3184</v>
      </c>
      <c r="Y7" s="1"/>
      <c r="Z7" s="1" t="s">
        <v>29</v>
      </c>
      <c r="AA7" s="12" t="n">
        <f aca="false">M22+T22*1</f>
        <v>4708</v>
      </c>
      <c r="AB7" s="1"/>
      <c r="AC7" s="1" t="s">
        <v>30</v>
      </c>
      <c r="AD7" s="1" t="n">
        <f aca="false">(B8-X8)/(B8)*(100)</f>
        <v>41.0879284649776</v>
      </c>
      <c r="AE7" s="1"/>
      <c r="AF7" s="1" t="s">
        <v>30</v>
      </c>
      <c r="AG7" s="1" t="n">
        <f aca="false">(C8-AA8)/(C8)*(100)</f>
        <v>10.9133838697651</v>
      </c>
      <c r="AH7" s="12"/>
    </row>
    <row r="8" customFormat="false" ht="15" hidden="false" customHeight="false" outlineLevel="0" collapsed="false">
      <c r="A8" s="15" t="s">
        <v>7</v>
      </c>
      <c r="B8" s="2" t="n">
        <v>8052</v>
      </c>
      <c r="C8" s="2" t="n">
        <v>8047</v>
      </c>
      <c r="D8" s="1"/>
      <c r="E8" s="10"/>
      <c r="F8" s="1"/>
      <c r="H8" s="9"/>
      <c r="I8" s="1" t="s">
        <v>31</v>
      </c>
      <c r="J8" s="1" t="n">
        <f aca="false">$I$1*B7+(1-$I$1)*J7</f>
        <v>3963.8</v>
      </c>
      <c r="K8" s="1"/>
      <c r="L8" s="1" t="s">
        <v>31</v>
      </c>
      <c r="M8" s="1" t="n">
        <f aca="false">$I$1*C7+(1-$I$1)*M7</f>
        <v>5938.4</v>
      </c>
      <c r="N8" s="10"/>
      <c r="O8" s="9"/>
      <c r="P8" s="1" t="s">
        <v>32</v>
      </c>
      <c r="Q8" s="1" t="n">
        <f aca="false">$I$1*J8+(1-$I$1)*Q7</f>
        <v>3339.96</v>
      </c>
      <c r="R8" s="1"/>
      <c r="S8" s="1" t="s">
        <v>32</v>
      </c>
      <c r="T8" s="1" t="n">
        <f aca="false">$I$1*M8+(1-$I$1)*T7</f>
        <v>4954.08</v>
      </c>
      <c r="U8" s="1"/>
      <c r="V8" s="11"/>
      <c r="W8" s="16" t="s">
        <v>33</v>
      </c>
      <c r="X8" s="1" t="n">
        <f aca="false">J23+Q23*1</f>
        <v>4743.6</v>
      </c>
      <c r="Y8" s="1"/>
      <c r="Z8" s="16" t="s">
        <v>33</v>
      </c>
      <c r="AA8" s="12" t="n">
        <f aca="false">M23+T23*1</f>
        <v>7168.8</v>
      </c>
      <c r="AB8" s="11"/>
      <c r="AC8" s="1" t="s">
        <v>34</v>
      </c>
      <c r="AD8" s="1" t="n">
        <f aca="false">(B9-X9)/(B9)*(100)</f>
        <v>-19.6025369978858</v>
      </c>
      <c r="AE8" s="1"/>
      <c r="AF8" s="1" t="s">
        <v>34</v>
      </c>
      <c r="AG8" s="1" t="n">
        <f aca="false">(C9-AA9)/(C9)*(100)</f>
        <v>-65.2022973835355</v>
      </c>
      <c r="AH8" s="12"/>
    </row>
    <row r="9" customFormat="false" ht="15" hidden="false" customHeight="false" outlineLevel="0" collapsed="false">
      <c r="A9" s="15" t="s">
        <v>8</v>
      </c>
      <c r="B9" s="2" t="n">
        <v>5203</v>
      </c>
      <c r="C9" s="2" t="n">
        <v>4701</v>
      </c>
      <c r="D9" s="1"/>
      <c r="E9" s="10"/>
      <c r="F9" s="1"/>
      <c r="H9" s="9"/>
      <c r="I9" s="1" t="s">
        <v>35</v>
      </c>
      <c r="J9" s="1" t="n">
        <f aca="false">$I$1*B8+(1-$I$1)*J8</f>
        <v>4781.44</v>
      </c>
      <c r="K9" s="1"/>
      <c r="L9" s="1" t="s">
        <v>35</v>
      </c>
      <c r="M9" s="1" t="n">
        <f aca="false">$I$1*C8+(1-$I$1)*M8</f>
        <v>6360.12</v>
      </c>
      <c r="N9" s="10"/>
      <c r="O9" s="9"/>
      <c r="P9" s="1" t="s">
        <v>36</v>
      </c>
      <c r="Q9" s="1" t="n">
        <f aca="false">$I$1*J9+(1-$I$1)*Q8</f>
        <v>3628.256</v>
      </c>
      <c r="R9" s="1"/>
      <c r="S9" s="1" t="s">
        <v>36</v>
      </c>
      <c r="T9" s="1" t="n">
        <f aca="false">$I$1*M9+(1-$I$1)*T8</f>
        <v>5235.288</v>
      </c>
      <c r="U9" s="1"/>
      <c r="V9" s="11"/>
      <c r="W9" s="16" t="s">
        <v>37</v>
      </c>
      <c r="X9" s="1" t="n">
        <f aca="false">J24+Q24*1</f>
        <v>6222.92</v>
      </c>
      <c r="Y9" s="1"/>
      <c r="Z9" s="16" t="s">
        <v>37</v>
      </c>
      <c r="AA9" s="12" t="n">
        <f aca="false">M24+T24*1</f>
        <v>7766.16</v>
      </c>
      <c r="AB9" s="11"/>
      <c r="AC9" s="1" t="s">
        <v>38</v>
      </c>
      <c r="AD9" s="1" t="n">
        <f aca="false">(B10-X10)/(B10)*(100)</f>
        <v>10.2727433107909</v>
      </c>
      <c r="AE9" s="1"/>
      <c r="AF9" s="1" t="s">
        <v>38</v>
      </c>
      <c r="AG9" s="1" t="n">
        <f aca="false">(C10-AA10)/(C10)*(100)</f>
        <v>-24.3855579868709</v>
      </c>
      <c r="AH9" s="12"/>
    </row>
    <row r="10" customFormat="false" ht="15" hidden="false" customHeight="false" outlineLevel="0" collapsed="false">
      <c r="A10" s="15" t="s">
        <v>9</v>
      </c>
      <c r="B10" s="2" t="n">
        <v>6802</v>
      </c>
      <c r="C10" s="2" t="n">
        <v>5484</v>
      </c>
      <c r="D10" s="1"/>
      <c r="E10" s="10"/>
      <c r="F10" s="1"/>
      <c r="H10" s="9"/>
      <c r="I10" s="1" t="s">
        <v>39</v>
      </c>
      <c r="J10" s="1" t="n">
        <f aca="false">$I$1*B9+(1-$I$1)*J9</f>
        <v>4865.752</v>
      </c>
      <c r="K10" s="1"/>
      <c r="L10" s="1" t="s">
        <v>39</v>
      </c>
      <c r="M10" s="1" t="n">
        <f aca="false">$I$1*C9+(1-$I$1)*M9</f>
        <v>6028.296</v>
      </c>
      <c r="N10" s="10"/>
      <c r="O10" s="9"/>
      <c r="P10" s="1" t="s">
        <v>40</v>
      </c>
      <c r="Q10" s="1" t="n">
        <f aca="false">$I$1*J10+(1-$I$1)*Q9</f>
        <v>3875.7552</v>
      </c>
      <c r="R10" s="1"/>
      <c r="S10" s="1" t="s">
        <v>40</v>
      </c>
      <c r="T10" s="1" t="n">
        <f aca="false">$I$1*M10+(1-$I$1)*T9</f>
        <v>5393.8896</v>
      </c>
      <c r="U10" s="1"/>
      <c r="V10" s="11"/>
      <c r="W10" s="16" t="s">
        <v>41</v>
      </c>
      <c r="X10" s="1" t="n">
        <f aca="false">J25+Q25*1</f>
        <v>6103.248</v>
      </c>
      <c r="Y10" s="1"/>
      <c r="Z10" s="16" t="s">
        <v>41</v>
      </c>
      <c r="AA10" s="12" t="n">
        <f aca="false">M25+T25*1</f>
        <v>6821.304</v>
      </c>
      <c r="AB10" s="11"/>
      <c r="AC10" s="1" t="s">
        <v>42</v>
      </c>
      <c r="AD10" s="1" t="n">
        <f aca="false">(B11-X11)/(B11)*(100)</f>
        <v>-22.6460969293378</v>
      </c>
      <c r="AE10" s="1"/>
      <c r="AF10" s="1" t="s">
        <v>42</v>
      </c>
      <c r="AG10" s="1" t="n">
        <f aca="false">(C11-AA11)/(C11)*(100)</f>
        <v>-47.8207339449542</v>
      </c>
      <c r="AH10" s="12"/>
    </row>
    <row r="11" customFormat="false" ht="15" hidden="false" customHeight="false" outlineLevel="0" collapsed="false">
      <c r="A11" s="15" t="s">
        <v>10</v>
      </c>
      <c r="B11" s="2" t="n">
        <v>5406</v>
      </c>
      <c r="C11" s="2" t="n">
        <v>4360</v>
      </c>
      <c r="D11" s="1"/>
      <c r="E11" s="10"/>
      <c r="F11" s="1"/>
      <c r="H11" s="9"/>
      <c r="I11" s="1" t="s">
        <v>43</v>
      </c>
      <c r="J11" s="1" t="n">
        <f aca="false">$I$1*B10+(1-$I$1)*J10</f>
        <v>5253.0016</v>
      </c>
      <c r="K11" s="1"/>
      <c r="L11" s="1" t="s">
        <v>43</v>
      </c>
      <c r="M11" s="1" t="n">
        <f aca="false">$I$1*C10+(1-$I$1)*M10</f>
        <v>5919.4368</v>
      </c>
      <c r="N11" s="10"/>
      <c r="O11" s="9"/>
      <c r="P11" s="1" t="s">
        <v>44</v>
      </c>
      <c r="Q11" s="1" t="n">
        <f aca="false">$I$1*J11+(1-$I$1)*Q10</f>
        <v>4151.20448</v>
      </c>
      <c r="R11" s="1"/>
      <c r="S11" s="1" t="s">
        <v>44</v>
      </c>
      <c r="T11" s="1" t="n">
        <f aca="false">$I$1*M11+(1-$I$1)*T10</f>
        <v>5498.99904</v>
      </c>
      <c r="U11" s="1"/>
      <c r="V11" s="11"/>
      <c r="W11" s="16" t="s">
        <v>45</v>
      </c>
      <c r="X11" s="1" t="n">
        <f aca="false">J26+Q26*1</f>
        <v>6630.248</v>
      </c>
      <c r="Y11" s="1"/>
      <c r="Z11" s="16" t="s">
        <v>45</v>
      </c>
      <c r="AA11" s="12" t="n">
        <f aca="false">M26+T26*1</f>
        <v>6444.984</v>
      </c>
      <c r="AB11" s="11"/>
      <c r="AC11" s="1" t="s">
        <v>46</v>
      </c>
      <c r="AD11" s="1" t="n">
        <f aca="false">(B12-X12)/(B12)*(100)</f>
        <v>-48.5872644742936</v>
      </c>
      <c r="AE11" s="1"/>
      <c r="AF11" s="1" t="s">
        <v>46</v>
      </c>
      <c r="AG11" s="1" t="n">
        <f aca="false">(C12-AA12)/(C12)*(100)</f>
        <v>-122.243384136859</v>
      </c>
      <c r="AH11" s="12"/>
    </row>
    <row r="12" customFormat="false" ht="15" hidden="false" customHeight="false" outlineLevel="0" collapsed="false">
      <c r="A12" s="15" t="s">
        <v>11</v>
      </c>
      <c r="B12" s="2" t="n">
        <v>4318</v>
      </c>
      <c r="C12" s="2" t="n">
        <v>2572</v>
      </c>
      <c r="D12" s="1"/>
      <c r="E12" s="10"/>
      <c r="F12" s="1"/>
      <c r="H12" s="9"/>
      <c r="I12" s="1" t="s">
        <v>47</v>
      </c>
      <c r="J12" s="1" t="n">
        <f aca="false">$I$1*B11+(1-$I$1)*J11</f>
        <v>5283.60128</v>
      </c>
      <c r="K12" s="1"/>
      <c r="L12" s="1" t="s">
        <v>47</v>
      </c>
      <c r="M12" s="1" t="n">
        <f aca="false">$I$1*C11+(1-$I$1)*M11</f>
        <v>5607.54944</v>
      </c>
      <c r="N12" s="10"/>
      <c r="O12" s="9"/>
      <c r="P12" s="1" t="s">
        <v>48</v>
      </c>
      <c r="Q12" s="1" t="n">
        <f aca="false">$I$1*J12+(1-$I$1)*Q11</f>
        <v>4377.68384</v>
      </c>
      <c r="R12" s="1"/>
      <c r="S12" s="1" t="s">
        <v>48</v>
      </c>
      <c r="T12" s="1" t="n">
        <f aca="false">$I$1*M12+(1-$I$1)*T11</f>
        <v>5520.70912</v>
      </c>
      <c r="U12" s="1"/>
      <c r="V12" s="11"/>
      <c r="W12" s="16" t="s">
        <v>49</v>
      </c>
      <c r="X12" s="1" t="n">
        <f aca="false">J27+Q27*1</f>
        <v>6415.99808</v>
      </c>
      <c r="Y12" s="1"/>
      <c r="Z12" s="16" t="s">
        <v>49</v>
      </c>
      <c r="AA12" s="12" t="n">
        <f aca="false">M27+T27*1</f>
        <v>5716.09984</v>
      </c>
      <c r="AB12" s="11"/>
      <c r="AC12" s="1" t="s">
        <v>50</v>
      </c>
      <c r="AD12" s="1" t="n">
        <f aca="false">(B13-X13)/(B13)*(100)</f>
        <v>-30.1475265306123</v>
      </c>
      <c r="AE12" s="1"/>
      <c r="AF12" s="1" t="s">
        <v>50</v>
      </c>
      <c r="AG12" s="1" t="n">
        <f aca="false">(C13-AA13)/(C13)*(100)</f>
        <v>-69.7034084848484</v>
      </c>
      <c r="AH12" s="12"/>
    </row>
    <row r="13" customFormat="false" ht="15" hidden="false" customHeight="false" outlineLevel="0" collapsed="false">
      <c r="A13" s="15" t="s">
        <v>12</v>
      </c>
      <c r="B13" s="2" t="n">
        <v>4459</v>
      </c>
      <c r="C13" s="2" t="n">
        <v>2640</v>
      </c>
      <c r="D13" s="1"/>
      <c r="E13" s="10"/>
      <c r="F13" s="1"/>
      <c r="H13" s="9"/>
      <c r="I13" s="1" t="s">
        <v>51</v>
      </c>
      <c r="J13" s="1" t="n">
        <f aca="false">$I$1*B12+(1-$I$1)*J12</f>
        <v>5090.481024</v>
      </c>
      <c r="K13" s="1"/>
      <c r="L13" s="1" t="s">
        <v>51</v>
      </c>
      <c r="M13" s="1" t="n">
        <f aca="false">$I$1*C12+(1-$I$1)*M12</f>
        <v>5000.439552</v>
      </c>
      <c r="N13" s="10"/>
      <c r="O13" s="9"/>
      <c r="P13" s="1" t="s">
        <v>52</v>
      </c>
      <c r="Q13" s="1" t="n">
        <f aca="false">$I$1*J13+(1-$I$1)*Q12</f>
        <v>4520.2432768</v>
      </c>
      <c r="R13" s="1"/>
      <c r="S13" s="1" t="s">
        <v>52</v>
      </c>
      <c r="T13" s="1" t="n">
        <f aca="false">$I$1*M13+(1-$I$1)*T12</f>
        <v>5416.6552064</v>
      </c>
      <c r="U13" s="1"/>
      <c r="V13" s="11"/>
      <c r="W13" s="16" t="s">
        <v>53</v>
      </c>
      <c r="X13" s="1" t="n">
        <f aca="false">J28+Q28*1</f>
        <v>5803.278208</v>
      </c>
      <c r="Y13" s="1"/>
      <c r="Z13" s="16" t="s">
        <v>53</v>
      </c>
      <c r="AA13" s="12" t="n">
        <f aca="false">M28+T28*1</f>
        <v>4480.169984</v>
      </c>
      <c r="AB13" s="11"/>
      <c r="AC13" s="1" t="s">
        <v>54</v>
      </c>
      <c r="AD13" s="1" t="n">
        <f aca="false">(B14-X14)/(B14)*(100)</f>
        <v>13.7459910430622</v>
      </c>
      <c r="AE13" s="1"/>
      <c r="AF13" s="1" t="s">
        <v>54</v>
      </c>
      <c r="AG13" s="1" t="n">
        <f aca="false">(C14-AA14)/(C14)*(100)</f>
        <v>32.2781753153489</v>
      </c>
      <c r="AH13" s="12"/>
    </row>
    <row r="14" customFormat="false" ht="15" hidden="false" customHeight="false" outlineLevel="0" collapsed="false">
      <c r="A14" s="15" t="s">
        <v>13</v>
      </c>
      <c r="B14" s="2" t="n">
        <v>6270</v>
      </c>
      <c r="C14" s="2" t="n">
        <v>5375</v>
      </c>
      <c r="D14" s="1"/>
      <c r="E14" s="10"/>
      <c r="F14" s="1"/>
      <c r="H14" s="9"/>
      <c r="I14" s="1" t="s">
        <v>55</v>
      </c>
      <c r="J14" s="1" t="n">
        <f aca="false">$I$1*B13+(1-$I$1)*J13</f>
        <v>4964.1848192</v>
      </c>
      <c r="K14" s="1"/>
      <c r="L14" s="1" t="s">
        <v>55</v>
      </c>
      <c r="M14" s="1" t="n">
        <f aca="false">$I$1*C13+(1-$I$1)*M13</f>
        <v>4528.3516416</v>
      </c>
      <c r="N14" s="10"/>
      <c r="O14" s="9"/>
      <c r="P14" s="1" t="s">
        <v>56</v>
      </c>
      <c r="Q14" s="1" t="n">
        <f aca="false">$I$1*J14+(1-$I$1)*Q13</f>
        <v>4609.03158528</v>
      </c>
      <c r="R14" s="1"/>
      <c r="S14" s="1" t="s">
        <v>56</v>
      </c>
      <c r="T14" s="1" t="n">
        <f aca="false">$I$1*M14+(1-$I$1)*T13</f>
        <v>5238.99449344</v>
      </c>
      <c r="U14" s="1"/>
      <c r="V14" s="11"/>
      <c r="W14" s="16" t="s">
        <v>57</v>
      </c>
      <c r="X14" s="1" t="n">
        <f aca="false">J29+Q29*1</f>
        <v>5408.1263616</v>
      </c>
      <c r="Y14" s="1"/>
      <c r="Z14" s="16" t="s">
        <v>57</v>
      </c>
      <c r="AA14" s="12" t="n">
        <f aca="false">M29+T29*1</f>
        <v>3640.0480768</v>
      </c>
      <c r="AB14" s="11"/>
      <c r="AC14" s="1" t="s">
        <v>58</v>
      </c>
      <c r="AD14" s="1" t="n">
        <f aca="false">(B15-X15)/(B15)*(100)</f>
        <v>19.1353249523809</v>
      </c>
      <c r="AE14" s="1"/>
      <c r="AF14" s="1" t="s">
        <v>58</v>
      </c>
      <c r="AG14" s="1" t="n">
        <f aca="false">(C15-AA15)/(C15)*(100)</f>
        <v>64.6597386861662</v>
      </c>
      <c r="AH14" s="12"/>
    </row>
    <row r="15" customFormat="false" ht="15" hidden="false" customHeight="false" outlineLevel="0" collapsed="false">
      <c r="A15" s="15" t="s">
        <v>14</v>
      </c>
      <c r="B15" s="2" t="n">
        <v>7224</v>
      </c>
      <c r="C15" s="2" t="n">
        <v>11761</v>
      </c>
      <c r="D15" s="1"/>
      <c r="E15" s="10"/>
      <c r="F15" s="1"/>
      <c r="H15" s="9"/>
      <c r="I15" s="1" t="s">
        <v>59</v>
      </c>
      <c r="J15" s="1" t="n">
        <f aca="false">$I$1*B14+(1-$I$1)*J14</f>
        <v>5225.34785536</v>
      </c>
      <c r="K15" s="1"/>
      <c r="L15" s="1" t="s">
        <v>59</v>
      </c>
      <c r="M15" s="1" t="n">
        <f aca="false">$I$1*C14+(1-$I$1)*M14</f>
        <v>4697.68131328</v>
      </c>
      <c r="N15" s="10"/>
      <c r="O15" s="9"/>
      <c r="P15" s="1" t="s">
        <v>60</v>
      </c>
      <c r="Q15" s="1" t="n">
        <f aca="false">$I$1*J15+(1-$I$1)*Q14</f>
        <v>4732.294839296</v>
      </c>
      <c r="R15" s="1"/>
      <c r="S15" s="1" t="s">
        <v>60</v>
      </c>
      <c r="T15" s="1" t="n">
        <f aca="false">$I$1*M15+(1-$I$1)*T14</f>
        <v>5130.731857408</v>
      </c>
      <c r="U15" s="1"/>
      <c r="V15" s="11"/>
      <c r="W15" s="16" t="s">
        <v>61</v>
      </c>
      <c r="X15" s="1" t="n">
        <f aca="false">J30+Q30*1</f>
        <v>5841.66412544</v>
      </c>
      <c r="Y15" s="1"/>
      <c r="Z15" s="16" t="s">
        <v>61</v>
      </c>
      <c r="AA15" s="12" t="n">
        <f aca="false">M30+T30*1</f>
        <v>4156.36813312</v>
      </c>
      <c r="AB15" s="11"/>
      <c r="AC15" s="1" t="s">
        <v>15</v>
      </c>
      <c r="AD15" s="1" t="n">
        <f aca="false">(B16-X16)/(B16)*(100)</f>
        <v>-6.93784625561939</v>
      </c>
      <c r="AE15" s="1"/>
      <c r="AF15" s="1" t="s">
        <v>15</v>
      </c>
      <c r="AG15" s="1" t="n">
        <f aca="false">(C16-AA16)/(C16)*(100)</f>
        <v>19.3773226763703</v>
      </c>
      <c r="AH15" s="12"/>
    </row>
    <row r="16" customFormat="false" ht="15" hidden="false" customHeight="false" outlineLevel="0" collapsed="false">
      <c r="A16" s="15" t="s">
        <v>15</v>
      </c>
      <c r="B16" s="2" t="n">
        <v>6095</v>
      </c>
      <c r="C16" s="2" t="n">
        <v>8794</v>
      </c>
      <c r="D16" s="1"/>
      <c r="E16" s="10"/>
      <c r="F16" s="1"/>
      <c r="H16" s="9"/>
      <c r="I16" s="1" t="s">
        <v>62</v>
      </c>
      <c r="J16" s="1" t="n">
        <f aca="false">$I$1*B15+(1-$I$1)*J15</f>
        <v>5625.078284288</v>
      </c>
      <c r="K16" s="1"/>
      <c r="L16" s="1" t="s">
        <v>62</v>
      </c>
      <c r="M16" s="1" t="n">
        <f aca="false">$I$1*C15+(1-$I$1)*M15</f>
        <v>6110.345050624</v>
      </c>
      <c r="N16" s="10"/>
      <c r="O16" s="9"/>
      <c r="P16" s="1" t="s">
        <v>63</v>
      </c>
      <c r="Q16" s="1" t="n">
        <f aca="false">$I$1*J16+(1-$I$1)*Q15</f>
        <v>4910.8515282944</v>
      </c>
      <c r="R16" s="1"/>
      <c r="S16" s="1" t="s">
        <v>63</v>
      </c>
      <c r="T16" s="1" t="n">
        <f aca="false">$I$1*M16+(1-$I$1)*T15</f>
        <v>5326.6544960512</v>
      </c>
      <c r="U16" s="1"/>
      <c r="V16" s="11"/>
      <c r="W16" s="16" t="s">
        <v>64</v>
      </c>
      <c r="X16" s="1" t="n">
        <f aca="false">J31+Q31*1</f>
        <v>6517.86172928</v>
      </c>
      <c r="Y16" s="1"/>
      <c r="Z16" s="16" t="s">
        <v>64</v>
      </c>
      <c r="AA16" s="12" t="n">
        <f aca="false">M31+T31*1</f>
        <v>7089.95824384</v>
      </c>
      <c r="AB16" s="11"/>
      <c r="AC16" s="1" t="s">
        <v>65</v>
      </c>
      <c r="AD16" s="1" t="n">
        <f aca="false">(B17-X17)/(B17)*(100)</f>
        <v>-5.17682446932646</v>
      </c>
      <c r="AE16" s="1"/>
      <c r="AF16" s="1" t="s">
        <v>65</v>
      </c>
      <c r="AG16" s="1" t="n">
        <f aca="false">(C17-AA17)/(C17)*(100)</f>
        <v>11.3737754733348</v>
      </c>
      <c r="AH16" s="12"/>
    </row>
    <row r="17" customFormat="false" ht="15" hidden="false" customHeight="false" outlineLevel="0" collapsed="false">
      <c r="A17" s="15" t="s">
        <v>16</v>
      </c>
      <c r="B17" s="2" t="n">
        <v>6206</v>
      </c>
      <c r="C17" s="2" t="n">
        <v>8990</v>
      </c>
      <c r="D17" s="1"/>
      <c r="E17" s="10"/>
      <c r="H17" s="9"/>
      <c r="I17" s="1" t="s">
        <v>66</v>
      </c>
      <c r="J17" s="1" t="n">
        <f aca="false">$I$1*B16+(1-$I$1)*J16</f>
        <v>5719.0626274304</v>
      </c>
      <c r="K17" s="1"/>
      <c r="L17" s="1" t="s">
        <v>66</v>
      </c>
      <c r="M17" s="1" t="n">
        <f aca="false">$I$1*C16+(1-$I$1)*M16</f>
        <v>6647.0760404992</v>
      </c>
      <c r="N17" s="10"/>
      <c r="O17" s="9"/>
      <c r="P17" s="1" t="s">
        <v>67</v>
      </c>
      <c r="Q17" s="1" t="n">
        <f aca="false">$I$1*J17+(1-$I$1)*Q16</f>
        <v>5072.4937481216</v>
      </c>
      <c r="R17" s="1"/>
      <c r="S17" s="1" t="s">
        <v>67</v>
      </c>
      <c r="T17" s="1" t="n">
        <f aca="false">$I$1*M17+(1-$I$1)*T16</f>
        <v>5590.7388049408</v>
      </c>
      <c r="U17" s="1"/>
      <c r="V17" s="11"/>
      <c r="W17" s="16" t="s">
        <v>68</v>
      </c>
      <c r="X17" s="1" t="n">
        <f aca="false">J32+Q32*1</f>
        <v>6527.2737265664</v>
      </c>
      <c r="Y17" s="1"/>
      <c r="Z17" s="16" t="s">
        <v>68</v>
      </c>
      <c r="AA17" s="12" t="n">
        <f aca="false">M32+T32*1</f>
        <v>7967.4975849472</v>
      </c>
      <c r="AB17" s="11"/>
      <c r="AC17" s="1"/>
      <c r="AD17" s="18" t="n">
        <f aca="false">SUM(AD7:AD16)</f>
        <v>-48.8561078858637</v>
      </c>
      <c r="AE17" s="1"/>
      <c r="AF17" s="1"/>
      <c r="AG17" s="18" t="n">
        <f aca="false">SUM(AG7:AG16)</f>
        <v>-190.752985916082</v>
      </c>
      <c r="AH17" s="12"/>
    </row>
    <row r="18" customFormat="false" ht="15.75" hidden="false" customHeight="false" outlineLevel="0" collapsed="false">
      <c r="A18" s="9"/>
      <c r="B18" s="1" t="n">
        <f aca="false">SUM(B6:B17)</f>
        <v>70302</v>
      </c>
      <c r="C18" s="1" t="n">
        <f aca="false">SUM(C6:C17)</f>
        <v>78292</v>
      </c>
      <c r="D18" s="1"/>
      <c r="E18" s="10"/>
      <c r="H18" s="19"/>
      <c r="I18" s="20"/>
      <c r="J18" s="20"/>
      <c r="K18" s="20"/>
      <c r="L18" s="20"/>
      <c r="M18" s="20"/>
      <c r="N18" s="21"/>
      <c r="O18" s="19"/>
      <c r="P18" s="20"/>
      <c r="Q18" s="20"/>
      <c r="R18" s="20"/>
      <c r="S18" s="20"/>
      <c r="T18" s="20"/>
      <c r="U18" s="20"/>
      <c r="V18" s="22"/>
      <c r="W18" s="23"/>
      <c r="X18" s="1"/>
      <c r="Y18" s="23"/>
      <c r="Z18" s="23"/>
      <c r="AA18" s="24"/>
      <c r="AB18" s="22"/>
      <c r="AC18" s="25"/>
      <c r="AD18" s="25"/>
      <c r="AE18" s="25"/>
      <c r="AF18" s="25"/>
      <c r="AG18" s="25"/>
      <c r="AH18" s="26"/>
    </row>
    <row r="19" customFormat="false" ht="15.75" hidden="false" customHeight="false" outlineLevel="0" collapsed="false">
      <c r="A19" s="19"/>
      <c r="B19" s="20"/>
      <c r="C19" s="20"/>
      <c r="D19" s="20"/>
      <c r="E19" s="21"/>
      <c r="H19" s="3"/>
      <c r="I19" s="1" t="s">
        <v>69</v>
      </c>
      <c r="J19" s="4"/>
      <c r="K19" s="4"/>
      <c r="L19" s="4"/>
      <c r="M19" s="4"/>
      <c r="N19" s="5"/>
      <c r="O19" s="3"/>
      <c r="P19" s="1" t="s">
        <v>70</v>
      </c>
      <c r="Q19" s="4"/>
      <c r="R19" s="4"/>
      <c r="S19" s="4"/>
      <c r="T19" s="4"/>
      <c r="U19" s="4"/>
      <c r="V19" s="6"/>
      <c r="W19" s="7"/>
      <c r="X19" s="7"/>
      <c r="Y19" s="7"/>
      <c r="Z19" s="7"/>
      <c r="AA19" s="8"/>
      <c r="AB19" s="6"/>
      <c r="AC19" s="7"/>
      <c r="AD19" s="7"/>
      <c r="AE19" s="7"/>
      <c r="AF19" s="7"/>
      <c r="AG19" s="7"/>
      <c r="AH19" s="8"/>
    </row>
    <row r="20" customFormat="false" ht="15" hidden="false" customHeight="false" outlineLevel="0" collapsed="false">
      <c r="H20" s="9"/>
      <c r="I20" s="13" t="s">
        <v>22</v>
      </c>
      <c r="J20" s="13" t="n">
        <v>287</v>
      </c>
      <c r="K20" s="1"/>
      <c r="L20" s="13" t="s">
        <v>22</v>
      </c>
      <c r="M20" s="13" t="n">
        <v>281</v>
      </c>
      <c r="N20" s="10"/>
      <c r="O20" s="9"/>
      <c r="P20" s="13" t="s">
        <v>22</v>
      </c>
      <c r="Q20" s="13" t="n">
        <v>287</v>
      </c>
      <c r="R20" s="1"/>
      <c r="S20" s="13" t="s">
        <v>22</v>
      </c>
      <c r="T20" s="13" t="n">
        <v>281</v>
      </c>
      <c r="U20" s="1"/>
      <c r="V20" s="11"/>
      <c r="W20" s="1" t="s">
        <v>71</v>
      </c>
      <c r="X20" s="1"/>
      <c r="Y20" s="1"/>
      <c r="Z20" s="1"/>
      <c r="AA20" s="12"/>
      <c r="AB20" s="11"/>
      <c r="AC20" s="1" t="s">
        <v>72</v>
      </c>
      <c r="AD20" s="1"/>
      <c r="AE20" s="1"/>
      <c r="AF20" s="1"/>
      <c r="AG20" s="1"/>
      <c r="AH20" s="12"/>
    </row>
    <row r="21" customFormat="false" ht="15" hidden="false" customHeight="false" outlineLevel="0" collapsed="false">
      <c r="H21" s="9"/>
      <c r="I21" s="16" t="s">
        <v>73</v>
      </c>
      <c r="J21" s="16" t="n">
        <f aca="false">2*(J6)-Q6</f>
        <v>3184</v>
      </c>
      <c r="K21" s="16"/>
      <c r="L21" s="16" t="s">
        <v>73</v>
      </c>
      <c r="M21" s="16" t="n">
        <f aca="false">2*(M6)-T6</f>
        <v>4708</v>
      </c>
      <c r="N21" s="10"/>
      <c r="O21" s="9"/>
      <c r="P21" s="16" t="s">
        <v>74</v>
      </c>
      <c r="Q21" s="16" t="n">
        <f aca="false">$I$1/(1-$I$1)*(J6-Q6)</f>
        <v>0</v>
      </c>
      <c r="R21" s="16"/>
      <c r="S21" s="16" t="s">
        <v>74</v>
      </c>
      <c r="T21" s="16" t="n">
        <f aca="false">$I$1/(1-$I$1)*(M6-T6)</f>
        <v>0</v>
      </c>
      <c r="U21" s="1"/>
      <c r="V21" s="11"/>
      <c r="W21" s="1" t="s">
        <v>17</v>
      </c>
      <c r="X21" s="1" t="s">
        <v>75</v>
      </c>
      <c r="Y21" s="1" t="s">
        <v>76</v>
      </c>
      <c r="Z21" s="16" t="s">
        <v>77</v>
      </c>
      <c r="AA21" s="12"/>
      <c r="AB21" s="11"/>
      <c r="AC21" s="1" t="s">
        <v>17</v>
      </c>
      <c r="AD21" s="1" t="s">
        <v>75</v>
      </c>
      <c r="AE21" s="1" t="s">
        <v>76</v>
      </c>
      <c r="AF21" s="1" t="s">
        <v>77</v>
      </c>
      <c r="AG21" s="1"/>
      <c r="AH21" s="12"/>
    </row>
    <row r="22" customFormat="false" ht="15" hidden="false" customHeight="false" outlineLevel="0" collapsed="false">
      <c r="H22" s="9"/>
      <c r="I22" s="16" t="s">
        <v>78</v>
      </c>
      <c r="J22" s="16" t="n">
        <f aca="false">2*(J7)-Q7</f>
        <v>3184</v>
      </c>
      <c r="K22" s="1"/>
      <c r="L22" s="16" t="s">
        <v>78</v>
      </c>
      <c r="M22" s="16" t="n">
        <f aca="false">2*(M7)-T7</f>
        <v>4708</v>
      </c>
      <c r="N22" s="10"/>
      <c r="O22" s="9"/>
      <c r="P22" s="1" t="s">
        <v>79</v>
      </c>
      <c r="Q22" s="16" t="n">
        <f aca="false">$I$1/(1-$I$1)*(J7-Q7)</f>
        <v>0</v>
      </c>
      <c r="R22" s="1"/>
      <c r="S22" s="1" t="s">
        <v>79</v>
      </c>
      <c r="T22" s="16" t="n">
        <f aca="false">$I$1/(1-$I$1)*(M7-T7)</f>
        <v>0</v>
      </c>
      <c r="U22" s="1"/>
      <c r="V22" s="11"/>
      <c r="W22" s="1" t="n">
        <v>0.1</v>
      </c>
      <c r="X22" s="1" t="n">
        <v>6241.788</v>
      </c>
      <c r="Y22" s="1" t="n">
        <v>77.74902</v>
      </c>
      <c r="Z22" s="1" t="n">
        <f aca="false">Y22/12</f>
        <v>6.479085</v>
      </c>
      <c r="AA22" s="12"/>
      <c r="AB22" s="11"/>
      <c r="AC22" s="1" t="n">
        <v>0.1</v>
      </c>
      <c r="AD22" s="1" t="n">
        <v>6241.788</v>
      </c>
      <c r="AE22" s="1" t="n">
        <v>159.008</v>
      </c>
      <c r="AF22" s="1" t="n">
        <f aca="false">AE22/12</f>
        <v>13.2506666666667</v>
      </c>
      <c r="AG22" s="1"/>
      <c r="AH22" s="12"/>
    </row>
    <row r="23" customFormat="false" ht="15" hidden="false" customHeight="false" outlineLevel="0" collapsed="false">
      <c r="H23" s="9"/>
      <c r="I23" s="16" t="s">
        <v>80</v>
      </c>
      <c r="J23" s="16" t="n">
        <f aca="false">2*(J8)-Q8</f>
        <v>4587.64</v>
      </c>
      <c r="K23" s="1"/>
      <c r="L23" s="16" t="s">
        <v>80</v>
      </c>
      <c r="M23" s="16" t="n">
        <f aca="false">2*(M8)-T8</f>
        <v>6922.72</v>
      </c>
      <c r="N23" s="10"/>
      <c r="O23" s="9"/>
      <c r="P23" s="1" t="s">
        <v>81</v>
      </c>
      <c r="Q23" s="16" t="n">
        <f aca="false">$I$1/(1-$I$1)*(J8-Q8)</f>
        <v>155.96</v>
      </c>
      <c r="R23" s="1"/>
      <c r="S23" s="1" t="s">
        <v>81</v>
      </c>
      <c r="T23" s="16" t="n">
        <f aca="false">$I$1/(1-$I$1)*(M8-T8)</f>
        <v>246.08</v>
      </c>
      <c r="U23" s="1"/>
      <c r="V23" s="11"/>
      <c r="W23" s="1" t="n">
        <v>0.2</v>
      </c>
      <c r="X23" s="1" t="n">
        <v>6560.406</v>
      </c>
      <c r="Y23" s="1" t="n">
        <v>48.8561</v>
      </c>
      <c r="Z23" s="27" t="n">
        <f aca="false">Y23/12</f>
        <v>4.07134166666667</v>
      </c>
      <c r="AA23" s="12"/>
      <c r="AB23" s="11"/>
      <c r="AC23" s="1" t="n">
        <v>0.2</v>
      </c>
      <c r="AD23" s="1" t="n">
        <v>6560.406</v>
      </c>
      <c r="AE23" s="1" t="n">
        <v>190.753</v>
      </c>
      <c r="AF23" s="1" t="n">
        <f aca="false">AE23/12</f>
        <v>15.8960833333333</v>
      </c>
      <c r="AG23" s="1"/>
      <c r="AH23" s="12"/>
    </row>
    <row r="24" customFormat="false" ht="15" hidden="false" customHeight="false" outlineLevel="0" collapsed="false">
      <c r="H24" s="9"/>
      <c r="I24" s="16" t="s">
        <v>82</v>
      </c>
      <c r="J24" s="16" t="n">
        <f aca="false">2*(J9)-Q9</f>
        <v>5934.624</v>
      </c>
      <c r="K24" s="1"/>
      <c r="L24" s="16" t="s">
        <v>82</v>
      </c>
      <c r="M24" s="16" t="n">
        <f aca="false">2*(M9)-T9</f>
        <v>7484.952</v>
      </c>
      <c r="N24" s="10"/>
      <c r="O24" s="9"/>
      <c r="P24" s="1" t="s">
        <v>83</v>
      </c>
      <c r="Q24" s="16" t="n">
        <f aca="false">$I$1/(1-$I$1)*(J9-Q9)</f>
        <v>288.296</v>
      </c>
      <c r="R24" s="1"/>
      <c r="S24" s="1" t="s">
        <v>83</v>
      </c>
      <c r="T24" s="16" t="n">
        <f aca="false">$I$1/(1-$I$1)*(M9-T9)</f>
        <v>281.208</v>
      </c>
      <c r="U24" s="12"/>
      <c r="V24" s="1"/>
      <c r="W24" s="1" t="n">
        <v>0.3</v>
      </c>
      <c r="X24" s="1" t="n">
        <v>6512.39</v>
      </c>
      <c r="Y24" s="1" t="n">
        <v>84.126</v>
      </c>
      <c r="Z24" s="1" t="n">
        <f aca="false">Y24/12</f>
        <v>7.0105</v>
      </c>
      <c r="AA24" s="12"/>
      <c r="AB24" s="11"/>
      <c r="AC24" s="1" t="n">
        <v>0.3</v>
      </c>
      <c r="AD24" s="1" t="n">
        <v>6512.39</v>
      </c>
      <c r="AE24" s="1" t="n">
        <v>166.321</v>
      </c>
      <c r="AF24" s="1" t="n">
        <f aca="false">AE24/12</f>
        <v>13.8600833333333</v>
      </c>
      <c r="AG24" s="1"/>
      <c r="AH24" s="12"/>
    </row>
    <row r="25" customFormat="false" ht="15" hidden="false" customHeight="false" outlineLevel="0" collapsed="false">
      <c r="H25" s="9"/>
      <c r="I25" s="16" t="s">
        <v>84</v>
      </c>
      <c r="J25" s="16" t="n">
        <f aca="false">2*(J10)-Q10</f>
        <v>5855.7488</v>
      </c>
      <c r="K25" s="1"/>
      <c r="L25" s="16" t="s">
        <v>84</v>
      </c>
      <c r="M25" s="16" t="n">
        <f aca="false">2*(M10)-T10</f>
        <v>6662.7024</v>
      </c>
      <c r="N25" s="10"/>
      <c r="O25" s="9"/>
      <c r="P25" s="1" t="s">
        <v>85</v>
      </c>
      <c r="Q25" s="16" t="n">
        <f aca="false">$I$1/(1-$I$1)*(J10-Q10)</f>
        <v>247.4992</v>
      </c>
      <c r="R25" s="1"/>
      <c r="S25" s="1" t="s">
        <v>85</v>
      </c>
      <c r="T25" s="16" t="n">
        <f aca="false">$I$1/(1-$I$1)*(M10-T10)</f>
        <v>158.6016</v>
      </c>
      <c r="U25" s="1"/>
      <c r="V25" s="11"/>
      <c r="W25" s="1" t="n">
        <v>0.4</v>
      </c>
      <c r="X25" s="1" t="n">
        <v>6471.182</v>
      </c>
      <c r="Y25" s="16" t="n">
        <v>90.5498</v>
      </c>
      <c r="Z25" s="1" t="n">
        <f aca="false">Y25/12</f>
        <v>7.54581666666667</v>
      </c>
      <c r="AA25" s="12"/>
      <c r="AB25" s="11"/>
      <c r="AC25" s="1" t="n">
        <v>0.4</v>
      </c>
      <c r="AD25" s="1" t="n">
        <v>6471.182</v>
      </c>
      <c r="AE25" s="1" t="n">
        <v>134.991</v>
      </c>
      <c r="AF25" s="1" t="n">
        <f aca="false">AE25/12</f>
        <v>11.24925</v>
      </c>
      <c r="AG25" s="1"/>
      <c r="AH25" s="12"/>
    </row>
    <row r="26" customFormat="false" ht="15" hidden="false" customHeight="false" outlineLevel="0" collapsed="false">
      <c r="H26" s="9"/>
      <c r="I26" s="16" t="s">
        <v>86</v>
      </c>
      <c r="J26" s="16" t="n">
        <f aca="false">2*(J11)-Q11</f>
        <v>6354.79872</v>
      </c>
      <c r="K26" s="1"/>
      <c r="L26" s="16" t="s">
        <v>86</v>
      </c>
      <c r="M26" s="16" t="n">
        <f aca="false">2*(M11)-T11</f>
        <v>6339.87456</v>
      </c>
      <c r="N26" s="10"/>
      <c r="O26" s="9"/>
      <c r="P26" s="1" t="s">
        <v>87</v>
      </c>
      <c r="Q26" s="16" t="n">
        <f aca="false">$I$1/(1-$I$1)*(J11-Q11)</f>
        <v>275.44928</v>
      </c>
      <c r="R26" s="1"/>
      <c r="S26" s="1" t="s">
        <v>87</v>
      </c>
      <c r="T26" s="16" t="n">
        <f aca="false">$I$1/(1-$I$1)*(M11-T11)</f>
        <v>105.10944</v>
      </c>
      <c r="U26" s="1"/>
      <c r="V26" s="11"/>
      <c r="W26" s="1" t="n">
        <v>0.5</v>
      </c>
      <c r="X26" s="1" t="n">
        <v>6395.762</v>
      </c>
      <c r="Y26" s="16" t="n">
        <v>89.7998</v>
      </c>
      <c r="Z26" s="16" t="n">
        <f aca="false">Y26/12</f>
        <v>7.48331666666667</v>
      </c>
      <c r="AA26" s="12"/>
      <c r="AB26" s="11"/>
      <c r="AC26" s="1" t="n">
        <v>0.5</v>
      </c>
      <c r="AD26" s="1" t="n">
        <v>6395.762</v>
      </c>
      <c r="AE26" s="1" t="n">
        <v>111.794</v>
      </c>
      <c r="AF26" s="1" t="n">
        <f aca="false">AE26/12</f>
        <v>9.31616666666667</v>
      </c>
      <c r="AG26" s="1"/>
      <c r="AH26" s="12"/>
    </row>
    <row r="27" customFormat="false" ht="15" hidden="false" customHeight="false" outlineLevel="0" collapsed="false">
      <c r="H27" s="9"/>
      <c r="I27" s="16" t="s">
        <v>88</v>
      </c>
      <c r="J27" s="16" t="n">
        <f aca="false">2*(J12)-Q12</f>
        <v>6189.51872</v>
      </c>
      <c r="K27" s="1"/>
      <c r="L27" s="16" t="s">
        <v>88</v>
      </c>
      <c r="M27" s="16" t="n">
        <f aca="false">2*(M12)-T12</f>
        <v>5694.38976</v>
      </c>
      <c r="N27" s="10"/>
      <c r="O27" s="9"/>
      <c r="P27" s="1" t="s">
        <v>89</v>
      </c>
      <c r="Q27" s="16" t="n">
        <f aca="false">$I$1/(1-$I$1)*(J12-Q12)</f>
        <v>226.47936</v>
      </c>
      <c r="R27" s="1"/>
      <c r="S27" s="1" t="s">
        <v>89</v>
      </c>
      <c r="T27" s="16" t="n">
        <f aca="false">$I$1/(1-$I$1)*(M12-T12)</f>
        <v>21.7100799999998</v>
      </c>
      <c r="U27" s="1"/>
      <c r="V27" s="11"/>
      <c r="W27" s="1" t="n">
        <v>0.6</v>
      </c>
      <c r="X27" s="1" t="n">
        <v>6270.578</v>
      </c>
      <c r="Y27" s="16" t="n">
        <v>87.5973</v>
      </c>
      <c r="Z27" s="16" t="n">
        <f aca="false">Y27/12</f>
        <v>7.299775</v>
      </c>
      <c r="AA27" s="12"/>
      <c r="AB27" s="11"/>
      <c r="AC27" s="1" t="n">
        <v>0.6</v>
      </c>
      <c r="AD27" s="1" t="n">
        <v>6270.578</v>
      </c>
      <c r="AE27" s="1" t="n">
        <v>97.3869</v>
      </c>
      <c r="AF27" s="1" t="n">
        <f aca="false">AE27/12</f>
        <v>8.115575</v>
      </c>
      <c r="AG27" s="1"/>
      <c r="AH27" s="12"/>
    </row>
    <row r="28" customFormat="false" ht="15" hidden="false" customHeight="false" outlineLevel="0" collapsed="false">
      <c r="H28" s="9"/>
      <c r="I28" s="16" t="s">
        <v>90</v>
      </c>
      <c r="J28" s="16" t="n">
        <f aca="false">2*(J13)-Q13</f>
        <v>5660.7187712</v>
      </c>
      <c r="K28" s="1"/>
      <c r="L28" s="16" t="s">
        <v>90</v>
      </c>
      <c r="M28" s="16" t="n">
        <f aca="false">2*(M13)-T13</f>
        <v>4584.2238976</v>
      </c>
      <c r="N28" s="10"/>
      <c r="O28" s="9"/>
      <c r="P28" s="1" t="s">
        <v>91</v>
      </c>
      <c r="Q28" s="16" t="n">
        <f aca="false">$I$1/(1-$I$1)*(J13-Q13)</f>
        <v>142.5594368</v>
      </c>
      <c r="R28" s="1"/>
      <c r="S28" s="1" t="s">
        <v>91</v>
      </c>
      <c r="T28" s="16" t="n">
        <f aca="false">$I$1/(1-$I$1)*(M13-T13)</f>
        <v>-104.0539136</v>
      </c>
      <c r="U28" s="1"/>
      <c r="V28" s="11"/>
      <c r="W28" s="1" t="n">
        <v>0.7</v>
      </c>
      <c r="X28" s="1" t="n">
        <v>6144.313</v>
      </c>
      <c r="Y28" s="16" t="n">
        <v>84.4978</v>
      </c>
      <c r="Z28" s="16" t="n">
        <f aca="false">Y28/12</f>
        <v>7.04148333333333</v>
      </c>
      <c r="AA28" s="12"/>
      <c r="AB28" s="11"/>
      <c r="AC28" s="1" t="n">
        <v>0.7</v>
      </c>
      <c r="AD28" s="1" t="n">
        <v>6144.313</v>
      </c>
      <c r="AE28" s="1" t="n">
        <v>87.3336</v>
      </c>
      <c r="AF28" s="1" t="n">
        <f aca="false">AE28/12</f>
        <v>7.2778</v>
      </c>
      <c r="AG28" s="1"/>
      <c r="AH28" s="12"/>
    </row>
    <row r="29" customFormat="false" ht="15" hidden="false" customHeight="false" outlineLevel="0" collapsed="false">
      <c r="H29" s="9"/>
      <c r="I29" s="16" t="s">
        <v>92</v>
      </c>
      <c r="J29" s="16" t="n">
        <f aca="false">2*(J14)-Q14</f>
        <v>5319.33805312</v>
      </c>
      <c r="K29" s="1"/>
      <c r="L29" s="16" t="s">
        <v>92</v>
      </c>
      <c r="M29" s="16" t="n">
        <f aca="false">2*(M14)-T14</f>
        <v>3817.70878976</v>
      </c>
      <c r="N29" s="10"/>
      <c r="O29" s="9"/>
      <c r="P29" s="1" t="s">
        <v>93</v>
      </c>
      <c r="Q29" s="16" t="n">
        <f aca="false">$I$1/(1-$I$1)*(J14-Q14)</f>
        <v>88.7883084800001</v>
      </c>
      <c r="R29" s="1"/>
      <c r="S29" s="1" t="s">
        <v>93</v>
      </c>
      <c r="T29" s="16" t="n">
        <f aca="false">$I$1/(1-$I$1)*(M14-T14)</f>
        <v>-177.660712960001</v>
      </c>
      <c r="U29" s="1"/>
      <c r="V29" s="11"/>
      <c r="W29" s="16" t="n">
        <v>0.8</v>
      </c>
      <c r="X29" s="16" t="n">
        <v>6082.752</v>
      </c>
      <c r="Y29" s="16" t="n">
        <v>79.9038</v>
      </c>
      <c r="Z29" s="16" t="n">
        <f aca="false">Y29/12</f>
        <v>6.65865</v>
      </c>
      <c r="AA29" s="12"/>
      <c r="AB29" s="11"/>
      <c r="AC29" s="16" t="n">
        <v>0.8</v>
      </c>
      <c r="AD29" s="16" t="n">
        <v>6082.752</v>
      </c>
      <c r="AE29" s="1" t="n">
        <v>76.3553</v>
      </c>
      <c r="AF29" s="1" t="n">
        <f aca="false">AE29/12</f>
        <v>6.36294166666667</v>
      </c>
      <c r="AG29" s="1"/>
      <c r="AH29" s="12"/>
    </row>
    <row r="30" customFormat="false" ht="15" hidden="false" customHeight="false" outlineLevel="0" collapsed="false">
      <c r="H30" s="9"/>
      <c r="I30" s="16" t="s">
        <v>94</v>
      </c>
      <c r="J30" s="16" t="n">
        <f aca="false">2*(J15)-Q15</f>
        <v>5718.400871424</v>
      </c>
      <c r="K30" s="1"/>
      <c r="L30" s="16" t="s">
        <v>94</v>
      </c>
      <c r="M30" s="16" t="n">
        <f aca="false">2*(M15)-T15</f>
        <v>4264.630769152</v>
      </c>
      <c r="N30" s="10"/>
      <c r="O30" s="9"/>
      <c r="P30" s="1" t="s">
        <v>95</v>
      </c>
      <c r="Q30" s="16" t="n">
        <f aca="false">$I$1/(1-$I$1)*(J15-Q15)</f>
        <v>123.263254016</v>
      </c>
      <c r="R30" s="1"/>
      <c r="S30" s="1" t="s">
        <v>95</v>
      </c>
      <c r="T30" s="16" t="n">
        <f aca="false">$I$1/(1-$I$1)*(M15-T15)</f>
        <v>-108.262636032001</v>
      </c>
      <c r="U30" s="1"/>
      <c r="V30" s="11"/>
      <c r="W30" s="1" t="n">
        <v>0.9</v>
      </c>
      <c r="X30" s="1" t="n">
        <v>6134.009</v>
      </c>
      <c r="Y30" s="16" t="n">
        <v>73.2913</v>
      </c>
      <c r="Z30" s="16" t="n">
        <f aca="false">Y30/12</f>
        <v>6.10760833333333</v>
      </c>
      <c r="AA30" s="12"/>
      <c r="AB30" s="11"/>
      <c r="AC30" s="1" t="n">
        <v>0.9</v>
      </c>
      <c r="AD30" s="1" t="n">
        <v>6134.009</v>
      </c>
      <c r="AE30" s="1" t="n">
        <v>60.3336</v>
      </c>
      <c r="AF30" s="27" t="n">
        <f aca="false">AE30/12</f>
        <v>5.0278</v>
      </c>
      <c r="AG30" s="1"/>
      <c r="AH30" s="12"/>
    </row>
    <row r="31" customFormat="false" ht="15" hidden="false" customHeight="false" outlineLevel="0" collapsed="false">
      <c r="H31" s="9"/>
      <c r="I31" s="16" t="s">
        <v>96</v>
      </c>
      <c r="J31" s="16" t="n">
        <f aca="false">2*(J16)-Q16</f>
        <v>6339.3050402816</v>
      </c>
      <c r="K31" s="1"/>
      <c r="L31" s="16" t="s">
        <v>96</v>
      </c>
      <c r="M31" s="16" t="n">
        <f aca="false">2*(M16)-T16</f>
        <v>6894.0356051968</v>
      </c>
      <c r="N31" s="10"/>
      <c r="O31" s="9"/>
      <c r="P31" s="1" t="s">
        <v>97</v>
      </c>
      <c r="Q31" s="16" t="n">
        <f aca="false">$I$1/(1-$I$1)*(J16-Q16)</f>
        <v>178.5566889984</v>
      </c>
      <c r="R31" s="1"/>
      <c r="S31" s="1" t="s">
        <v>97</v>
      </c>
      <c r="T31" s="16" t="n">
        <f aca="false">$I$1/(1-$I$1)*(M16-T16)</f>
        <v>195.922638643199</v>
      </c>
      <c r="U31" s="1"/>
      <c r="V31" s="11"/>
      <c r="W31" s="1"/>
      <c r="X31" s="1"/>
      <c r="Y31" s="1"/>
      <c r="Z31" s="1"/>
      <c r="AA31" s="12"/>
      <c r="AB31" s="11"/>
      <c r="AC31" s="1"/>
      <c r="AD31" s="1"/>
      <c r="AE31" s="1"/>
      <c r="AF31" s="1"/>
      <c r="AG31" s="1"/>
      <c r="AH31" s="12"/>
    </row>
    <row r="32" customFormat="false" ht="15" hidden="false" customHeight="false" outlineLevel="0" collapsed="false">
      <c r="H32" s="9"/>
      <c r="I32" s="16" t="s">
        <v>98</v>
      </c>
      <c r="J32" s="16" t="n">
        <f aca="false">2*(J17)-Q17</f>
        <v>6365.6315067392</v>
      </c>
      <c r="K32" s="1"/>
      <c r="L32" s="16" t="s">
        <v>98</v>
      </c>
      <c r="M32" s="16" t="n">
        <f aca="false">2*(M17)-T17</f>
        <v>7703.4132760576</v>
      </c>
      <c r="N32" s="10"/>
      <c r="O32" s="9"/>
      <c r="P32" s="1" t="s">
        <v>99</v>
      </c>
      <c r="Q32" s="16" t="n">
        <f aca="false">$I$1/(1-$I$1)*(J17-Q17)</f>
        <v>161.6422198272</v>
      </c>
      <c r="R32" s="1"/>
      <c r="S32" s="1" t="s">
        <v>99</v>
      </c>
      <c r="T32" s="16" t="n">
        <f aca="false">$I$1/(1-$I$1)*(M17-T17)</f>
        <v>264.084308889599</v>
      </c>
      <c r="U32" s="1"/>
      <c r="V32" s="11"/>
      <c r="W32" s="1"/>
      <c r="X32" s="1"/>
      <c r="Y32" s="1"/>
      <c r="Z32" s="1"/>
      <c r="AA32" s="12"/>
      <c r="AB32" s="11"/>
      <c r="AC32" s="1"/>
      <c r="AD32" s="1"/>
      <c r="AE32" s="1"/>
      <c r="AF32" s="1"/>
      <c r="AG32" s="1"/>
      <c r="AH32" s="12"/>
    </row>
    <row r="33" customFormat="false" ht="15.75" hidden="false" customHeight="false" outlineLevel="0" collapsed="false">
      <c r="H33" s="19"/>
      <c r="I33" s="20"/>
      <c r="J33" s="20"/>
      <c r="K33" s="20"/>
      <c r="L33" s="20"/>
      <c r="M33" s="20"/>
      <c r="N33" s="21"/>
      <c r="O33" s="19"/>
      <c r="P33" s="20"/>
      <c r="Q33" s="20"/>
      <c r="R33" s="20"/>
      <c r="S33" s="20"/>
      <c r="T33" s="20"/>
      <c r="U33" s="20"/>
      <c r="V33" s="22"/>
      <c r="W33" s="25"/>
      <c r="X33" s="25"/>
      <c r="Y33" s="25"/>
      <c r="Z33" s="25"/>
      <c r="AA33" s="26"/>
      <c r="AB33" s="22"/>
      <c r="AC33" s="25"/>
      <c r="AD33" s="25"/>
      <c r="AE33" s="25"/>
      <c r="AF33" s="25"/>
      <c r="AG33" s="25"/>
      <c r="AH33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2017-03-08T08:28:35Z</dcterms:created>
  <dc:creator>dwi a</dc:creator>
  <dc:description/>
  <dc:language>en-US</dc:language>
  <cp:lastModifiedBy>dwi a</cp:lastModifiedBy>
  <dcterms:modified xsi:type="dcterms:W3CDTF">2017-09-23T09:49:13Z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