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240" yWindow="60" windowWidth="20115" windowHeight="8010" activeTab="2"/>
  </bookViews>
  <sheets>
    <sheet name="Sheet1" sheetId="1" r:id="rId1"/>
    <sheet name="alpha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D9" i="3" l="1"/>
  <c r="D10" i="3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F9" i="3"/>
  <c r="F10" i="3" l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D6" i="3"/>
  <c r="F6" i="3" l="1"/>
  <c r="D7" i="3"/>
  <c r="D8" i="3" s="1"/>
  <c r="C18" i="3"/>
  <c r="E7" i="3"/>
  <c r="E8" i="3" s="1"/>
  <c r="O6" i="3"/>
  <c r="Q6" i="3" s="1"/>
  <c r="K6" i="3"/>
  <c r="I6" i="3"/>
  <c r="J6" i="3"/>
  <c r="H6" i="3"/>
  <c r="L6" i="3" l="1"/>
  <c r="N6" i="3" s="1"/>
  <c r="P6" i="3" s="1"/>
  <c r="E9" i="3"/>
  <c r="F7" i="3"/>
  <c r="F8" i="3" s="1"/>
  <c r="G7" i="3"/>
  <c r="C7" i="2"/>
  <c r="H9" i="3" l="1"/>
  <c r="H8" i="3"/>
  <c r="N8" i="3"/>
  <c r="P8" i="3" s="1"/>
  <c r="J8" i="3"/>
  <c r="K7" i="3"/>
  <c r="I7" i="3"/>
  <c r="H7" i="3"/>
  <c r="J7" i="3"/>
  <c r="E10" i="3"/>
  <c r="O7" i="3"/>
  <c r="Q7" i="3" s="1"/>
  <c r="G8" i="3"/>
  <c r="G9" i="3" s="1"/>
  <c r="N7" i="3"/>
  <c r="P7" i="3" s="1"/>
  <c r="H21" i="2"/>
  <c r="I21" i="2" s="1"/>
  <c r="H6" i="2"/>
  <c r="I6" i="2" s="1"/>
  <c r="F21" i="2"/>
  <c r="F6" i="2"/>
  <c r="E21" i="2"/>
  <c r="E6" i="2"/>
  <c r="C22" i="2"/>
  <c r="D7" i="2"/>
  <c r="B33" i="2"/>
  <c r="N9" i="3" l="1"/>
  <c r="P9" i="3" s="1"/>
  <c r="J9" i="3"/>
  <c r="L9" i="3" s="1"/>
  <c r="L8" i="3"/>
  <c r="M7" i="3"/>
  <c r="I9" i="3"/>
  <c r="K9" i="3"/>
  <c r="L7" i="3"/>
  <c r="E11" i="3"/>
  <c r="G10" i="3"/>
  <c r="K10" i="3" s="1"/>
  <c r="K8" i="3"/>
  <c r="O8" i="3"/>
  <c r="Q8" i="3" s="1"/>
  <c r="I8" i="3"/>
  <c r="O9" i="3"/>
  <c r="Q9" i="3" s="1"/>
  <c r="C8" i="2"/>
  <c r="D22" i="2"/>
  <c r="F22" i="2" s="1"/>
  <c r="E7" i="2"/>
  <c r="C23" i="2"/>
  <c r="F7" i="2"/>
  <c r="H7" i="2"/>
  <c r="I7" i="2" s="1"/>
  <c r="B18" i="2"/>
  <c r="N11" i="3" l="1"/>
  <c r="P11" i="3" s="1"/>
  <c r="J10" i="3"/>
  <c r="H10" i="3"/>
  <c r="N10" i="3"/>
  <c r="P10" i="3" s="1"/>
  <c r="M8" i="3"/>
  <c r="M9" i="3"/>
  <c r="G11" i="3"/>
  <c r="I11" i="3" s="1"/>
  <c r="E12" i="3"/>
  <c r="I10" i="3"/>
  <c r="M10" i="3" s="1"/>
  <c r="O10" i="3"/>
  <c r="Q10" i="3" s="1"/>
  <c r="F8" i="2"/>
  <c r="E22" i="2"/>
  <c r="G22" i="2" s="1"/>
  <c r="C9" i="2"/>
  <c r="D8" i="2"/>
  <c r="C24" i="2"/>
  <c r="D23" i="2"/>
  <c r="F23" i="2" s="1"/>
  <c r="H22" i="2"/>
  <c r="I22" i="2" s="1"/>
  <c r="G7" i="2"/>
  <c r="C18" i="1"/>
  <c r="B18" i="1"/>
  <c r="H11" i="3" l="1"/>
  <c r="H12" i="3"/>
  <c r="J11" i="3"/>
  <c r="L10" i="3"/>
  <c r="K11" i="3"/>
  <c r="M11" i="3" s="1"/>
  <c r="O11" i="3"/>
  <c r="Q11" i="3" s="1"/>
  <c r="E13" i="3"/>
  <c r="G12" i="3"/>
  <c r="K12" i="3" s="1"/>
  <c r="H23" i="2"/>
  <c r="I23" i="2" s="1"/>
  <c r="E23" i="2"/>
  <c r="D9" i="2"/>
  <c r="H9" i="2" s="1"/>
  <c r="I9" i="2" s="1"/>
  <c r="H8" i="2"/>
  <c r="I8" i="2" s="1"/>
  <c r="E8" i="2"/>
  <c r="G23" i="2"/>
  <c r="C25" i="2"/>
  <c r="D24" i="2"/>
  <c r="C10" i="2"/>
  <c r="L11" i="3" l="1"/>
  <c r="H13" i="3"/>
  <c r="J12" i="3"/>
  <c r="N13" i="3"/>
  <c r="P13" i="3" s="1"/>
  <c r="J13" i="3"/>
  <c r="N12" i="3"/>
  <c r="P12" i="3" s="1"/>
  <c r="I12" i="3"/>
  <c r="M12" i="3" s="1"/>
  <c r="O12" i="3"/>
  <c r="Q12" i="3" s="1"/>
  <c r="E14" i="3"/>
  <c r="G13" i="3"/>
  <c r="K13" i="3" s="1"/>
  <c r="D25" i="2"/>
  <c r="E25" i="2" s="1"/>
  <c r="D10" i="2"/>
  <c r="E10" i="2" s="1"/>
  <c r="F9" i="2"/>
  <c r="E9" i="2"/>
  <c r="E24" i="2"/>
  <c r="C26" i="2"/>
  <c r="G8" i="2"/>
  <c r="F24" i="2"/>
  <c r="C11" i="2"/>
  <c r="H24" i="2"/>
  <c r="I24" i="2" s="1"/>
  <c r="L12" i="3" l="1"/>
  <c r="F25" i="2"/>
  <c r="G25" i="2" s="1"/>
  <c r="H14" i="3"/>
  <c r="L13" i="3"/>
  <c r="H25" i="2"/>
  <c r="I25" i="2" s="1"/>
  <c r="O13" i="3"/>
  <c r="Q13" i="3" s="1"/>
  <c r="I13" i="3"/>
  <c r="M13" i="3" s="1"/>
  <c r="G14" i="3"/>
  <c r="K14" i="3" s="1"/>
  <c r="E15" i="3"/>
  <c r="D26" i="2"/>
  <c r="G24" i="2"/>
  <c r="G9" i="2"/>
  <c r="F10" i="2"/>
  <c r="G10" i="2" s="1"/>
  <c r="D11" i="2"/>
  <c r="F11" i="2" s="1"/>
  <c r="H10" i="2"/>
  <c r="I10" i="2" s="1"/>
  <c r="C12" i="2"/>
  <c r="C27" i="2"/>
  <c r="F26" i="2"/>
  <c r="H26" i="2"/>
  <c r="I26" i="2" s="1"/>
  <c r="E26" i="2"/>
  <c r="N15" i="3" l="1"/>
  <c r="P15" i="3" s="1"/>
  <c r="J14" i="3"/>
  <c r="N14" i="3"/>
  <c r="P14" i="3" s="1"/>
  <c r="I14" i="3"/>
  <c r="M14" i="3" s="1"/>
  <c r="O14" i="3"/>
  <c r="Q14" i="3" s="1"/>
  <c r="G15" i="3"/>
  <c r="O15" i="3" s="1"/>
  <c r="Q15" i="3" s="1"/>
  <c r="E16" i="3"/>
  <c r="E11" i="2"/>
  <c r="G11" i="2" s="1"/>
  <c r="H11" i="2"/>
  <c r="I11" i="2" s="1"/>
  <c r="D12" i="2"/>
  <c r="F12" i="2" s="1"/>
  <c r="C28" i="2"/>
  <c r="G26" i="2"/>
  <c r="D27" i="2"/>
  <c r="H27" i="2" s="1"/>
  <c r="I27" i="2" s="1"/>
  <c r="C13" i="2"/>
  <c r="H15" i="3" l="1"/>
  <c r="J15" i="3"/>
  <c r="L14" i="3"/>
  <c r="K15" i="3"/>
  <c r="I15" i="3"/>
  <c r="E17" i="3"/>
  <c r="G16" i="3"/>
  <c r="K16" i="3" s="1"/>
  <c r="E12" i="2"/>
  <c r="H12" i="2"/>
  <c r="I12" i="2" s="1"/>
  <c r="C14" i="2"/>
  <c r="C29" i="2"/>
  <c r="G12" i="2"/>
  <c r="D28" i="2"/>
  <c r="H28" i="2" s="1"/>
  <c r="I28" i="2" s="1"/>
  <c r="E27" i="2"/>
  <c r="D13" i="2"/>
  <c r="E13" i="2" s="1"/>
  <c r="F27" i="2"/>
  <c r="L15" i="3" l="1"/>
  <c r="H16" i="3"/>
  <c r="H17" i="3"/>
  <c r="J17" i="3"/>
  <c r="N17" i="3"/>
  <c r="P17" i="3" s="1"/>
  <c r="N16" i="3"/>
  <c r="P16" i="3" s="1"/>
  <c r="J16" i="3"/>
  <c r="M15" i="3"/>
  <c r="I16" i="3"/>
  <c r="M16" i="3" s="1"/>
  <c r="G17" i="3"/>
  <c r="K17" i="3" s="1"/>
  <c r="O16" i="3"/>
  <c r="Q16" i="3" s="1"/>
  <c r="F28" i="2"/>
  <c r="C30" i="2"/>
  <c r="C15" i="2"/>
  <c r="D14" i="2"/>
  <c r="H13" i="2"/>
  <c r="I13" i="2" s="1"/>
  <c r="G27" i="2"/>
  <c r="D29" i="2"/>
  <c r="E28" i="2"/>
  <c r="F13" i="2"/>
  <c r="G13" i="2" s="1"/>
  <c r="H18" i="3" l="1"/>
  <c r="L17" i="3"/>
  <c r="D30" i="2"/>
  <c r="J18" i="3"/>
  <c r="L16" i="3"/>
  <c r="O17" i="3"/>
  <c r="Q17" i="3" s="1"/>
  <c r="Q18" i="3" s="1"/>
  <c r="S20" i="3" s="1"/>
  <c r="I17" i="3"/>
  <c r="M17" i="3" s="1"/>
  <c r="G28" i="2"/>
  <c r="D15" i="2"/>
  <c r="E15" i="2" s="1"/>
  <c r="E14" i="2"/>
  <c r="C16" i="2"/>
  <c r="C31" i="2"/>
  <c r="D31" i="2" s="1"/>
  <c r="H30" i="2"/>
  <c r="I30" i="2" s="1"/>
  <c r="E30" i="2"/>
  <c r="F30" i="2"/>
  <c r="H14" i="2"/>
  <c r="I14" i="2" s="1"/>
  <c r="F29" i="2"/>
  <c r="H29" i="2"/>
  <c r="I29" i="2" s="1"/>
  <c r="F14" i="2"/>
  <c r="E29" i="2"/>
  <c r="N18" i="3" l="1"/>
  <c r="P18" i="3" s="1"/>
  <c r="S19" i="3" s="1"/>
  <c r="H19" i="3"/>
  <c r="L18" i="3"/>
  <c r="G14" i="2"/>
  <c r="F15" i="2"/>
  <c r="G15" i="2" s="1"/>
  <c r="H15" i="2"/>
  <c r="I15" i="2" s="1"/>
  <c r="G30" i="2"/>
  <c r="G29" i="2"/>
  <c r="C32" i="2"/>
  <c r="D32" i="2" s="1"/>
  <c r="F31" i="2"/>
  <c r="H31" i="2"/>
  <c r="I31" i="2" s="1"/>
  <c r="E31" i="2"/>
  <c r="C17" i="2"/>
  <c r="D16" i="2"/>
  <c r="H20" i="3" l="1"/>
  <c r="N19" i="3"/>
  <c r="P19" i="3" s="1"/>
  <c r="J19" i="3"/>
  <c r="D17" i="2"/>
  <c r="H17" i="2" s="1"/>
  <c r="I17" i="2" s="1"/>
  <c r="H16" i="2"/>
  <c r="I16" i="2" s="1"/>
  <c r="F16" i="2"/>
  <c r="G31" i="2"/>
  <c r="E16" i="2"/>
  <c r="F32" i="2"/>
  <c r="H32" i="2"/>
  <c r="I32" i="2" s="1"/>
  <c r="I33" i="2" s="1"/>
  <c r="M23" i="2" s="1"/>
  <c r="E32" i="2"/>
  <c r="N20" i="3" l="1"/>
  <c r="P20" i="3" s="1"/>
  <c r="J20" i="3"/>
  <c r="L20" i="3" s="1"/>
  <c r="L19" i="3"/>
  <c r="G32" i="2"/>
  <c r="E17" i="2"/>
  <c r="I18" i="2"/>
  <c r="M8" i="2" s="1"/>
  <c r="F17" i="2"/>
  <c r="G17" i="2" s="1"/>
  <c r="G16" i="2"/>
  <c r="H21" i="3" l="1"/>
  <c r="H22" i="3"/>
  <c r="N21" i="3"/>
  <c r="P21" i="3" s="1"/>
  <c r="J21" i="3"/>
  <c r="J22" i="3"/>
  <c r="N22" i="3"/>
  <c r="P22" i="3" s="1"/>
  <c r="L22" i="3" l="1"/>
  <c r="L21" i="3"/>
  <c r="H24" i="3" l="1"/>
  <c r="H23" i="3"/>
  <c r="J23" i="3"/>
  <c r="N23" i="3"/>
  <c r="P23" i="3" s="1"/>
  <c r="J24" i="3"/>
  <c r="N24" i="3"/>
  <c r="P24" i="3" s="1"/>
  <c r="L23" i="3" l="1"/>
  <c r="L24" i="3"/>
  <c r="H26" i="3" l="1"/>
  <c r="H25" i="3"/>
  <c r="N25" i="3"/>
  <c r="P25" i="3" s="1"/>
  <c r="J25" i="3"/>
  <c r="N26" i="3"/>
  <c r="P26" i="3" s="1"/>
  <c r="J26" i="3"/>
  <c r="H27" i="3" l="1"/>
  <c r="L26" i="3"/>
  <c r="L25" i="3"/>
  <c r="H28" i="3" l="1"/>
  <c r="N27" i="3"/>
  <c r="P27" i="3" s="1"/>
  <c r="J27" i="3"/>
  <c r="L27" i="3" s="1"/>
  <c r="J28" i="3" l="1"/>
  <c r="L28" i="3" s="1"/>
  <c r="N28" i="3"/>
  <c r="P28" i="3" s="1"/>
  <c r="N29" i="3"/>
  <c r="P29" i="3" s="1"/>
  <c r="H29" i="3" l="1"/>
  <c r="J29" i="3"/>
  <c r="L29" i="3" l="1"/>
</calcChain>
</file>

<file path=xl/sharedStrings.xml><?xml version="1.0" encoding="utf-8"?>
<sst xmlns="http://schemas.openxmlformats.org/spreadsheetml/2006/main" count="113" uniqueCount="45">
  <si>
    <t>Januari</t>
  </si>
  <si>
    <t>Februari</t>
  </si>
  <si>
    <t>Maret</t>
  </si>
  <si>
    <t xml:space="preserve">April 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</si>
  <si>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</si>
  <si>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</si>
  <si>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</si>
  <si>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</si>
  <si>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</si>
  <si>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</si>
  <si>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</si>
  <si>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</si>
  <si>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ps 287</t>
  </si>
  <si>
    <t>ps 281</t>
  </si>
  <si>
    <t>Data pelanggaran lalu lintas</t>
  </si>
  <si>
    <t>Satlantas Polrestabes Surabaya</t>
  </si>
  <si>
    <t>Periode Januari - Desember 2014</t>
  </si>
  <si>
    <t>alpha</t>
  </si>
  <si>
    <t>S't</t>
  </si>
  <si>
    <t>S"t</t>
  </si>
  <si>
    <t>at</t>
  </si>
  <si>
    <t>bt</t>
  </si>
  <si>
    <t>Et</t>
  </si>
  <si>
    <t>Et2</t>
  </si>
  <si>
    <t>total</t>
  </si>
  <si>
    <t>Ft</t>
  </si>
  <si>
    <t>MSE (ps 287)</t>
  </si>
  <si>
    <t>MSE(ps 281)</t>
  </si>
  <si>
    <t>S't ps 287</t>
  </si>
  <si>
    <t>S"t ps 287</t>
  </si>
  <si>
    <t>at ps 287</t>
  </si>
  <si>
    <t>bt ps 287</t>
  </si>
  <si>
    <t>Ft ps 287</t>
  </si>
  <si>
    <t>Et ps 287</t>
  </si>
  <si>
    <t>Et2 ps 287</t>
  </si>
  <si>
    <t>S't ps 281</t>
  </si>
  <si>
    <t>S"t ps 281</t>
  </si>
  <si>
    <t>at ps 281</t>
  </si>
  <si>
    <t>bt ps 281</t>
  </si>
  <si>
    <t>Ft ps 281</t>
  </si>
  <si>
    <t>Et ps 281</t>
  </si>
  <si>
    <t>Et2 ps 281</t>
  </si>
  <si>
    <t>j</t>
  </si>
  <si>
    <t>m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</si>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</sst>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2" borderId="0" xfId="0" applyFill="1" applyBorder="1"/>
    <xf numFmtId="0" fontId="0" fillId="0" borderId="0" xfId="0" applyFill="1" applyBorder="1"/>
    <xf numFmtId="0" fontId="0" fillId="0" borderId="0" xfId="0" applyFont="1" applyFill="1" applyBorder="1"/>
    <xf numFmtId="0" fontId="0" fillId="3" borderId="0" xfId="0" applyFont="1" applyFill="1" applyBorder="1"/>
    <xf numFmtId="0" fontId="0" fillId="4" borderId="0" xfId="0" applyFill="1" applyBorder="1"/>
    <xf numFmtId="0" fontId="0" fillId="5" borderId="0" xfId="0" applyFill="1"/>
    <xf numFmtId="0" fontId="0" fillId="5" borderId="0" xfId="0" applyFill="1" applyBorder="1"/>
    <xf numFmtId="0" fontId="0" fillId="4" borderId="3" xfId="0" applyFill="1" applyBorder="1"/>
    <xf numFmtId="0" fontId="0" fillId="0" borderId="0" xfId="0" applyFill="1"/>
    <xf numFmtId="0" fontId="0" fillId="4" borderId="1" xfId="0" applyFill="1" applyBorder="1"/>
    <xf numFmtId="0" fontId="1" fillId="0" borderId="0" xfId="0" applyFont="1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F15" sqref="F15"/>
    </sheetView>
  </sheetViews>
  <sheetFormatPr defaultRowHeight="15" x14ac:dyDescent="0.25"/>
  <sheetData>
    <row r="1" spans="1:6" x14ac:dyDescent="0.25">
      <c r="A1" s="2"/>
      <c r="B1" s="2" t="s">
        <v>14</v>
      </c>
      <c r="C1" s="2"/>
    </row>
    <row r="2" spans="1:6" x14ac:dyDescent="0.25">
      <c r="A2" s="2"/>
      <c r="B2" s="2" t="s">
        <v>15</v>
      </c>
      <c r="C2" s="2"/>
    </row>
    <row r="3" spans="1:6" x14ac:dyDescent="0.25">
      <c r="A3" s="2"/>
      <c r="B3" s="2" t="s">
        <v>16</v>
      </c>
      <c r="C3" s="2"/>
      <c r="D3" s="2"/>
      <c r="E3" s="2"/>
      <c r="F3" s="2"/>
    </row>
    <row r="4" spans="1:6" x14ac:dyDescent="0.25">
      <c r="A4" s="2"/>
      <c r="B4" s="2"/>
      <c r="C4" s="2"/>
      <c r="D4" s="2"/>
      <c r="E4" s="2"/>
      <c r="F4" s="2"/>
    </row>
    <row r="5" spans="1:6" x14ac:dyDescent="0.25">
      <c r="A5" s="2"/>
      <c r="B5" s="1" t="s">
        <v>12</v>
      </c>
      <c r="C5" s="1" t="s">
        <v>13</v>
      </c>
      <c r="D5" s="2"/>
      <c r="E5" s="2"/>
      <c r="F5" s="2"/>
    </row>
    <row r="6" spans="1:6" x14ac:dyDescent="0.25">
      <c r="A6" s="1" t="s">
        <v>0</v>
      </c>
      <c r="B6" s="1">
        <v>3184</v>
      </c>
      <c r="C6" s="1">
        <v>4708</v>
      </c>
      <c r="D6" s="2"/>
      <c r="E6" s="2"/>
      <c r="F6" s="2"/>
    </row>
    <row r="7" spans="1:6" x14ac:dyDescent="0.25">
      <c r="A7" s="1" t="s">
        <v>1</v>
      </c>
      <c r="B7" s="1">
        <v>7083</v>
      </c>
      <c r="C7" s="1">
        <v>10860</v>
      </c>
      <c r="D7" s="2"/>
      <c r="E7" s="2"/>
      <c r="F7" s="2"/>
    </row>
    <row r="8" spans="1:6" x14ac:dyDescent="0.25">
      <c r="A8" s="1" t="s">
        <v>2</v>
      </c>
      <c r="B8" s="1">
        <v>8052</v>
      </c>
      <c r="C8" s="1">
        <v>8047</v>
      </c>
      <c r="D8" s="2"/>
      <c r="E8" s="2"/>
      <c r="F8" s="2"/>
    </row>
    <row r="9" spans="1:6" x14ac:dyDescent="0.25">
      <c r="A9" s="1" t="s">
        <v>3</v>
      </c>
      <c r="B9" s="1">
        <v>5203</v>
      </c>
      <c r="C9" s="1">
        <v>4701</v>
      </c>
      <c r="D9" s="2"/>
      <c r="E9" s="2"/>
      <c r="F9" s="2"/>
    </row>
    <row r="10" spans="1:6" x14ac:dyDescent="0.25">
      <c r="A10" s="1" t="s">
        <v>4</v>
      </c>
      <c r="B10" s="1">
        <v>6802</v>
      </c>
      <c r="C10" s="1">
        <v>5484</v>
      </c>
      <c r="D10" s="2"/>
      <c r="E10" s="2"/>
      <c r="F10" s="2"/>
    </row>
    <row r="11" spans="1:6" x14ac:dyDescent="0.25">
      <c r="A11" s="1" t="s">
        <v>5</v>
      </c>
      <c r="B11" s="1">
        <v>5406</v>
      </c>
      <c r="C11" s="1">
        <v>4360</v>
      </c>
      <c r="D11" s="2"/>
      <c r="E11" s="2"/>
      <c r="F11" s="2"/>
    </row>
    <row r="12" spans="1:6" x14ac:dyDescent="0.25">
      <c r="A12" s="1" t="s">
        <v>6</v>
      </c>
      <c r="B12" s="1">
        <v>4318</v>
      </c>
      <c r="C12" s="1">
        <v>2572</v>
      </c>
      <c r="D12" s="2"/>
      <c r="E12" s="2"/>
      <c r="F12" s="2"/>
    </row>
    <row r="13" spans="1:6" x14ac:dyDescent="0.25">
      <c r="A13" s="1" t="s">
        <v>7</v>
      </c>
      <c r="B13" s="1">
        <v>4459</v>
      </c>
      <c r="C13" s="1">
        <v>2640</v>
      </c>
      <c r="D13" s="2"/>
      <c r="E13" s="2"/>
      <c r="F13" s="2"/>
    </row>
    <row r="14" spans="1:6" x14ac:dyDescent="0.25">
      <c r="A14" s="1" t="s">
        <v>8</v>
      </c>
      <c r="B14" s="1">
        <v>6270</v>
      </c>
      <c r="C14" s="1">
        <v>5375</v>
      </c>
      <c r="D14" s="2"/>
      <c r="E14" s="2"/>
      <c r="F14" s="2"/>
    </row>
    <row r="15" spans="1:6" x14ac:dyDescent="0.25">
      <c r="A15" s="1" t="s">
        <v>9</v>
      </c>
      <c r="B15" s="1">
        <v>7224</v>
      </c>
      <c r="C15" s="1">
        <v>11761</v>
      </c>
      <c r="D15" s="2"/>
      <c r="E15" s="2"/>
      <c r="F15" s="2"/>
    </row>
    <row r="16" spans="1:6" x14ac:dyDescent="0.25">
      <c r="A16" s="1" t="s">
        <v>10</v>
      </c>
      <c r="B16" s="1">
        <v>6095</v>
      </c>
      <c r="C16" s="1">
        <v>8794</v>
      </c>
      <c r="D16" s="2"/>
      <c r="E16" s="2"/>
      <c r="F16" s="2"/>
    </row>
    <row r="17" spans="1:3" x14ac:dyDescent="0.25">
      <c r="A17" s="1" t="s">
        <v>11</v>
      </c>
      <c r="B17" s="1">
        <v>6206</v>
      </c>
      <c r="C17" s="1">
        <v>8990</v>
      </c>
    </row>
    <row r="18" spans="1:3" x14ac:dyDescent="0.25">
      <c r="A18" s="2"/>
      <c r="B18" s="2">
        <f>SUM(B6:B17)</f>
        <v>70302</v>
      </c>
      <c r="C18" s="2">
        <f>SUM(C6:C17)</f>
        <v>78292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3"/>
  <sheetViews>
    <sheetView zoomScaleNormal="100" workbookViewId="0">
      <selection activeCell="K1" sqref="K1"/>
    </sheetView>
  </sheetViews>
  <sheetFormatPr defaultRowHeight="15" x14ac:dyDescent="0.25"/>
  <cols>
    <col min="12" max="12" width="12" bestFit="1" customWidth="1"/>
  </cols>
  <sheetData>
    <row r="1" spans="1:34" x14ac:dyDescent="0.25">
      <c r="A1" s="2"/>
      <c r="B1" s="2" t="s">
        <v>14</v>
      </c>
      <c r="C1" s="2"/>
      <c r="D1" s="2"/>
      <c r="E1" s="2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</row>
    <row r="2" spans="1:34" x14ac:dyDescent="0.25">
      <c r="A2" s="2"/>
      <c r="B2" s="2" t="s">
        <v>15</v>
      </c>
      <c r="C2" s="2"/>
      <c r="D2" s="2"/>
      <c r="E2" s="2"/>
      <c r="G2" s="9" t="s">
        <v>17</v>
      </c>
      <c r="H2" s="10">
        <v>0.9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 spans="1:34" x14ac:dyDescent="0.25">
      <c r="A3" s="2"/>
      <c r="B3" s="2" t="s">
        <v>16</v>
      </c>
      <c r="C3" s="2"/>
      <c r="D3" s="2"/>
      <c r="E3" s="2"/>
      <c r="F3" s="2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spans="1:34" x14ac:dyDescent="0.25">
      <c r="A4" s="2"/>
      <c r="B4" s="2"/>
      <c r="C4" s="6"/>
      <c r="D4" s="6"/>
      <c r="E4" s="6"/>
      <c r="F4" s="6"/>
      <c r="G4" s="6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4" x14ac:dyDescent="0.25">
      <c r="A5" s="2"/>
      <c r="B5" s="8" t="s">
        <v>12</v>
      </c>
      <c r="C5" s="7" t="s">
        <v>18</v>
      </c>
      <c r="D5" s="7" t="s">
        <v>19</v>
      </c>
      <c r="E5" s="7" t="s">
        <v>20</v>
      </c>
      <c r="F5" s="7" t="s">
        <v>21</v>
      </c>
      <c r="G5" s="7" t="s">
        <v>25</v>
      </c>
      <c r="H5" s="7" t="s">
        <v>22</v>
      </c>
      <c r="I5" s="7" t="s">
        <v>23</v>
      </c>
      <c r="J5" s="6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4" x14ac:dyDescent="0.25">
      <c r="A6" s="2" t="s">
        <v>0</v>
      </c>
      <c r="B6" s="2">
        <v>3184</v>
      </c>
      <c r="C6" s="2">
        <v>3184</v>
      </c>
      <c r="D6" s="2">
        <v>3184</v>
      </c>
      <c r="E6" s="2">
        <f>2*(C6)-D6</f>
        <v>3184</v>
      </c>
      <c r="F6" s="2">
        <f>$H$2/(1-$H$2)*(C6-D6)</f>
        <v>0</v>
      </c>
      <c r="G6" s="5">
        <v>3184</v>
      </c>
      <c r="H6" s="5">
        <f>C6-D6</f>
        <v>0</v>
      </c>
      <c r="I6" s="5">
        <f>H6^2</f>
        <v>0</v>
      </c>
      <c r="J6" s="5"/>
      <c r="K6" s="5"/>
      <c r="L6" s="5"/>
      <c r="M6" s="5"/>
      <c r="N6" s="5"/>
      <c r="O6" s="5"/>
      <c r="P6" s="5"/>
      <c r="Q6" s="2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spans="1:34" x14ac:dyDescent="0.25">
      <c r="A7" s="2" t="s">
        <v>1</v>
      </c>
      <c r="B7" s="2">
        <v>7083</v>
      </c>
      <c r="C7" s="2">
        <f>$H$2*B6+(1-$H$2)*C6</f>
        <v>3184</v>
      </c>
      <c r="D7" s="2">
        <f>$H$2*C7+(1-$H$2)*D6</f>
        <v>3184</v>
      </c>
      <c r="E7" s="2">
        <f t="shared" ref="E7:E17" si="0">2*(C7)-D7</f>
        <v>3184</v>
      </c>
      <c r="F7" s="2">
        <f t="shared" ref="F7:F17" si="1">$H$2/(1-$H$2)*(C7-D7)</f>
        <v>0</v>
      </c>
      <c r="G7">
        <f t="shared" ref="G7:G17" si="2">E7+F7*1</f>
        <v>3184</v>
      </c>
      <c r="H7" s="5">
        <f t="shared" ref="H7:H17" si="3">C7-D7</f>
        <v>0</v>
      </c>
      <c r="I7" s="5">
        <f t="shared" ref="I7:I17" si="4">H7^2</f>
        <v>0</v>
      </c>
      <c r="J7" s="5"/>
      <c r="K7" s="5"/>
      <c r="L7" s="5"/>
      <c r="M7" s="5"/>
      <c r="N7" s="5"/>
      <c r="O7" s="5"/>
      <c r="P7" s="5"/>
      <c r="Q7" s="2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</row>
    <row r="8" spans="1:34" x14ac:dyDescent="0.25">
      <c r="A8" s="2" t="s">
        <v>2</v>
      </c>
      <c r="B8" s="2">
        <v>8052</v>
      </c>
      <c r="C8" s="2">
        <f t="shared" ref="C8:C17" si="5">$H$2*B7+(1-$H$2)*C7</f>
        <v>6693.0999999999995</v>
      </c>
      <c r="D8" s="2">
        <f t="shared" ref="D8:D17" si="6">$H$2*C8+(1-$H$2)*D7</f>
        <v>6342.19</v>
      </c>
      <c r="E8" s="2">
        <f t="shared" si="0"/>
        <v>7044.0099999999993</v>
      </c>
      <c r="F8" s="2">
        <f>$H$2/(1-$H$2)*(C8-D8)</f>
        <v>3158.1899999999991</v>
      </c>
      <c r="G8">
        <f t="shared" si="2"/>
        <v>10202.199999999999</v>
      </c>
      <c r="H8" s="5">
        <f t="shared" si="3"/>
        <v>350.90999999999985</v>
      </c>
      <c r="I8" s="5">
        <f t="shared" si="4"/>
        <v>123137.8280999999</v>
      </c>
      <c r="J8" s="5"/>
      <c r="K8" s="5"/>
      <c r="L8" t="s">
        <v>26</v>
      </c>
      <c r="M8" s="12">
        <f>I18/12</f>
        <v>23443.669755732506</v>
      </c>
      <c r="N8" s="5"/>
      <c r="O8" s="5"/>
      <c r="P8" s="5"/>
      <c r="Q8" s="2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</row>
    <row r="9" spans="1:34" x14ac:dyDescent="0.25">
      <c r="A9" s="2" t="s">
        <v>3</v>
      </c>
      <c r="B9" s="2">
        <v>5203</v>
      </c>
      <c r="C9" s="2">
        <f t="shared" si="5"/>
        <v>7916.11</v>
      </c>
      <c r="D9" s="2">
        <f t="shared" si="6"/>
        <v>7758.7179999999998</v>
      </c>
      <c r="E9" s="2">
        <f t="shared" si="0"/>
        <v>8073.5019999999995</v>
      </c>
      <c r="F9" s="2">
        <f t="shared" si="1"/>
        <v>1416.5279999999987</v>
      </c>
      <c r="G9">
        <f t="shared" si="2"/>
        <v>9490.0299999999988</v>
      </c>
      <c r="H9" s="5">
        <f t="shared" si="3"/>
        <v>157.39199999999983</v>
      </c>
      <c r="I9" s="5">
        <f t="shared" si="4"/>
        <v>24772.241663999946</v>
      </c>
      <c r="J9" s="5"/>
      <c r="K9" s="5"/>
      <c r="L9" s="5"/>
      <c r="M9" s="5"/>
      <c r="N9" s="5"/>
      <c r="O9" s="5"/>
      <c r="P9" s="5"/>
      <c r="Q9" s="2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</row>
    <row r="10" spans="1:34" x14ac:dyDescent="0.25">
      <c r="A10" s="2" t="s">
        <v>4</v>
      </c>
      <c r="B10" s="2">
        <v>6802</v>
      </c>
      <c r="C10" s="2">
        <f t="shared" si="5"/>
        <v>5474.3109999999997</v>
      </c>
      <c r="D10" s="2">
        <f t="shared" si="6"/>
        <v>5702.7516999999998</v>
      </c>
      <c r="E10" s="2">
        <f t="shared" si="0"/>
        <v>5245.8702999999996</v>
      </c>
      <c r="F10" s="2">
        <f t="shared" si="1"/>
        <v>-2055.9663000000014</v>
      </c>
      <c r="G10">
        <f t="shared" si="2"/>
        <v>3189.9039999999982</v>
      </c>
      <c r="H10" s="5">
        <f t="shared" si="3"/>
        <v>-228.44070000000011</v>
      </c>
      <c r="I10" s="5">
        <f t="shared" si="4"/>
        <v>52185.153416490051</v>
      </c>
      <c r="J10" s="5"/>
      <c r="K10" s="5"/>
      <c r="L10" s="5"/>
      <c r="M10" s="5"/>
      <c r="N10" s="5"/>
      <c r="O10" s="5"/>
      <c r="P10" s="5"/>
      <c r="Q10" s="2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</row>
    <row r="11" spans="1:34" x14ac:dyDescent="0.25">
      <c r="A11" s="2" t="s">
        <v>5</v>
      </c>
      <c r="B11" s="2">
        <v>5406</v>
      </c>
      <c r="C11" s="2">
        <f t="shared" si="5"/>
        <v>6669.2311</v>
      </c>
      <c r="D11" s="2">
        <f t="shared" si="6"/>
        <v>6572.5831600000001</v>
      </c>
      <c r="E11" s="2">
        <f t="shared" si="0"/>
        <v>6765.8790399999998</v>
      </c>
      <c r="F11" s="2">
        <f t="shared" si="1"/>
        <v>869.83145999999874</v>
      </c>
      <c r="G11">
        <f t="shared" si="2"/>
        <v>7635.7104999999983</v>
      </c>
      <c r="H11" s="5">
        <f t="shared" si="3"/>
        <v>96.647939999999835</v>
      </c>
      <c r="I11" s="5">
        <f t="shared" si="4"/>
        <v>9340.8243062435686</v>
      </c>
      <c r="J11" s="5"/>
      <c r="K11" s="5"/>
      <c r="L11" s="5"/>
      <c r="M11" s="5"/>
      <c r="N11" s="5"/>
      <c r="O11" s="5"/>
      <c r="P11" s="5"/>
      <c r="Q11" s="2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</row>
    <row r="12" spans="1:34" x14ac:dyDescent="0.25">
      <c r="A12" s="2" t="s">
        <v>6</v>
      </c>
      <c r="B12" s="2">
        <v>4318</v>
      </c>
      <c r="C12" s="2">
        <f t="shared" si="5"/>
        <v>5532.3231100000003</v>
      </c>
      <c r="D12" s="2">
        <f t="shared" si="6"/>
        <v>5636.3491150000009</v>
      </c>
      <c r="E12" s="2">
        <f t="shared" si="0"/>
        <v>5428.2971049999996</v>
      </c>
      <c r="F12" s="2">
        <f t="shared" si="1"/>
        <v>-936.23404500000584</v>
      </c>
      <c r="G12">
        <f t="shared" si="2"/>
        <v>4492.063059999994</v>
      </c>
      <c r="H12" s="5">
        <f t="shared" si="3"/>
        <v>-104.02600500000062</v>
      </c>
      <c r="I12" s="5">
        <f t="shared" si="4"/>
        <v>10821.409716260154</v>
      </c>
      <c r="J12" s="5"/>
      <c r="K12" s="5"/>
      <c r="L12" s="5"/>
      <c r="M12" s="5"/>
      <c r="N12" s="5"/>
      <c r="O12" s="5"/>
      <c r="P12" s="5"/>
      <c r="Q12" s="2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</row>
    <row r="13" spans="1:34" x14ac:dyDescent="0.25">
      <c r="A13" s="2" t="s">
        <v>7</v>
      </c>
      <c r="B13" s="2">
        <v>4459</v>
      </c>
      <c r="C13" s="2">
        <f t="shared" si="5"/>
        <v>4439.4323110000005</v>
      </c>
      <c r="D13" s="2">
        <f t="shared" si="6"/>
        <v>4559.1239914000007</v>
      </c>
      <c r="E13" s="2">
        <f t="shared" si="0"/>
        <v>4319.7406306000003</v>
      </c>
      <c r="F13" s="2">
        <f t="shared" si="1"/>
        <v>-1077.2251236000022</v>
      </c>
      <c r="G13">
        <f t="shared" si="2"/>
        <v>3242.5155069999983</v>
      </c>
      <c r="H13" s="5">
        <f t="shared" si="3"/>
        <v>-119.69168040000022</v>
      </c>
      <c r="I13" s="5">
        <f t="shared" si="4"/>
        <v>14326.098356975797</v>
      </c>
      <c r="J13" s="5"/>
      <c r="K13" s="5"/>
      <c r="L13" s="5"/>
      <c r="M13" s="5"/>
      <c r="N13" s="5"/>
      <c r="O13" s="5"/>
      <c r="P13" s="5"/>
      <c r="Q13" s="2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</row>
    <row r="14" spans="1:34" x14ac:dyDescent="0.25">
      <c r="A14" s="2" t="s">
        <v>8</v>
      </c>
      <c r="B14" s="2">
        <v>6270</v>
      </c>
      <c r="C14" s="2">
        <f t="shared" si="5"/>
        <v>4457.0432310999995</v>
      </c>
      <c r="D14" s="2">
        <f t="shared" si="6"/>
        <v>4467.25130713</v>
      </c>
      <c r="E14" s="2">
        <f t="shared" si="0"/>
        <v>4446.835155069999</v>
      </c>
      <c r="F14" s="2">
        <f t="shared" si="1"/>
        <v>-91.87268427000437</v>
      </c>
      <c r="G14">
        <f t="shared" si="2"/>
        <v>4354.9624707999947</v>
      </c>
      <c r="H14" s="5">
        <f t="shared" si="3"/>
        <v>-10.208076030000484</v>
      </c>
      <c r="I14" s="5">
        <f t="shared" si="4"/>
        <v>104.20481623427044</v>
      </c>
      <c r="J14" s="5"/>
      <c r="K14" s="5"/>
      <c r="L14" s="5"/>
      <c r="M14" s="5"/>
      <c r="N14" s="5"/>
      <c r="O14" s="5"/>
      <c r="P14" s="5"/>
      <c r="Q14" s="2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</row>
    <row r="15" spans="1:34" x14ac:dyDescent="0.25">
      <c r="A15" s="2" t="s">
        <v>9</v>
      </c>
      <c r="B15" s="2">
        <v>7224</v>
      </c>
      <c r="C15" s="2">
        <f t="shared" si="5"/>
        <v>6088.7043231099997</v>
      </c>
      <c r="D15" s="2">
        <f t="shared" si="6"/>
        <v>5926.5590215120001</v>
      </c>
      <c r="E15" s="2">
        <f t="shared" si="0"/>
        <v>6250.8496247079993</v>
      </c>
      <c r="F15" s="2">
        <f t="shared" si="1"/>
        <v>1459.3077143819967</v>
      </c>
      <c r="G15">
        <f t="shared" si="2"/>
        <v>7710.1573390899957</v>
      </c>
      <c r="H15" s="5">
        <f t="shared" si="3"/>
        <v>162.14530159799961</v>
      </c>
      <c r="I15" s="5">
        <f t="shared" si="4"/>
        <v>26291.098830306255</v>
      </c>
      <c r="J15" s="5"/>
      <c r="K15" s="5"/>
      <c r="L15" s="5"/>
      <c r="M15" s="5"/>
      <c r="N15" s="5"/>
      <c r="O15" s="5"/>
      <c r="P15" s="5"/>
      <c r="Q15" s="2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</row>
    <row r="16" spans="1:34" x14ac:dyDescent="0.25">
      <c r="A16" s="2" t="s">
        <v>10</v>
      </c>
      <c r="B16" s="2">
        <v>6095</v>
      </c>
      <c r="C16" s="2">
        <f t="shared" si="5"/>
        <v>7110.470432311</v>
      </c>
      <c r="D16" s="2">
        <f t="shared" si="6"/>
        <v>6992.0792912311008</v>
      </c>
      <c r="E16" s="2">
        <f t="shared" si="0"/>
        <v>7228.8615733908991</v>
      </c>
      <c r="F16" s="2">
        <f t="shared" si="1"/>
        <v>1065.5202697190928</v>
      </c>
      <c r="G16">
        <f t="shared" si="2"/>
        <v>8294.3818431099917</v>
      </c>
      <c r="H16" s="5">
        <f t="shared" si="3"/>
        <v>118.39114107989917</v>
      </c>
      <c r="I16" s="5">
        <f t="shared" si="4"/>
        <v>14016.462286200589</v>
      </c>
      <c r="J16" s="5"/>
      <c r="K16" s="5"/>
      <c r="L16" s="5"/>
      <c r="M16" s="5"/>
      <c r="N16" s="5"/>
      <c r="O16" s="5"/>
      <c r="P16" s="5"/>
      <c r="Q16" s="2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</row>
    <row r="17" spans="1:34" x14ac:dyDescent="0.25">
      <c r="A17" s="2" t="s">
        <v>11</v>
      </c>
      <c r="B17" s="2">
        <v>6206</v>
      </c>
      <c r="C17" s="2">
        <f t="shared" si="5"/>
        <v>6196.5470432310995</v>
      </c>
      <c r="D17" s="2">
        <f t="shared" si="6"/>
        <v>6276.1002680311003</v>
      </c>
      <c r="E17" s="2">
        <f t="shared" si="0"/>
        <v>6116.9938184310986</v>
      </c>
      <c r="F17" s="2">
        <f t="shared" si="1"/>
        <v>-715.97902320000787</v>
      </c>
      <c r="G17">
        <f t="shared" si="2"/>
        <v>5401.0147952310908</v>
      </c>
      <c r="H17" s="5">
        <f t="shared" si="3"/>
        <v>-79.553224800000862</v>
      </c>
      <c r="I17" s="5">
        <f t="shared" si="4"/>
        <v>6328.7155760794722</v>
      </c>
      <c r="J17" s="5"/>
      <c r="K17" s="5"/>
      <c r="L17" s="5"/>
      <c r="M17" s="5"/>
      <c r="N17" s="5"/>
      <c r="O17" s="5"/>
      <c r="P17" s="5"/>
      <c r="Q17" s="2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</row>
    <row r="18" spans="1:34" x14ac:dyDescent="0.25">
      <c r="A18" s="5"/>
      <c r="B18" s="4">
        <f>SUM(B6:B17)</f>
        <v>70302</v>
      </c>
      <c r="C18" s="2"/>
      <c r="D18" s="2"/>
      <c r="E18" s="2"/>
      <c r="H18" s="5" t="s">
        <v>24</v>
      </c>
      <c r="I18" s="5">
        <f>SUM(I6:I17)</f>
        <v>281324.03706879006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</row>
    <row r="19" spans="1:34" x14ac:dyDescent="0.25">
      <c r="A19" s="2"/>
      <c r="B19" s="2"/>
      <c r="C19" s="2"/>
      <c r="D19" s="2"/>
      <c r="E19" s="2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spans="1:34" x14ac:dyDescent="0.25">
      <c r="B20" s="11" t="s">
        <v>13</v>
      </c>
      <c r="C20" s="7" t="s">
        <v>18</v>
      </c>
      <c r="D20" s="7" t="s">
        <v>19</v>
      </c>
      <c r="E20" s="7" t="s">
        <v>20</v>
      </c>
      <c r="F20" s="7" t="s">
        <v>21</v>
      </c>
      <c r="G20" s="7" t="s">
        <v>25</v>
      </c>
      <c r="H20" s="7" t="s">
        <v>22</v>
      </c>
      <c r="I20" s="7" t="s">
        <v>23</v>
      </c>
      <c r="J20" s="6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</row>
    <row r="21" spans="1:34" x14ac:dyDescent="0.25">
      <c r="A21" s="3" t="s">
        <v>0</v>
      </c>
      <c r="B21" s="1">
        <v>4708</v>
      </c>
      <c r="C21">
        <v>4708</v>
      </c>
      <c r="D21">
        <v>4708</v>
      </c>
      <c r="E21">
        <f>2*(C21)-D21</f>
        <v>4708</v>
      </c>
      <c r="F21">
        <f>$H$2/(1-$H$2)*(C21-D21)</f>
        <v>0</v>
      </c>
      <c r="G21">
        <v>4708</v>
      </c>
      <c r="H21" s="5">
        <f>C21-D21</f>
        <v>0</v>
      </c>
      <c r="I21" s="5">
        <f>H21^2</f>
        <v>0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spans="1:34" x14ac:dyDescent="0.25">
      <c r="A22" s="3" t="s">
        <v>1</v>
      </c>
      <c r="B22" s="1">
        <v>10860</v>
      </c>
      <c r="C22">
        <f>$H$2*B21+(1-$H$2)*C21</f>
        <v>4708</v>
      </c>
      <c r="D22">
        <f>$H$2*C22+(1-$H$2)*D21</f>
        <v>4708</v>
      </c>
      <c r="E22">
        <f t="shared" ref="E22:E32" si="7">2*(C22)-D22</f>
        <v>4708</v>
      </c>
      <c r="F22">
        <f t="shared" ref="F22:F32" si="8">$H$2/(1-$H$2)*(C22-D22)</f>
        <v>0</v>
      </c>
      <c r="G22">
        <f>E22+F22*1</f>
        <v>4708</v>
      </c>
      <c r="H22" s="5">
        <f t="shared" ref="H22:H32" si="9">C22-D22</f>
        <v>0</v>
      </c>
      <c r="I22" s="5">
        <f t="shared" ref="I22:I32" si="10">H22^2</f>
        <v>0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spans="1:34" x14ac:dyDescent="0.25">
      <c r="A23" s="3" t="s">
        <v>2</v>
      </c>
      <c r="B23" s="1">
        <v>8047</v>
      </c>
      <c r="C23">
        <f t="shared" ref="C23:C32" si="11">$H$2*B22+(1-$H$2)*C22</f>
        <v>10244.799999999999</v>
      </c>
      <c r="D23">
        <f t="shared" ref="D23:D32" si="12">$H$2*C23+(1-$H$2)*D22</f>
        <v>9691.119999999999</v>
      </c>
      <c r="E23">
        <f t="shared" si="7"/>
        <v>10798.48</v>
      </c>
      <c r="F23">
        <f t="shared" si="8"/>
        <v>4983.1200000000035</v>
      </c>
      <c r="G23">
        <f t="shared" ref="G23:G32" si="13">E23+F23*1</f>
        <v>15781.600000000002</v>
      </c>
      <c r="H23" s="5">
        <f t="shared" si="9"/>
        <v>553.68000000000029</v>
      </c>
      <c r="I23" s="5">
        <f t="shared" si="10"/>
        <v>306561.54240000033</v>
      </c>
      <c r="J23" s="5"/>
      <c r="K23" s="5"/>
      <c r="L23" s="5" t="s">
        <v>27</v>
      </c>
      <c r="M23" s="5">
        <f>I33/12</f>
        <v>79187.068596693833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</row>
    <row r="24" spans="1:34" x14ac:dyDescent="0.25">
      <c r="A24" s="3" t="s">
        <v>3</v>
      </c>
      <c r="B24" s="1">
        <v>4701</v>
      </c>
      <c r="C24">
        <f t="shared" si="11"/>
        <v>8266.7800000000007</v>
      </c>
      <c r="D24">
        <f t="shared" si="12"/>
        <v>8409.2139999999999</v>
      </c>
      <c r="E24">
        <f t="shared" si="7"/>
        <v>8124.3460000000014</v>
      </c>
      <c r="F24">
        <f t="shared" si="8"/>
        <v>-1281.9059999999938</v>
      </c>
      <c r="G24">
        <f t="shared" si="13"/>
        <v>6842.4400000000078</v>
      </c>
      <c r="H24" s="5">
        <f t="shared" si="9"/>
        <v>-142.43399999999929</v>
      </c>
      <c r="I24" s="5">
        <f t="shared" si="10"/>
        <v>20287.444355999796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</row>
    <row r="25" spans="1:34" x14ac:dyDescent="0.25">
      <c r="A25" s="3" t="s">
        <v>4</v>
      </c>
      <c r="B25" s="1">
        <v>5484</v>
      </c>
      <c r="C25">
        <f t="shared" si="11"/>
        <v>5057.5780000000004</v>
      </c>
      <c r="D25">
        <f t="shared" si="12"/>
        <v>5392.7416000000003</v>
      </c>
      <c r="E25">
        <f t="shared" si="7"/>
        <v>4722.4144000000006</v>
      </c>
      <c r="F25">
        <f t="shared" si="8"/>
        <v>-3016.4723999999992</v>
      </c>
      <c r="G25">
        <f t="shared" si="13"/>
        <v>1705.9420000000014</v>
      </c>
      <c r="H25" s="5">
        <f t="shared" si="9"/>
        <v>-335.16359999999986</v>
      </c>
      <c r="I25" s="5">
        <f t="shared" si="10"/>
        <v>112334.63876495991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</row>
    <row r="26" spans="1:34" x14ac:dyDescent="0.25">
      <c r="A26" s="3" t="s">
        <v>5</v>
      </c>
      <c r="B26" s="1">
        <v>4360</v>
      </c>
      <c r="C26">
        <f t="shared" si="11"/>
        <v>5441.3578000000007</v>
      </c>
      <c r="D26">
        <f t="shared" si="12"/>
        <v>5436.496180000001</v>
      </c>
      <c r="E26">
        <f t="shared" si="7"/>
        <v>5446.2194200000004</v>
      </c>
      <c r="F26">
        <f t="shared" si="8"/>
        <v>43.754579999997084</v>
      </c>
      <c r="G26">
        <f t="shared" si="13"/>
        <v>5489.9739999999974</v>
      </c>
      <c r="H26" s="5">
        <f t="shared" si="9"/>
        <v>4.8616199999996752</v>
      </c>
      <c r="I26" s="5">
        <f t="shared" si="10"/>
        <v>23.635349024396842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</row>
    <row r="27" spans="1:34" x14ac:dyDescent="0.25">
      <c r="A27" s="3" t="s">
        <v>6</v>
      </c>
      <c r="B27" s="1">
        <v>2572</v>
      </c>
      <c r="C27">
        <f t="shared" si="11"/>
        <v>4468.1357799999996</v>
      </c>
      <c r="D27">
        <f t="shared" si="12"/>
        <v>4564.9718199999998</v>
      </c>
      <c r="E27">
        <f t="shared" si="7"/>
        <v>4371.2997399999995</v>
      </c>
      <c r="F27">
        <f t="shared" si="8"/>
        <v>-871.52436000000148</v>
      </c>
      <c r="G27">
        <f t="shared" si="13"/>
        <v>3499.7753799999982</v>
      </c>
      <c r="H27" s="5">
        <f t="shared" si="9"/>
        <v>-96.836040000000139</v>
      </c>
      <c r="I27" s="5">
        <f t="shared" si="10"/>
        <v>9377.2186428816276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</row>
    <row r="28" spans="1:34" x14ac:dyDescent="0.25">
      <c r="A28" s="3" t="s">
        <v>7</v>
      </c>
      <c r="B28" s="1">
        <v>2640</v>
      </c>
      <c r="C28">
        <f t="shared" si="11"/>
        <v>2761.613578</v>
      </c>
      <c r="D28">
        <f t="shared" si="12"/>
        <v>2941.9494021999999</v>
      </c>
      <c r="E28">
        <f t="shared" si="7"/>
        <v>2581.2777538</v>
      </c>
      <c r="F28">
        <f t="shared" si="8"/>
        <v>-1623.0224177999996</v>
      </c>
      <c r="G28">
        <f t="shared" si="13"/>
        <v>958.2553360000004</v>
      </c>
      <c r="H28" s="5">
        <f t="shared" si="9"/>
        <v>-180.33582419999993</v>
      </c>
      <c r="I28" s="5">
        <f t="shared" si="10"/>
        <v>32521.00948989328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</row>
    <row r="29" spans="1:34" x14ac:dyDescent="0.25">
      <c r="A29" s="3" t="s">
        <v>8</v>
      </c>
      <c r="B29" s="1">
        <v>5375</v>
      </c>
      <c r="C29">
        <f t="shared" si="11"/>
        <v>2652.1613578000001</v>
      </c>
      <c r="D29">
        <f t="shared" si="12"/>
        <v>2681.1401622399999</v>
      </c>
      <c r="E29">
        <f t="shared" si="7"/>
        <v>2623.1825533600004</v>
      </c>
      <c r="F29">
        <f t="shared" si="8"/>
        <v>-260.8092399599978</v>
      </c>
      <c r="G29">
        <f t="shared" si="13"/>
        <v>2362.3733134000026</v>
      </c>
      <c r="H29" s="5">
        <f t="shared" si="9"/>
        <v>-28.978804439999749</v>
      </c>
      <c r="I29" s="5">
        <f t="shared" si="10"/>
        <v>839.77110677174915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</row>
    <row r="30" spans="1:34" x14ac:dyDescent="0.25">
      <c r="A30" s="3" t="s">
        <v>9</v>
      </c>
      <c r="B30" s="1">
        <v>11761</v>
      </c>
      <c r="C30">
        <f t="shared" si="11"/>
        <v>5102.7161357799996</v>
      </c>
      <c r="D30">
        <f t="shared" si="12"/>
        <v>4860.5585384259994</v>
      </c>
      <c r="E30">
        <f t="shared" si="7"/>
        <v>5344.8737331339998</v>
      </c>
      <c r="F30">
        <f t="shared" si="8"/>
        <v>2179.4183761860027</v>
      </c>
      <c r="G30">
        <f t="shared" si="13"/>
        <v>7524.2921093200021</v>
      </c>
      <c r="H30" s="5">
        <f t="shared" si="9"/>
        <v>242.15759735400025</v>
      </c>
      <c r="I30" s="5">
        <f t="shared" si="10"/>
        <v>58640.301956262105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</row>
    <row r="31" spans="1:34" x14ac:dyDescent="0.25">
      <c r="A31" s="3" t="s">
        <v>10</v>
      </c>
      <c r="B31" s="1">
        <v>8794</v>
      </c>
      <c r="C31">
        <f t="shared" si="11"/>
        <v>11095.171613577999</v>
      </c>
      <c r="D31">
        <f t="shared" si="12"/>
        <v>10471.710306062798</v>
      </c>
      <c r="E31">
        <f t="shared" si="7"/>
        <v>11718.6329210932</v>
      </c>
      <c r="F31">
        <f t="shared" si="8"/>
        <v>5611.1517676368103</v>
      </c>
      <c r="G31">
        <f t="shared" si="13"/>
        <v>17329.784688730011</v>
      </c>
      <c r="H31" s="5">
        <f t="shared" si="9"/>
        <v>623.46130751520104</v>
      </c>
      <c r="I31" s="5">
        <f t="shared" si="10"/>
        <v>388704.00196856406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</row>
    <row r="32" spans="1:34" x14ac:dyDescent="0.25">
      <c r="A32" s="3" t="s">
        <v>11</v>
      </c>
      <c r="B32" s="1">
        <v>8990</v>
      </c>
      <c r="C32">
        <f t="shared" si="11"/>
        <v>9024.1171613578008</v>
      </c>
      <c r="D32">
        <f t="shared" si="12"/>
        <v>9168.8764758282996</v>
      </c>
      <c r="E32">
        <f t="shared" si="7"/>
        <v>8879.357846887302</v>
      </c>
      <c r="F32">
        <f t="shared" si="8"/>
        <v>-1302.8338302344894</v>
      </c>
      <c r="G32">
        <f t="shared" si="13"/>
        <v>7576.5240166528129</v>
      </c>
      <c r="H32" s="5">
        <f t="shared" si="9"/>
        <v>-144.75931447049879</v>
      </c>
      <c r="I32" s="5">
        <f t="shared" si="10"/>
        <v>20955.259125968762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</row>
    <row r="33" spans="2:34" x14ac:dyDescent="0.25">
      <c r="B33" s="4">
        <f>SUM(B21:B32)</f>
        <v>78292</v>
      </c>
      <c r="H33" s="5" t="s">
        <v>24</v>
      </c>
      <c r="I33" s="5">
        <f>SUM(I21:I32)</f>
        <v>950244.82316032599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3"/>
  <sheetViews>
    <sheetView tabSelected="1" workbookViewId="0">
      <selection activeCell="D8" sqref="D8"/>
    </sheetView>
  </sheetViews>
  <sheetFormatPr defaultRowHeight="15" x14ac:dyDescent="0.25"/>
  <cols>
    <col min="1" max="1" width="10.85546875" bestFit="1" customWidth="1"/>
    <col min="3" max="3" width="0" hidden="1" customWidth="1"/>
    <col min="5" max="5" width="0" hidden="1" customWidth="1"/>
    <col min="7" max="7" width="0" hidden="1" customWidth="1"/>
    <col min="9" max="9" width="0" hidden="1" customWidth="1"/>
    <col min="11" max="11" width="4.5703125" hidden="1" customWidth="1"/>
    <col min="12" max="12" width="12" bestFit="1" customWidth="1"/>
    <col min="13" max="13" width="0" hidden="1" customWidth="1"/>
    <col min="15" max="15" width="0" hidden="1" customWidth="1"/>
    <col min="17" max="17" width="0" hidden="1" customWidth="1"/>
    <col min="18" max="18" width="12" bestFit="1" customWidth="1"/>
  </cols>
  <sheetData>
    <row r="1" spans="1:34" x14ac:dyDescent="0.25">
      <c r="A1" s="2"/>
      <c r="B1" s="2" t="s">
        <v>14</v>
      </c>
      <c r="C1" s="2"/>
      <c r="D1" s="2"/>
      <c r="E1" s="2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</row>
    <row r="2" spans="1:34" x14ac:dyDescent="0.25">
      <c r="A2" s="2"/>
      <c r="B2" s="2" t="s">
        <v>15</v>
      </c>
      <c r="C2" s="2"/>
      <c r="D2" s="2"/>
      <c r="E2" s="2"/>
      <c r="G2" s="9" t="s">
        <v>17</v>
      </c>
      <c r="H2" s="10">
        <v>0.1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 spans="1:34" x14ac:dyDescent="0.25">
      <c r="A3" s="2"/>
      <c r="B3" s="2" t="s">
        <v>16</v>
      </c>
      <c r="C3" s="2"/>
      <c r="D3" s="2"/>
      <c r="E3" s="2"/>
      <c r="F3" s="2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spans="1:34" x14ac:dyDescent="0.25">
      <c r="A4" s="2"/>
      <c r="B4" s="2"/>
      <c r="C4" s="6"/>
      <c r="D4" s="6"/>
      <c r="E4" s="6"/>
      <c r="F4" s="6"/>
      <c r="G4" s="6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4" x14ac:dyDescent="0.25">
      <c r="A5" s="2"/>
      <c r="B5" s="13" t="s">
        <v>12</v>
      </c>
      <c r="C5" s="13" t="s">
        <v>13</v>
      </c>
      <c r="D5" s="7" t="s">
        <v>28</v>
      </c>
      <c r="E5" s="7" t="s">
        <v>35</v>
      </c>
      <c r="F5" s="7" t="s">
        <v>29</v>
      </c>
      <c r="G5" s="7" t="s">
        <v>36</v>
      </c>
      <c r="H5" s="7" t="s">
        <v>30</v>
      </c>
      <c r="I5" s="7" t="s">
        <v>37</v>
      </c>
      <c r="J5" s="7" t="s">
        <v>31</v>
      </c>
      <c r="K5" s="7" t="s">
        <v>38</v>
      </c>
      <c r="L5" s="7" t="s">
        <v>32</v>
      </c>
      <c r="M5" s="7" t="s">
        <v>39</v>
      </c>
      <c r="N5" s="7" t="s">
        <v>33</v>
      </c>
      <c r="O5" s="7" t="s">
        <v>40</v>
      </c>
      <c r="P5" s="7" t="s">
        <v>34</v>
      </c>
      <c r="Q5" s="7" t="s">
        <v>41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4" x14ac:dyDescent="0.25">
      <c r="A6" s="2" t="s">
        <v>0</v>
      </c>
      <c r="B6" s="1">
        <v>3184</v>
      </c>
      <c r="C6" s="1">
        <v>4708</v>
      </c>
      <c r="D6" s="2">
        <f>B6</f>
        <v>3184</v>
      </c>
      <c r="E6">
        <v>4708</v>
      </c>
      <c r="F6" s="2">
        <f>D6</f>
        <v>3184</v>
      </c>
      <c r="G6">
        <v>4708</v>
      </c>
      <c r="H6" s="2">
        <f t="shared" ref="H6:H29" si="0">2*(D6)-F6</f>
        <v>3184</v>
      </c>
      <c r="I6">
        <f t="shared" ref="I6:I17" si="1">2*(E6)-G6</f>
        <v>4708</v>
      </c>
      <c r="J6" s="2">
        <f t="shared" ref="J6:J29" si="2">$H$2/(1-$H$2)*(D6-F6)</f>
        <v>0</v>
      </c>
      <c r="K6">
        <f t="shared" ref="K6:K17" si="3">$H$2/(1-$H$2)*(E6-G6)</f>
        <v>0</v>
      </c>
      <c r="L6" s="14">
        <f>H6+J6*1</f>
        <v>3184</v>
      </c>
      <c r="M6">
        <v>4708</v>
      </c>
      <c r="N6" s="5">
        <f>B6-L6</f>
        <v>0</v>
      </c>
      <c r="O6" s="5">
        <f t="shared" ref="O6:O17" si="4">E6-G6</f>
        <v>0</v>
      </c>
      <c r="P6" s="5">
        <f t="shared" ref="P6:P29" si="5">N6^2</f>
        <v>0</v>
      </c>
      <c r="Q6" s="5">
        <f t="shared" ref="Q6:Q17" si="6">O6^2</f>
        <v>0</v>
      </c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spans="1:34" x14ac:dyDescent="0.25">
      <c r="A7" s="2" t="s">
        <v>1</v>
      </c>
      <c r="B7" s="1">
        <v>7083</v>
      </c>
      <c r="C7" s="1">
        <v>10860</v>
      </c>
      <c r="D7" s="2">
        <f>$H$2*B6+(1-$H$2)*D6</f>
        <v>3184</v>
      </c>
      <c r="E7">
        <f t="shared" ref="E7:E17" si="7">$H$2*C6+(1-$H$2)*E6</f>
        <v>4708</v>
      </c>
      <c r="F7" s="2">
        <f t="shared" ref="F7:F29" si="8">$H$2*D7+(1-$H$2)*F6</f>
        <v>3184</v>
      </c>
      <c r="G7">
        <f t="shared" ref="G7:G17" si="9">$H$2*E7+(1-$H$2)*G6</f>
        <v>4708</v>
      </c>
      <c r="H7" s="2">
        <f t="shared" si="0"/>
        <v>3184</v>
      </c>
      <c r="I7">
        <f t="shared" si="1"/>
        <v>4708</v>
      </c>
      <c r="J7" s="2">
        <f t="shared" si="2"/>
        <v>0</v>
      </c>
      <c r="K7">
        <f t="shared" si="3"/>
        <v>0</v>
      </c>
      <c r="L7" s="15">
        <f t="shared" ref="L7:L29" si="10">H7+J7*1</f>
        <v>3184</v>
      </c>
      <c r="M7">
        <f t="shared" ref="M7:M17" si="11">I7+K7*1</f>
        <v>4708</v>
      </c>
      <c r="N7" s="5">
        <f t="shared" ref="N7:N29" si="12">D7-F7</f>
        <v>0</v>
      </c>
      <c r="O7" s="5">
        <f t="shared" si="4"/>
        <v>0</v>
      </c>
      <c r="P7" s="5">
        <f t="shared" si="5"/>
        <v>0</v>
      </c>
      <c r="Q7" s="5">
        <f t="shared" si="6"/>
        <v>0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</row>
    <row r="8" spans="1:34" x14ac:dyDescent="0.25">
      <c r="A8" s="2" t="s">
        <v>2</v>
      </c>
      <c r="B8" s="1">
        <v>8052</v>
      </c>
      <c r="C8" s="1">
        <v>8047</v>
      </c>
      <c r="D8" s="2">
        <f t="shared" ref="D8:D29" si="13">$H$2*B7+(1-$H$2)*D7</f>
        <v>3573.9</v>
      </c>
      <c r="E8">
        <f t="shared" si="7"/>
        <v>5323.2</v>
      </c>
      <c r="F8" s="2">
        <f t="shared" si="8"/>
        <v>3222.99</v>
      </c>
      <c r="G8">
        <f t="shared" si="9"/>
        <v>4769.5199999999995</v>
      </c>
      <c r="H8" s="2">
        <f t="shared" si="0"/>
        <v>3924.8100000000004</v>
      </c>
      <c r="I8">
        <f t="shared" si="1"/>
        <v>5876.88</v>
      </c>
      <c r="J8" s="2">
        <f t="shared" si="2"/>
        <v>38.990000000000038</v>
      </c>
      <c r="K8">
        <f t="shared" si="3"/>
        <v>61.520000000000039</v>
      </c>
      <c r="L8" s="15">
        <f t="shared" si="10"/>
        <v>3963.8000000000006</v>
      </c>
      <c r="M8">
        <f t="shared" si="11"/>
        <v>5938.4000000000005</v>
      </c>
      <c r="N8" s="5">
        <f t="shared" si="12"/>
        <v>350.91000000000031</v>
      </c>
      <c r="O8" s="5">
        <f t="shared" si="4"/>
        <v>553.68000000000029</v>
      </c>
      <c r="P8" s="5">
        <f t="shared" si="5"/>
        <v>123137.82810000022</v>
      </c>
      <c r="Q8" s="5">
        <f t="shared" si="6"/>
        <v>306561.54240000033</v>
      </c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</row>
    <row r="9" spans="1:34" x14ac:dyDescent="0.25">
      <c r="A9" s="2" t="s">
        <v>3</v>
      </c>
      <c r="B9" s="1">
        <v>5203</v>
      </c>
      <c r="C9" s="1">
        <v>4701</v>
      </c>
      <c r="D9" s="2">
        <f t="shared" si="13"/>
        <v>4021.71</v>
      </c>
      <c r="E9">
        <f t="shared" si="7"/>
        <v>5595.58</v>
      </c>
      <c r="F9" s="2">
        <f t="shared" si="8"/>
        <v>3302.8620000000001</v>
      </c>
      <c r="G9">
        <f t="shared" si="9"/>
        <v>4852.1259999999993</v>
      </c>
      <c r="H9" s="2">
        <f t="shared" si="0"/>
        <v>4740.558</v>
      </c>
      <c r="I9">
        <f t="shared" si="1"/>
        <v>6339.0340000000006</v>
      </c>
      <c r="J9" s="2">
        <f t="shared" si="2"/>
        <v>79.872</v>
      </c>
      <c r="K9">
        <f t="shared" si="3"/>
        <v>82.60600000000008</v>
      </c>
      <c r="L9" s="15">
        <f t="shared" si="10"/>
        <v>4820.43</v>
      </c>
      <c r="M9">
        <f t="shared" si="11"/>
        <v>6421.64</v>
      </c>
      <c r="N9" s="5">
        <f t="shared" si="12"/>
        <v>718.84799999999996</v>
      </c>
      <c r="O9" s="5">
        <f t="shared" si="4"/>
        <v>743.45400000000063</v>
      </c>
      <c r="P9" s="5">
        <f t="shared" si="5"/>
        <v>516742.44710399996</v>
      </c>
      <c r="Q9" s="5">
        <f t="shared" si="6"/>
        <v>552723.85011600098</v>
      </c>
      <c r="R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</row>
    <row r="10" spans="1:34" x14ac:dyDescent="0.25">
      <c r="A10" s="2" t="s">
        <v>4</v>
      </c>
      <c r="B10" s="1">
        <v>6802</v>
      </c>
      <c r="C10" s="1">
        <v>5484</v>
      </c>
      <c r="D10" s="2">
        <f t="shared" si="13"/>
        <v>4139.8389999999999</v>
      </c>
      <c r="E10">
        <f t="shared" si="7"/>
        <v>5506.1220000000003</v>
      </c>
      <c r="F10" s="2">
        <f t="shared" si="8"/>
        <v>3386.5597000000002</v>
      </c>
      <c r="G10">
        <f t="shared" si="9"/>
        <v>4917.525599999999</v>
      </c>
      <c r="H10" s="2">
        <f t="shared" si="0"/>
        <v>4893.1183000000001</v>
      </c>
      <c r="I10">
        <f t="shared" si="1"/>
        <v>6094.7184000000016</v>
      </c>
      <c r="J10" s="2">
        <f t="shared" si="2"/>
        <v>83.697699999999969</v>
      </c>
      <c r="K10">
        <f t="shared" si="3"/>
        <v>65.399600000000149</v>
      </c>
      <c r="L10" s="15">
        <f t="shared" si="10"/>
        <v>4976.8159999999998</v>
      </c>
      <c r="M10">
        <f t="shared" si="11"/>
        <v>6160.1180000000013</v>
      </c>
      <c r="N10" s="5">
        <f t="shared" si="12"/>
        <v>753.27929999999969</v>
      </c>
      <c r="O10" s="5">
        <f t="shared" si="4"/>
        <v>588.59640000000127</v>
      </c>
      <c r="P10" s="5">
        <f t="shared" si="5"/>
        <v>567429.70380848949</v>
      </c>
      <c r="Q10" s="5">
        <f t="shared" si="6"/>
        <v>346445.72209296149</v>
      </c>
      <c r="R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</row>
    <row r="11" spans="1:34" x14ac:dyDescent="0.25">
      <c r="A11" s="2" t="s">
        <v>5</v>
      </c>
      <c r="B11" s="1">
        <v>5406</v>
      </c>
      <c r="C11" s="1">
        <v>4360</v>
      </c>
      <c r="D11" s="2">
        <f t="shared" si="13"/>
        <v>4406.0551000000005</v>
      </c>
      <c r="E11">
        <f t="shared" si="7"/>
        <v>5503.9098000000004</v>
      </c>
      <c r="F11" s="2">
        <f t="shared" si="8"/>
        <v>3488.5092400000003</v>
      </c>
      <c r="G11">
        <f t="shared" si="9"/>
        <v>4976.1640199999993</v>
      </c>
      <c r="H11" s="2">
        <f t="shared" si="0"/>
        <v>5323.6009600000007</v>
      </c>
      <c r="I11">
        <f t="shared" si="1"/>
        <v>6031.6555800000015</v>
      </c>
      <c r="J11" s="2">
        <f t="shared" si="2"/>
        <v>101.94954000000003</v>
      </c>
      <c r="K11">
        <f t="shared" si="3"/>
        <v>58.638420000000124</v>
      </c>
      <c r="L11" s="15">
        <f t="shared" si="10"/>
        <v>5425.5505000000003</v>
      </c>
      <c r="M11">
        <f t="shared" si="11"/>
        <v>6090.2940000000017</v>
      </c>
      <c r="N11" s="5">
        <f t="shared" si="12"/>
        <v>917.54586000000018</v>
      </c>
      <c r="O11" s="5">
        <f t="shared" si="4"/>
        <v>527.7457800000011</v>
      </c>
      <c r="P11" s="5">
        <f t="shared" si="5"/>
        <v>841890.40520313988</v>
      </c>
      <c r="Q11" s="5">
        <f t="shared" si="6"/>
        <v>278515.60830780957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</row>
    <row r="12" spans="1:34" x14ac:dyDescent="0.25">
      <c r="A12" s="2" t="s">
        <v>6</v>
      </c>
      <c r="B12" s="1">
        <v>4318</v>
      </c>
      <c r="C12" s="1">
        <v>2572</v>
      </c>
      <c r="D12" s="2">
        <f t="shared" si="13"/>
        <v>4506.0495900000005</v>
      </c>
      <c r="E12">
        <f t="shared" si="7"/>
        <v>5389.5188200000002</v>
      </c>
      <c r="F12" s="2">
        <f t="shared" si="8"/>
        <v>3590.2632750000007</v>
      </c>
      <c r="G12">
        <f t="shared" si="9"/>
        <v>5017.4994999999999</v>
      </c>
      <c r="H12" s="2">
        <f t="shared" si="0"/>
        <v>5421.8359049999999</v>
      </c>
      <c r="I12">
        <f t="shared" si="1"/>
        <v>5761.5381400000006</v>
      </c>
      <c r="J12" s="2">
        <f t="shared" si="2"/>
        <v>101.75403499999999</v>
      </c>
      <c r="K12">
        <f t="shared" si="3"/>
        <v>41.33548000000004</v>
      </c>
      <c r="L12" s="15">
        <f t="shared" si="10"/>
        <v>5523.5899399999998</v>
      </c>
      <c r="M12">
        <f t="shared" si="11"/>
        <v>5802.8736200000003</v>
      </c>
      <c r="N12" s="5">
        <f t="shared" si="12"/>
        <v>915.78631499999983</v>
      </c>
      <c r="O12" s="5">
        <f t="shared" si="4"/>
        <v>372.01932000000033</v>
      </c>
      <c r="P12" s="5">
        <f t="shared" si="5"/>
        <v>838664.57474127889</v>
      </c>
      <c r="Q12" s="5">
        <f t="shared" si="6"/>
        <v>138398.37445326266</v>
      </c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</row>
    <row r="13" spans="1:34" x14ac:dyDescent="0.25">
      <c r="A13" s="2" t="s">
        <v>7</v>
      </c>
      <c r="B13" s="1">
        <v>4459</v>
      </c>
      <c r="C13" s="1">
        <v>2640</v>
      </c>
      <c r="D13" s="2">
        <f t="shared" si="13"/>
        <v>4487.2446310000005</v>
      </c>
      <c r="E13">
        <f t="shared" si="7"/>
        <v>5107.7669379999998</v>
      </c>
      <c r="F13" s="2">
        <f t="shared" si="8"/>
        <v>3679.9614106000008</v>
      </c>
      <c r="G13">
        <f t="shared" si="9"/>
        <v>5026.5262438000009</v>
      </c>
      <c r="H13" s="2">
        <f t="shared" si="0"/>
        <v>5294.5278514000001</v>
      </c>
      <c r="I13">
        <f t="shared" si="1"/>
        <v>5189.0076321999986</v>
      </c>
      <c r="J13" s="2">
        <f t="shared" si="2"/>
        <v>89.698135599999972</v>
      </c>
      <c r="K13">
        <f t="shared" si="3"/>
        <v>9.0267437999998759</v>
      </c>
      <c r="L13" s="15">
        <f t="shared" si="10"/>
        <v>5384.2259869999998</v>
      </c>
      <c r="M13">
        <f t="shared" si="11"/>
        <v>5198.0343759999987</v>
      </c>
      <c r="N13" s="5">
        <f t="shared" si="12"/>
        <v>807.28322039999966</v>
      </c>
      <c r="O13" s="5">
        <f t="shared" si="4"/>
        <v>81.24069419999887</v>
      </c>
      <c r="P13" s="5">
        <f t="shared" si="5"/>
        <v>651706.19793939439</v>
      </c>
      <c r="Q13" s="5">
        <f t="shared" si="6"/>
        <v>6600.0503940977305</v>
      </c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</row>
    <row r="14" spans="1:34" x14ac:dyDescent="0.25">
      <c r="A14" s="2" t="s">
        <v>8</v>
      </c>
      <c r="B14" s="1">
        <v>6270</v>
      </c>
      <c r="C14" s="1">
        <v>5375</v>
      </c>
      <c r="D14" s="2">
        <f t="shared" si="13"/>
        <v>4484.4201679000007</v>
      </c>
      <c r="E14">
        <f t="shared" si="7"/>
        <v>4860.9902442000002</v>
      </c>
      <c r="F14" s="2">
        <f t="shared" si="8"/>
        <v>3760.4072863300012</v>
      </c>
      <c r="G14">
        <f t="shared" si="9"/>
        <v>5009.9726438400012</v>
      </c>
      <c r="H14" s="2">
        <f t="shared" si="0"/>
        <v>5208.4330494700007</v>
      </c>
      <c r="I14">
        <f t="shared" si="1"/>
        <v>4712.0078445599993</v>
      </c>
      <c r="J14" s="2">
        <f t="shared" si="2"/>
        <v>80.445875729999955</v>
      </c>
      <c r="K14">
        <f t="shared" si="3"/>
        <v>-16.553599960000106</v>
      </c>
      <c r="L14" s="15">
        <f t="shared" si="10"/>
        <v>5288.8789252000006</v>
      </c>
      <c r="M14">
        <f t="shared" si="11"/>
        <v>4695.4542445999996</v>
      </c>
      <c r="N14" s="5">
        <f t="shared" si="12"/>
        <v>724.01288156999954</v>
      </c>
      <c r="O14" s="5">
        <f t="shared" si="4"/>
        <v>-148.98239964000095</v>
      </c>
      <c r="P14" s="5">
        <f t="shared" si="5"/>
        <v>524194.65267929417</v>
      </c>
      <c r="Q14" s="5">
        <f t="shared" si="6"/>
        <v>22195.755402492956</v>
      </c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</row>
    <row r="15" spans="1:34" x14ac:dyDescent="0.25">
      <c r="A15" s="2" t="s">
        <v>9</v>
      </c>
      <c r="B15" s="1">
        <v>7224</v>
      </c>
      <c r="C15" s="1">
        <v>11761</v>
      </c>
      <c r="D15" s="2">
        <f t="shared" si="13"/>
        <v>4662.9781511100009</v>
      </c>
      <c r="E15">
        <f t="shared" si="7"/>
        <v>4912.39121978</v>
      </c>
      <c r="F15" s="2">
        <f t="shared" si="8"/>
        <v>3850.6643728080012</v>
      </c>
      <c r="G15">
        <f t="shared" si="9"/>
        <v>5000.2145014340012</v>
      </c>
      <c r="H15" s="2">
        <f t="shared" si="0"/>
        <v>5475.2919294120002</v>
      </c>
      <c r="I15">
        <f t="shared" si="1"/>
        <v>4824.5679381259988</v>
      </c>
      <c r="J15" s="2">
        <f t="shared" si="2"/>
        <v>90.257086477999977</v>
      </c>
      <c r="K15">
        <f t="shared" si="3"/>
        <v>-9.758142406000136</v>
      </c>
      <c r="L15" s="15">
        <f t="shared" si="10"/>
        <v>5565.5490158900002</v>
      </c>
      <c r="M15">
        <f t="shared" si="11"/>
        <v>4814.8097957199989</v>
      </c>
      <c r="N15" s="5">
        <f t="shared" si="12"/>
        <v>812.31377830199972</v>
      </c>
      <c r="O15" s="5">
        <f t="shared" si="4"/>
        <v>-87.823281654001221</v>
      </c>
      <c r="P15" s="5">
        <f t="shared" si="5"/>
        <v>659853.67441927036</v>
      </c>
      <c r="Q15" s="5">
        <f t="shared" si="6"/>
        <v>7712.9288004780274</v>
      </c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</row>
    <row r="16" spans="1:34" x14ac:dyDescent="0.25">
      <c r="A16" s="2" t="s">
        <v>10</v>
      </c>
      <c r="B16" s="1">
        <v>6095</v>
      </c>
      <c r="C16" s="1">
        <v>8794</v>
      </c>
      <c r="D16" s="2">
        <f t="shared" si="13"/>
        <v>4919.0803359990005</v>
      </c>
      <c r="E16">
        <f t="shared" si="7"/>
        <v>5597.2520978020002</v>
      </c>
      <c r="F16" s="2">
        <f t="shared" si="8"/>
        <v>3957.5059691271013</v>
      </c>
      <c r="G16">
        <f t="shared" si="9"/>
        <v>5059.9182610708012</v>
      </c>
      <c r="H16" s="2">
        <f t="shared" si="0"/>
        <v>5880.6547028708992</v>
      </c>
      <c r="I16">
        <f t="shared" si="1"/>
        <v>6134.5859345331992</v>
      </c>
      <c r="J16" s="2">
        <f t="shared" si="2"/>
        <v>106.84159631909992</v>
      </c>
      <c r="K16">
        <f t="shared" si="3"/>
        <v>59.703759636799887</v>
      </c>
      <c r="L16" s="15">
        <f t="shared" si="10"/>
        <v>5987.4962991899993</v>
      </c>
      <c r="M16">
        <f t="shared" si="11"/>
        <v>6194.2896941699992</v>
      </c>
      <c r="N16" s="5">
        <f t="shared" si="12"/>
        <v>961.5743668718992</v>
      </c>
      <c r="O16" s="5">
        <f t="shared" si="4"/>
        <v>537.33383673119897</v>
      </c>
      <c r="P16" s="5">
        <f t="shared" si="5"/>
        <v>924625.26302509382</v>
      </c>
      <c r="Q16" s="5">
        <f t="shared" si="6"/>
        <v>288727.65209627082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</row>
    <row r="17" spans="1:34" x14ac:dyDescent="0.25">
      <c r="A17" s="2" t="s">
        <v>11</v>
      </c>
      <c r="B17" s="1">
        <v>6206</v>
      </c>
      <c r="C17" s="1">
        <v>8990</v>
      </c>
      <c r="D17" s="2">
        <f t="shared" si="13"/>
        <v>5036.6723023991008</v>
      </c>
      <c r="E17">
        <f t="shared" si="7"/>
        <v>5916.9268880218006</v>
      </c>
      <c r="F17" s="2">
        <f t="shared" si="8"/>
        <v>4065.4226024543013</v>
      </c>
      <c r="G17">
        <f t="shared" si="9"/>
        <v>5145.6191237659013</v>
      </c>
      <c r="H17" s="2">
        <f t="shared" si="0"/>
        <v>6007.9220023439002</v>
      </c>
      <c r="I17">
        <f t="shared" si="1"/>
        <v>6688.2346522776998</v>
      </c>
      <c r="J17" s="2">
        <f t="shared" si="2"/>
        <v>107.91663332719995</v>
      </c>
      <c r="K17">
        <f t="shared" si="3"/>
        <v>85.700862695099914</v>
      </c>
      <c r="L17" s="15">
        <f t="shared" si="10"/>
        <v>6115.8386356710998</v>
      </c>
      <c r="M17">
        <f t="shared" si="11"/>
        <v>6773.9355149727999</v>
      </c>
      <c r="N17" s="5">
        <f t="shared" si="12"/>
        <v>971.24969994479943</v>
      </c>
      <c r="O17" s="5">
        <f t="shared" si="4"/>
        <v>771.3077642558992</v>
      </c>
      <c r="P17" s="5">
        <f t="shared" si="5"/>
        <v>943325.97964286292</v>
      </c>
      <c r="Q17" s="5">
        <f t="shared" si="6"/>
        <v>594915.6672014338</v>
      </c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</row>
    <row r="18" spans="1:34" x14ac:dyDescent="0.25">
      <c r="A18" s="5" t="s">
        <v>42</v>
      </c>
      <c r="B18" s="4"/>
      <c r="C18" s="4">
        <f>SUM(C6:C17)</f>
        <v>78292</v>
      </c>
      <c r="D18" s="2">
        <f>$H$2*B17+(1-$H$2)*D17</f>
        <v>5153.605072159191</v>
      </c>
      <c r="E18" s="2"/>
      <c r="F18" s="2">
        <f>$H$2*D18+(1-$H$2)*F17</f>
        <v>4174.2408494247902</v>
      </c>
      <c r="H18" s="2">
        <f t="shared" si="0"/>
        <v>6132.9692948935917</v>
      </c>
      <c r="J18" s="2">
        <f t="shared" si="2"/>
        <v>108.81824697048899</v>
      </c>
      <c r="K18" s="5"/>
      <c r="L18">
        <f t="shared" si="10"/>
        <v>6241.7875418640806</v>
      </c>
      <c r="M18" s="5"/>
      <c r="N18" s="5">
        <f t="shared" si="12"/>
        <v>979.36422273440076</v>
      </c>
      <c r="O18" s="5" t="s">
        <v>24</v>
      </c>
      <c r="P18" s="5">
        <f t="shared" si="5"/>
        <v>959154.2807721569</v>
      </c>
      <c r="Q18" s="5">
        <f>SUM(Q6:Q17)</f>
        <v>2542797.1512648086</v>
      </c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</row>
    <row r="19" spans="1:34" x14ac:dyDescent="0.25">
      <c r="A19" s="5" t="s">
        <v>1</v>
      </c>
      <c r="B19" s="2"/>
      <c r="C19" s="2"/>
      <c r="D19" s="2">
        <f t="shared" si="13"/>
        <v>4638.2445649432721</v>
      </c>
      <c r="E19" s="2"/>
      <c r="F19" s="2">
        <f t="shared" si="8"/>
        <v>4220.6412209766386</v>
      </c>
      <c r="H19" s="2">
        <f t="shared" si="0"/>
        <v>5055.8479089099055</v>
      </c>
      <c r="I19" s="5"/>
      <c r="J19" s="2">
        <f t="shared" si="2"/>
        <v>46.400371551848167</v>
      </c>
      <c r="K19" s="5"/>
      <c r="L19">
        <f t="shared" si="10"/>
        <v>5102.2482804617539</v>
      </c>
      <c r="M19" s="5"/>
      <c r="N19" s="5">
        <f t="shared" si="12"/>
        <v>417.60334396663347</v>
      </c>
      <c r="P19" s="5">
        <f t="shared" si="5"/>
        <v>174392.55289211439</v>
      </c>
      <c r="Q19" s="5"/>
      <c r="R19" t="s">
        <v>26</v>
      </c>
      <c r="S19" s="12">
        <f>P18/12</f>
        <v>79929.523397679746</v>
      </c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spans="1:34" x14ac:dyDescent="0.25">
      <c r="A20" s="5" t="s">
        <v>43</v>
      </c>
      <c r="D20" s="2">
        <f t="shared" si="13"/>
        <v>4174.420108448945</v>
      </c>
      <c r="F20" s="2">
        <f t="shared" si="8"/>
        <v>4216.0191097238694</v>
      </c>
      <c r="H20" s="2">
        <f t="shared" si="0"/>
        <v>4132.8211071740207</v>
      </c>
      <c r="J20" s="2">
        <f t="shared" si="2"/>
        <v>-4.6221112527693755</v>
      </c>
      <c r="K20" s="5"/>
      <c r="L20">
        <f t="shared" si="10"/>
        <v>4128.1989959212515</v>
      </c>
      <c r="M20" s="5"/>
      <c r="N20" s="5">
        <f t="shared" si="12"/>
        <v>-41.599001274924376</v>
      </c>
      <c r="P20" s="5">
        <f t="shared" si="5"/>
        <v>1730.4769070711598</v>
      </c>
      <c r="Q20" s="5"/>
      <c r="R20" s="5" t="s">
        <v>27</v>
      </c>
      <c r="S20" s="5">
        <f>Q18/12</f>
        <v>211899.76260540073</v>
      </c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</row>
    <row r="21" spans="1:34" x14ac:dyDescent="0.25">
      <c r="A21" s="5" t="s">
        <v>44</v>
      </c>
      <c r="D21" s="2">
        <f t="shared" si="13"/>
        <v>3756.9780976040506</v>
      </c>
      <c r="F21" s="2">
        <f t="shared" si="8"/>
        <v>4170.1150085118879</v>
      </c>
      <c r="H21" s="2">
        <f t="shared" si="0"/>
        <v>3343.8411866962133</v>
      </c>
      <c r="J21" s="2">
        <f t="shared" si="2"/>
        <v>-45.904101211981924</v>
      </c>
      <c r="K21" s="5"/>
      <c r="L21">
        <f t="shared" si="10"/>
        <v>3297.9370854842314</v>
      </c>
      <c r="M21" s="5"/>
      <c r="N21" s="5">
        <f t="shared" si="12"/>
        <v>-413.13691090783732</v>
      </c>
      <c r="P21" s="5">
        <f t="shared" si="5"/>
        <v>170682.10715447032</v>
      </c>
      <c r="Q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spans="1:34" x14ac:dyDescent="0.25">
      <c r="A22" s="5" t="s">
        <v>43</v>
      </c>
      <c r="D22" s="2">
        <f t="shared" si="13"/>
        <v>3381.2802878436455</v>
      </c>
      <c r="F22" s="2">
        <f t="shared" si="8"/>
        <v>4091.2315364450637</v>
      </c>
      <c r="H22" s="2">
        <f t="shared" si="0"/>
        <v>2671.3290392422273</v>
      </c>
      <c r="J22" s="2">
        <f t="shared" si="2"/>
        <v>-78.883472066824254</v>
      </c>
      <c r="K22" s="5"/>
      <c r="L22">
        <f t="shared" si="10"/>
        <v>2592.4455671754031</v>
      </c>
      <c r="M22" s="5"/>
      <c r="N22" s="5">
        <f t="shared" si="12"/>
        <v>-709.95124860141823</v>
      </c>
      <c r="P22" s="5">
        <f t="shared" si="5"/>
        <v>504030.77539071278</v>
      </c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spans="1:34" x14ac:dyDescent="0.25">
      <c r="A23" s="5" t="s">
        <v>42</v>
      </c>
      <c r="D23" s="2">
        <f t="shared" si="13"/>
        <v>3043.1522590592808</v>
      </c>
      <c r="F23" s="2">
        <f t="shared" si="8"/>
        <v>3986.4236087064855</v>
      </c>
      <c r="H23" s="2">
        <f t="shared" si="0"/>
        <v>2099.8809094120761</v>
      </c>
      <c r="J23" s="2">
        <f t="shared" si="2"/>
        <v>-104.80792773857831</v>
      </c>
      <c r="K23" s="5"/>
      <c r="L23">
        <f t="shared" si="10"/>
        <v>1995.0729816734979</v>
      </c>
      <c r="N23" s="5">
        <f t="shared" si="12"/>
        <v>-943.27134964720472</v>
      </c>
      <c r="O23" s="5"/>
      <c r="P23" s="5">
        <f t="shared" si="5"/>
        <v>889760.83906525909</v>
      </c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</row>
    <row r="24" spans="1:34" x14ac:dyDescent="0.25">
      <c r="A24" s="5" t="s">
        <v>42</v>
      </c>
      <c r="D24" s="2">
        <f t="shared" si="13"/>
        <v>2738.8370331533529</v>
      </c>
      <c r="F24" s="2">
        <f t="shared" si="8"/>
        <v>3861.6649511511723</v>
      </c>
      <c r="H24" s="2">
        <f t="shared" si="0"/>
        <v>1616.0091151555334</v>
      </c>
      <c r="J24" s="2">
        <f t="shared" si="2"/>
        <v>-124.75865755531328</v>
      </c>
      <c r="K24" s="5"/>
      <c r="L24">
        <f t="shared" si="10"/>
        <v>1491.2504576002202</v>
      </c>
      <c r="M24" s="5"/>
      <c r="N24" s="5">
        <f t="shared" si="12"/>
        <v>-1122.8279179978194</v>
      </c>
      <c r="O24" s="5"/>
      <c r="P24" s="5">
        <f t="shared" si="5"/>
        <v>1260742.5334353179</v>
      </c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</row>
    <row r="25" spans="1:34" x14ac:dyDescent="0.25">
      <c r="A25" s="5" t="s">
        <v>44</v>
      </c>
      <c r="D25" s="2">
        <f t="shared" si="13"/>
        <v>2464.9533298380175</v>
      </c>
      <c r="F25" s="2">
        <f t="shared" si="8"/>
        <v>3721.9937890198571</v>
      </c>
      <c r="H25" s="2">
        <f t="shared" si="0"/>
        <v>1207.9128706561778</v>
      </c>
      <c r="J25" s="2">
        <f t="shared" si="2"/>
        <v>-139.67116213131553</v>
      </c>
      <c r="K25" s="5"/>
      <c r="L25">
        <f t="shared" si="10"/>
        <v>1068.2417085248624</v>
      </c>
      <c r="M25" s="5"/>
      <c r="N25" s="5">
        <f t="shared" si="12"/>
        <v>-1257.0404591818397</v>
      </c>
      <c r="O25" s="5"/>
      <c r="P25" s="5">
        <f t="shared" si="5"/>
        <v>1580150.7160200903</v>
      </c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</row>
    <row r="26" spans="1:34" x14ac:dyDescent="0.25">
      <c r="A26" s="5" t="s">
        <v>8</v>
      </c>
      <c r="D26" s="2">
        <f t="shared" si="13"/>
        <v>2218.4579968542157</v>
      </c>
      <c r="F26" s="2">
        <f t="shared" si="8"/>
        <v>3571.6402098032931</v>
      </c>
      <c r="H26" s="2">
        <f t="shared" si="0"/>
        <v>865.27578390513827</v>
      </c>
      <c r="J26" s="2">
        <f t="shared" si="2"/>
        <v>-150.35357921656416</v>
      </c>
      <c r="K26" s="5"/>
      <c r="L26">
        <f t="shared" si="10"/>
        <v>714.92220468857408</v>
      </c>
      <c r="M26" s="5"/>
      <c r="N26" s="5">
        <f t="shared" si="12"/>
        <v>-1353.1822129490774</v>
      </c>
      <c r="O26" s="5"/>
      <c r="P26" s="5">
        <f t="shared" si="5"/>
        <v>1831102.1014417624</v>
      </c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</row>
    <row r="27" spans="1:34" x14ac:dyDescent="0.25">
      <c r="A27" s="5" t="s">
        <v>9</v>
      </c>
      <c r="D27" s="2">
        <f t="shared" si="13"/>
        <v>1996.6121971687942</v>
      </c>
      <c r="F27" s="2">
        <f t="shared" si="8"/>
        <v>3414.1374085398434</v>
      </c>
      <c r="H27" s="2">
        <f t="shared" si="0"/>
        <v>579.086985797745</v>
      </c>
      <c r="J27" s="2">
        <f t="shared" si="2"/>
        <v>-157.50280126344992</v>
      </c>
      <c r="K27" s="5"/>
      <c r="L27">
        <f t="shared" si="10"/>
        <v>421.5841845342951</v>
      </c>
      <c r="M27" s="5"/>
      <c r="N27" s="5">
        <f t="shared" si="12"/>
        <v>-1417.5252113710492</v>
      </c>
      <c r="O27" s="5"/>
      <c r="P27" s="5">
        <f t="shared" si="5"/>
        <v>2009377.7248725377</v>
      </c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</row>
    <row r="28" spans="1:34" x14ac:dyDescent="0.25">
      <c r="A28" s="5" t="s">
        <v>10</v>
      </c>
      <c r="D28" s="2">
        <f t="shared" si="13"/>
        <v>1796.9509774519147</v>
      </c>
      <c r="F28" s="2">
        <f t="shared" si="8"/>
        <v>3252.4187654310508</v>
      </c>
      <c r="H28" s="2">
        <f t="shared" si="0"/>
        <v>341.48318947277858</v>
      </c>
      <c r="J28" s="2">
        <f t="shared" si="2"/>
        <v>-161.71864310879292</v>
      </c>
      <c r="K28" s="5"/>
      <c r="L28">
        <f t="shared" si="10"/>
        <v>179.76454636398566</v>
      </c>
      <c r="M28" s="5"/>
      <c r="N28" s="5">
        <f t="shared" si="12"/>
        <v>-1455.4677879791361</v>
      </c>
      <c r="O28" s="5"/>
      <c r="P28" s="5">
        <f t="shared" si="5"/>
        <v>2118386.4818448797</v>
      </c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</row>
    <row r="29" spans="1:34" x14ac:dyDescent="0.25">
      <c r="A29" s="5" t="s">
        <v>11</v>
      </c>
      <c r="D29" s="2">
        <f t="shared" si="13"/>
        <v>1617.2558797067234</v>
      </c>
      <c r="F29" s="2">
        <f t="shared" si="8"/>
        <v>3088.9024768586182</v>
      </c>
      <c r="H29" s="2">
        <f t="shared" si="0"/>
        <v>145.6092825548285</v>
      </c>
      <c r="J29" s="2">
        <f t="shared" si="2"/>
        <v>-163.51628857243279</v>
      </c>
      <c r="K29" s="5"/>
      <c r="L29">
        <f t="shared" si="10"/>
        <v>-17.907006017604289</v>
      </c>
      <c r="M29" s="5"/>
      <c r="N29" s="5">
        <f t="shared" si="12"/>
        <v>-1471.6465971518949</v>
      </c>
      <c r="O29" s="5"/>
      <c r="P29" s="5">
        <f t="shared" si="5"/>
        <v>2165743.7069087517</v>
      </c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</row>
    <row r="30" spans="1:34" x14ac:dyDescent="0.25">
      <c r="A30" s="2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</row>
    <row r="31" spans="1:34" x14ac:dyDescent="0.25">
      <c r="A31" s="2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</row>
    <row r="32" spans="1:34" x14ac:dyDescent="0.25">
      <c r="A32" s="2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</row>
    <row r="33" spans="8:34" x14ac:dyDescent="0.25">
      <c r="H33" s="5" t="s">
        <v>24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alpha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 a</dc:creator>
  <cp:lastModifiedBy>IT01</cp:lastModifiedBy>
  <dcterms:created xsi:type="dcterms:W3CDTF">2017-03-08T08:28:35Z</dcterms:created>
  <dcterms:modified xsi:type="dcterms:W3CDTF">2017-09-29T09:44:30Z</dcterms:modified>
</cp:coreProperties>
</file>