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8" windowWidth="15120" windowHeight="8016" firstSheet="9" activeTab="12"/>
  </bookViews>
  <sheets>
    <sheet name="Затраты" sheetId="1" r:id="rId1"/>
    <sheet name="Выход" sheetId="2" r:id="rId2"/>
    <sheet name="Овощи 2014" sheetId="3" r:id="rId3"/>
    <sheet name="2014 затраты" sheetId="4" r:id="rId4"/>
    <sheet name="Выход 2014" sheetId="5" r:id="rId5"/>
    <sheet name="2015 затраты " sheetId="7" r:id="rId6"/>
    <sheet name="Выход 2015" sheetId="8" r:id="rId7"/>
    <sheet name="Овощи 2015" sheetId="10" r:id="rId8"/>
    <sheet name="2016 затраты  " sheetId="13" r:id="rId9"/>
    <sheet name="Выход 2016" sheetId="16" r:id="rId10"/>
    <sheet name="Овощи 2016 " sheetId="15" r:id="rId11"/>
    <sheet name="2017 затраты " sheetId="17" r:id="rId12"/>
    <sheet name="Выход 2017" sheetId="18" r:id="rId13"/>
    <sheet name="Овощи 2017" sheetId="19" r:id="rId14"/>
  </sheets>
  <definedNames>
    <definedName name="_xlnm.Print_Titles" localSheetId="6">'Выход 2015'!$3:$4</definedName>
    <definedName name="_xlnm.Print_Titles" localSheetId="9">'Выход 2016'!$3:$4</definedName>
    <definedName name="_xlnm.Print_Titles" localSheetId="12">'Выход 2017'!$3:$4</definedName>
  </definedNames>
  <calcPr calcId="145621"/>
</workbook>
</file>

<file path=xl/calcChain.xml><?xml version="1.0" encoding="utf-8"?>
<calcChain xmlns="http://schemas.openxmlformats.org/spreadsheetml/2006/main">
  <c r="I58" i="17" l="1"/>
  <c r="I31" i="17" l="1"/>
  <c r="E129" i="19" l="1"/>
  <c r="E118" i="19"/>
  <c r="G112" i="19"/>
  <c r="E106" i="19"/>
  <c r="E105" i="19"/>
  <c r="G101" i="19" s="1"/>
  <c r="C93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C58" i="19"/>
  <c r="I58" i="19" s="1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G285" i="18"/>
  <c r="G272" i="18"/>
  <c r="G271" i="18"/>
  <c r="G270" i="18"/>
  <c r="G269" i="18"/>
  <c r="G268" i="18"/>
  <c r="G266" i="18"/>
  <c r="G265" i="18"/>
  <c r="G264" i="18"/>
  <c r="G263" i="18"/>
  <c r="G262" i="18"/>
  <c r="G261" i="18"/>
  <c r="G260" i="18"/>
  <c r="G259" i="18"/>
  <c r="G258" i="18"/>
  <c r="G257" i="18"/>
  <c r="D256" i="18"/>
  <c r="G255" i="18"/>
  <c r="G252" i="18"/>
  <c r="G251" i="18"/>
  <c r="G250" i="18"/>
  <c r="G249" i="18"/>
  <c r="G248" i="18"/>
  <c r="G247" i="18"/>
  <c r="G246" i="18"/>
  <c r="G245" i="18"/>
  <c r="G244" i="18"/>
  <c r="G243" i="18"/>
  <c r="G242" i="18"/>
  <c r="G241" i="18"/>
  <c r="G240" i="18"/>
  <c r="G239" i="18"/>
  <c r="G238" i="18"/>
  <c r="G237" i="18"/>
  <c r="G236" i="18"/>
  <c r="G235" i="18"/>
  <c r="G234" i="18"/>
  <c r="G233" i="18"/>
  <c r="G232" i="18"/>
  <c r="G231" i="18"/>
  <c r="G230" i="18"/>
  <c r="G229" i="18"/>
  <c r="G228" i="18"/>
  <c r="G227" i="18"/>
  <c r="G226" i="18"/>
  <c r="G225" i="18"/>
  <c r="G224" i="18"/>
  <c r="G220" i="18"/>
  <c r="G219" i="18"/>
  <c r="G218" i="18"/>
  <c r="G217" i="18"/>
  <c r="G216" i="18"/>
  <c r="G215" i="18"/>
  <c r="G214" i="18"/>
  <c r="G213" i="18"/>
  <c r="G212" i="18"/>
  <c r="G211" i="18"/>
  <c r="G210" i="18"/>
  <c r="G209" i="18"/>
  <c r="G208" i="18"/>
  <c r="G207" i="18"/>
  <c r="G206" i="18"/>
  <c r="G205" i="18"/>
  <c r="G204" i="18"/>
  <c r="G203" i="18"/>
  <c r="G202" i="18"/>
  <c r="G201" i="18"/>
  <c r="G200" i="18"/>
  <c r="G199" i="18"/>
  <c r="G198" i="18"/>
  <c r="G197" i="18"/>
  <c r="G196" i="18"/>
  <c r="F195" i="18"/>
  <c r="E195" i="18"/>
  <c r="D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F173" i="18"/>
  <c r="E173" i="18"/>
  <c r="D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D99" i="18"/>
  <c r="G98" i="18"/>
  <c r="G97" i="18"/>
  <c r="G96" i="18"/>
  <c r="G95" i="18"/>
  <c r="G94" i="18"/>
  <c r="G93" i="18"/>
  <c r="G92" i="18"/>
  <c r="G91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F43" i="18"/>
  <c r="E43" i="18"/>
  <c r="D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F5" i="18"/>
  <c r="E5" i="18"/>
  <c r="D5" i="18"/>
  <c r="I81" i="17"/>
  <c r="I71" i="17"/>
  <c r="I70" i="17" s="1"/>
  <c r="I67" i="17"/>
  <c r="I66" i="17" s="1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K39" i="17"/>
  <c r="D39" i="17"/>
  <c r="I38" i="17"/>
  <c r="I37" i="17"/>
  <c r="D35" i="17"/>
  <c r="I34" i="17"/>
  <c r="I30" i="17" s="1"/>
  <c r="D30" i="17"/>
  <c r="I28" i="17"/>
  <c r="I27" i="17"/>
  <c r="I26" i="17"/>
  <c r="I25" i="17"/>
  <c r="D24" i="17"/>
  <c r="I23" i="17"/>
  <c r="I21" i="17"/>
  <c r="I20" i="17"/>
  <c r="I19" i="17"/>
  <c r="I18" i="17"/>
  <c r="I17" i="17"/>
  <c r="D16" i="17"/>
  <c r="I15" i="17"/>
  <c r="I14" i="17"/>
  <c r="I13" i="17"/>
  <c r="I12" i="17"/>
  <c r="D11" i="17"/>
  <c r="I10" i="17"/>
  <c r="I9" i="17"/>
  <c r="I8" i="17"/>
  <c r="I7" i="17"/>
  <c r="I6" i="17"/>
  <c r="I5" i="17"/>
  <c r="I4" i="17"/>
  <c r="D3" i="17"/>
  <c r="D101" i="15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D129" i="15"/>
  <c r="D195" i="16"/>
  <c r="F5" i="8"/>
  <c r="F5" i="16"/>
  <c r="G272" i="16"/>
  <c r="G271" i="16"/>
  <c r="G270" i="16"/>
  <c r="G269" i="16"/>
  <c r="G268" i="16"/>
  <c r="G266" i="16"/>
  <c r="G265" i="16"/>
  <c r="G264" i="16"/>
  <c r="G263" i="16"/>
  <c r="G262" i="16"/>
  <c r="G261" i="16"/>
  <c r="G260" i="16"/>
  <c r="G259" i="16"/>
  <c r="G258" i="16"/>
  <c r="G257" i="16"/>
  <c r="D256" i="16"/>
  <c r="G255" i="16"/>
  <c r="G252" i="16"/>
  <c r="G251" i="16"/>
  <c r="G250" i="16"/>
  <c r="G249" i="16"/>
  <c r="G248" i="16"/>
  <c r="G247" i="16"/>
  <c r="G246" i="16"/>
  <c r="G245" i="16"/>
  <c r="G244" i="16"/>
  <c r="G243" i="16"/>
  <c r="G242" i="16"/>
  <c r="G241" i="16"/>
  <c r="G240" i="16"/>
  <c r="G239" i="16"/>
  <c r="G238" i="16"/>
  <c r="G237" i="16"/>
  <c r="G236" i="16"/>
  <c r="G235" i="16"/>
  <c r="G234" i="16"/>
  <c r="G233" i="16"/>
  <c r="G232" i="16"/>
  <c r="G231" i="16"/>
  <c r="G230" i="16"/>
  <c r="G229" i="16"/>
  <c r="G228" i="16"/>
  <c r="G227" i="16"/>
  <c r="G226" i="16"/>
  <c r="G225" i="16"/>
  <c r="G224" i="16"/>
  <c r="G220" i="16"/>
  <c r="G219" i="16"/>
  <c r="G218" i="16"/>
  <c r="G217" i="16"/>
  <c r="G216" i="16"/>
  <c r="G215" i="16"/>
  <c r="G214" i="16"/>
  <c r="G213" i="16"/>
  <c r="G212" i="16"/>
  <c r="G211" i="16"/>
  <c r="G210" i="16"/>
  <c r="G209" i="16"/>
  <c r="G208" i="16"/>
  <c r="G207" i="16"/>
  <c r="G206" i="16"/>
  <c r="G205" i="16"/>
  <c r="G204" i="16"/>
  <c r="G203" i="16"/>
  <c r="G202" i="16"/>
  <c r="G201" i="16"/>
  <c r="G200" i="16"/>
  <c r="G199" i="16"/>
  <c r="G198" i="16"/>
  <c r="G197" i="16"/>
  <c r="G196" i="16"/>
  <c r="F195" i="16"/>
  <c r="E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F173" i="16"/>
  <c r="E173" i="16"/>
  <c r="D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D99" i="16"/>
  <c r="G98" i="16"/>
  <c r="G97" i="16"/>
  <c r="G96" i="16"/>
  <c r="G95" i="16"/>
  <c r="G94" i="16"/>
  <c r="G93" i="16"/>
  <c r="G92" i="16"/>
  <c r="G91" i="16"/>
  <c r="G52" i="16"/>
  <c r="G51" i="16"/>
  <c r="G50" i="16"/>
  <c r="G49" i="16"/>
  <c r="G48" i="16"/>
  <c r="G47" i="16"/>
  <c r="G46" i="16"/>
  <c r="G45" i="16"/>
  <c r="G44" i="16"/>
  <c r="F43" i="16"/>
  <c r="E43" i="16"/>
  <c r="D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E5" i="16"/>
  <c r="D5" i="16"/>
  <c r="F195" i="8"/>
  <c r="E195" i="8"/>
  <c r="F173" i="8"/>
  <c r="E173" i="8"/>
  <c r="F43" i="8"/>
  <c r="E43" i="8"/>
  <c r="E5" i="8"/>
  <c r="D118" i="15"/>
  <c r="F112" i="15"/>
  <c r="D106" i="15"/>
  <c r="D105" i="15"/>
  <c r="F101" i="15" s="1"/>
  <c r="D122" i="15"/>
  <c r="B93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B58" i="15"/>
  <c r="D55" i="15"/>
  <c r="D54" i="15"/>
  <c r="D53" i="15"/>
  <c r="D52" i="15"/>
  <c r="D51" i="15"/>
  <c r="D50" i="15"/>
  <c r="H49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H58" i="15" s="1"/>
  <c r="I82" i="13"/>
  <c r="I71" i="13"/>
  <c r="I70" i="13" s="1"/>
  <c r="I67" i="13"/>
  <c r="I66" i="13" s="1"/>
  <c r="I65" i="13"/>
  <c r="I64" i="13"/>
  <c r="I63" i="13"/>
  <c r="I62" i="13"/>
  <c r="I61" i="13"/>
  <c r="I60" i="13"/>
  <c r="I59" i="13"/>
  <c r="I58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K39" i="13"/>
  <c r="D39" i="13"/>
  <c r="I38" i="13"/>
  <c r="I37" i="13"/>
  <c r="I36" i="13"/>
  <c r="D35" i="13"/>
  <c r="I34" i="13"/>
  <c r="I30" i="13" s="1"/>
  <c r="D30" i="13"/>
  <c r="I28" i="13"/>
  <c r="I27" i="13"/>
  <c r="I26" i="13"/>
  <c r="I25" i="13"/>
  <c r="D24" i="13"/>
  <c r="I23" i="13"/>
  <c r="I21" i="13"/>
  <c r="I20" i="13"/>
  <c r="I19" i="13"/>
  <c r="I18" i="13"/>
  <c r="I17" i="13"/>
  <c r="D16" i="13"/>
  <c r="I15" i="13"/>
  <c r="I14" i="13"/>
  <c r="I13" i="13"/>
  <c r="I12" i="13"/>
  <c r="D11" i="13"/>
  <c r="I10" i="13"/>
  <c r="I9" i="13"/>
  <c r="I8" i="13"/>
  <c r="I7" i="13"/>
  <c r="I6" i="13"/>
  <c r="I5" i="13"/>
  <c r="I4" i="13"/>
  <c r="D3" i="13"/>
  <c r="G252" i="8"/>
  <c r="G97" i="8"/>
  <c r="G41" i="8"/>
  <c r="G40" i="8"/>
  <c r="G171" i="8"/>
  <c r="G251" i="8"/>
  <c r="G250" i="8"/>
  <c r="G249" i="8"/>
  <c r="G248" i="8"/>
  <c r="G247" i="8"/>
  <c r="G246" i="8"/>
  <c r="G245" i="8"/>
  <c r="G96" i="8"/>
  <c r="G95" i="8"/>
  <c r="I54" i="7"/>
  <c r="I9" i="7"/>
  <c r="G243" i="8"/>
  <c r="G169" i="8"/>
  <c r="G92" i="8"/>
  <c r="G34" i="8"/>
  <c r="G35" i="8"/>
  <c r="G36" i="8"/>
  <c r="G37" i="8"/>
  <c r="G38" i="8"/>
  <c r="I8" i="7"/>
  <c r="I82" i="7"/>
  <c r="I53" i="7"/>
  <c r="G168" i="8"/>
  <c r="G32" i="8"/>
  <c r="G33" i="8"/>
  <c r="G39" i="8"/>
  <c r="G167" i="8"/>
  <c r="G91" i="8"/>
  <c r="G93" i="8"/>
  <c r="G242" i="8"/>
  <c r="G31" i="8"/>
  <c r="G166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4" i="8"/>
  <c r="G165" i="8"/>
  <c r="G164" i="8"/>
  <c r="G163" i="8"/>
  <c r="G30" i="8"/>
  <c r="G162" i="8"/>
  <c r="G161" i="8"/>
  <c r="I21" i="7"/>
  <c r="G160" i="8"/>
  <c r="I19" i="7"/>
  <c r="I20" i="7"/>
  <c r="G159" i="8"/>
  <c r="G158" i="8"/>
  <c r="D55" i="10"/>
  <c r="D54" i="10"/>
  <c r="D104" i="10"/>
  <c r="D90" i="10"/>
  <c r="G157" i="8"/>
  <c r="G226" i="8"/>
  <c r="G227" i="8"/>
  <c r="D89" i="10"/>
  <c r="D53" i="10"/>
  <c r="D116" i="10"/>
  <c r="G156" i="8"/>
  <c r="I63" i="7"/>
  <c r="I27" i="7"/>
  <c r="G155" i="8"/>
  <c r="D88" i="10"/>
  <c r="D87" i="10"/>
  <c r="D52" i="10"/>
  <c r="D51" i="10"/>
  <c r="D115" i="10"/>
  <c r="G154" i="8"/>
  <c r="D86" i="10"/>
  <c r="D50" i="10"/>
  <c r="H49" i="10"/>
  <c r="D49" i="10"/>
  <c r="D48" i="10"/>
  <c r="D114" i="10"/>
  <c r="G153" i="8"/>
  <c r="G152" i="8"/>
  <c r="D47" i="10"/>
  <c r="G151" i="8"/>
  <c r="G150" i="8"/>
  <c r="D85" i="10"/>
  <c r="D84" i="10"/>
  <c r="D46" i="10"/>
  <c r="D45" i="10"/>
  <c r="D44" i="10"/>
  <c r="G149" i="8"/>
  <c r="G220" i="8"/>
  <c r="G148" i="8"/>
  <c r="D24" i="7"/>
  <c r="D30" i="7"/>
  <c r="G147" i="8"/>
  <c r="D83" i="10"/>
  <c r="H85" i="10" s="1"/>
  <c r="D43" i="10"/>
  <c r="I10" i="7"/>
  <c r="I5" i="7"/>
  <c r="I6" i="7"/>
  <c r="I7" i="7"/>
  <c r="D82" i="10"/>
  <c r="D81" i="10"/>
  <c r="D42" i="10"/>
  <c r="D41" i="10"/>
  <c r="D40" i="10"/>
  <c r="G146" i="8"/>
  <c r="D80" i="10"/>
  <c r="I51" i="7"/>
  <c r="G145" i="8"/>
  <c r="G219" i="8"/>
  <c r="G218" i="8"/>
  <c r="D79" i="10"/>
  <c r="G217" i="8"/>
  <c r="G216" i="8"/>
  <c r="D78" i="10"/>
  <c r="D77" i="10"/>
  <c r="D39" i="10"/>
  <c r="D38" i="10"/>
  <c r="D37" i="10"/>
  <c r="G144" i="8"/>
  <c r="D76" i="10"/>
  <c r="D112" i="10"/>
  <c r="D36" i="10"/>
  <c r="D35" i="10"/>
  <c r="G143" i="8"/>
  <c r="D75" i="10"/>
  <c r="D74" i="10"/>
  <c r="D73" i="10"/>
  <c r="D34" i="10"/>
  <c r="G142" i="8"/>
  <c r="D111" i="10"/>
  <c r="G141" i="8"/>
  <c r="D72" i="10"/>
  <c r="D71" i="10"/>
  <c r="D33" i="10"/>
  <c r="D110" i="10"/>
  <c r="D70" i="10"/>
  <c r="D32" i="10"/>
  <c r="G140" i="8"/>
  <c r="I50" i="7"/>
  <c r="G139" i="8"/>
  <c r="D30" i="10"/>
  <c r="D29" i="10"/>
  <c r="G138" i="8"/>
  <c r="D113" i="10"/>
  <c r="D117" i="10"/>
  <c r="D118" i="10"/>
  <c r="D119" i="10"/>
  <c r="D103" i="10"/>
  <c r="D105" i="10"/>
  <c r="D106" i="10"/>
  <c r="D107" i="10"/>
  <c r="F112" i="10" s="1"/>
  <c r="D108" i="10"/>
  <c r="D109" i="10"/>
  <c r="D102" i="10"/>
  <c r="D101" i="10"/>
  <c r="F101" i="10" s="1"/>
  <c r="G137" i="8"/>
  <c r="D65" i="10"/>
  <c r="D66" i="10"/>
  <c r="D67" i="10"/>
  <c r="D68" i="10"/>
  <c r="D69" i="10"/>
  <c r="D64" i="10"/>
  <c r="D25" i="10"/>
  <c r="D26" i="10"/>
  <c r="D27" i="10"/>
  <c r="D28" i="10"/>
  <c r="G136" i="8"/>
  <c r="D123" i="5"/>
  <c r="D24" i="10"/>
  <c r="D23" i="10"/>
  <c r="G135" i="8"/>
  <c r="D22" i="10"/>
  <c r="D21" i="10"/>
  <c r="G134" i="8"/>
  <c r="G133" i="8"/>
  <c r="G132" i="8"/>
  <c r="D20" i="10"/>
  <c r="D19" i="10"/>
  <c r="D18" i="10"/>
  <c r="D17" i="10"/>
  <c r="D16" i="10"/>
  <c r="K39" i="7"/>
  <c r="I48" i="7"/>
  <c r="G131" i="8"/>
  <c r="D15" i="10"/>
  <c r="D14" i="10"/>
  <c r="D13" i="10"/>
  <c r="D12" i="10"/>
  <c r="G130" i="8"/>
  <c r="D11" i="10"/>
  <c r="G129" i="8"/>
  <c r="G128" i="8"/>
  <c r="G127" i="8"/>
  <c r="G126" i="8"/>
  <c r="H20" i="3"/>
  <c r="D10" i="10"/>
  <c r="D9" i="10"/>
  <c r="G268" i="8"/>
  <c r="G269" i="8"/>
  <c r="G270" i="8"/>
  <c r="G271" i="8"/>
  <c r="G272" i="8"/>
  <c r="G284" i="8"/>
  <c r="G125" i="8"/>
  <c r="G124" i="8"/>
  <c r="D8" i="10"/>
  <c r="G283" i="8"/>
  <c r="D7" i="10"/>
  <c r="G282" i="8"/>
  <c r="G285" i="8" s="1"/>
  <c r="D6" i="10"/>
  <c r="G123" i="8"/>
  <c r="D5" i="10"/>
  <c r="B93" i="10"/>
  <c r="B58" i="10"/>
  <c r="D4" i="10"/>
  <c r="D58" i="10" s="1"/>
  <c r="G122" i="8"/>
  <c r="G121" i="8"/>
  <c r="G120" i="8"/>
  <c r="G215" i="8"/>
  <c r="G214" i="8"/>
  <c r="G213" i="8"/>
  <c r="G212" i="8"/>
  <c r="G211" i="8"/>
  <c r="G210" i="8"/>
  <c r="G206" i="8"/>
  <c r="G207" i="8"/>
  <c r="G208" i="8"/>
  <c r="G209" i="8"/>
  <c r="G202" i="8"/>
  <c r="G203" i="8"/>
  <c r="G204" i="8"/>
  <c r="G117" i="8"/>
  <c r="G118" i="8"/>
  <c r="G119" i="8"/>
  <c r="G116" i="8"/>
  <c r="D256" i="8"/>
  <c r="D195" i="8"/>
  <c r="I60" i="7"/>
  <c r="I61" i="7"/>
  <c r="I62" i="7"/>
  <c r="I64" i="7"/>
  <c r="I65" i="7"/>
  <c r="G52" i="8"/>
  <c r="G51" i="8"/>
  <c r="D35" i="7"/>
  <c r="I26" i="7"/>
  <c r="I28" i="7"/>
  <c r="I34" i="7"/>
  <c r="I30" i="7" s="1"/>
  <c r="I36" i="7"/>
  <c r="I37" i="7"/>
  <c r="I38" i="7"/>
  <c r="I25" i="7"/>
  <c r="I18" i="7"/>
  <c r="I23" i="7"/>
  <c r="I17" i="7"/>
  <c r="G266" i="8"/>
  <c r="G265" i="8"/>
  <c r="G264" i="8"/>
  <c r="G263" i="8"/>
  <c r="G262" i="8"/>
  <c r="G261" i="8"/>
  <c r="G260" i="8"/>
  <c r="G259" i="8"/>
  <c r="G258" i="8"/>
  <c r="G257" i="8"/>
  <c r="G255" i="8"/>
  <c r="G225" i="8"/>
  <c r="G224" i="8"/>
  <c r="G205" i="8"/>
  <c r="G201" i="8"/>
  <c r="G200" i="8"/>
  <c r="G199" i="8"/>
  <c r="G198" i="8"/>
  <c r="G197" i="8"/>
  <c r="G196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D173" i="8"/>
  <c r="G172" i="8"/>
  <c r="G170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D99" i="8"/>
  <c r="G98" i="8"/>
  <c r="G94" i="8"/>
  <c r="G50" i="8"/>
  <c r="G49" i="8"/>
  <c r="G48" i="8"/>
  <c r="G47" i="8"/>
  <c r="G46" i="8"/>
  <c r="G45" i="8"/>
  <c r="G44" i="8"/>
  <c r="D43" i="8"/>
  <c r="G42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D5" i="8"/>
  <c r="I71" i="7"/>
  <c r="I70" i="7" s="1"/>
  <c r="I67" i="7"/>
  <c r="I66" i="7" s="1"/>
  <c r="I59" i="7"/>
  <c r="I58" i="7"/>
  <c r="I56" i="7"/>
  <c r="I55" i="7"/>
  <c r="I52" i="7"/>
  <c r="I49" i="7"/>
  <c r="I47" i="7"/>
  <c r="I46" i="7"/>
  <c r="I45" i="7"/>
  <c r="I44" i="7"/>
  <c r="I43" i="7"/>
  <c r="I42" i="7"/>
  <c r="I41" i="7"/>
  <c r="I40" i="7"/>
  <c r="D39" i="7"/>
  <c r="D16" i="7"/>
  <c r="I15" i="7"/>
  <c r="I14" i="7"/>
  <c r="I13" i="7"/>
  <c r="I12" i="7"/>
  <c r="D11" i="7"/>
  <c r="I4" i="7"/>
  <c r="I3" i="7" s="1"/>
  <c r="D3" i="7"/>
  <c r="I35" i="4"/>
  <c r="I34" i="4" s="1"/>
  <c r="I28" i="4"/>
  <c r="D3" i="4"/>
  <c r="I27" i="4"/>
  <c r="G101" i="5"/>
  <c r="G102" i="5"/>
  <c r="G103" i="5"/>
  <c r="G110" i="5"/>
  <c r="G100" i="5"/>
  <c r="I26" i="4"/>
  <c r="I25" i="4"/>
  <c r="D82" i="5"/>
  <c r="D4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D60" i="5"/>
  <c r="G81" i="5"/>
  <c r="G80" i="5"/>
  <c r="G79" i="5"/>
  <c r="G78" i="5"/>
  <c r="G77" i="5"/>
  <c r="G76" i="5"/>
  <c r="G75" i="5"/>
  <c r="G72" i="5"/>
  <c r="G71" i="5"/>
  <c r="I24" i="4"/>
  <c r="G34" i="5"/>
  <c r="G35" i="5"/>
  <c r="G36" i="5"/>
  <c r="G37" i="5"/>
  <c r="G38" i="5"/>
  <c r="G39" i="5"/>
  <c r="G40" i="5"/>
  <c r="G5" i="5"/>
  <c r="D12" i="4"/>
  <c r="D7" i="4"/>
  <c r="I39" i="4"/>
  <c r="I38" i="4" s="1"/>
  <c r="I23" i="4"/>
  <c r="I11" i="4"/>
  <c r="I22" i="4"/>
  <c r="D34" i="3"/>
  <c r="D60" i="3"/>
  <c r="D17" i="4"/>
  <c r="I10" i="4"/>
  <c r="G33" i="5"/>
  <c r="D33" i="3"/>
  <c r="I20" i="4"/>
  <c r="G32" i="5"/>
  <c r="I19" i="4"/>
  <c r="I21" i="4"/>
  <c r="I29" i="4"/>
  <c r="C71" i="1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E50" i="1"/>
  <c r="E49" i="1"/>
  <c r="E48" i="1"/>
  <c r="E47" i="1"/>
  <c r="E46" i="1" s="1"/>
  <c r="E43" i="1"/>
  <c r="E44" i="1"/>
  <c r="E45" i="1"/>
  <c r="E42" i="1"/>
  <c r="E41" i="1" s="1"/>
  <c r="E40" i="1"/>
  <c r="E36" i="1"/>
  <c r="E37" i="1"/>
  <c r="E38" i="1"/>
  <c r="E39" i="1"/>
  <c r="E35" i="1"/>
  <c r="E34" i="1" s="1"/>
  <c r="E33" i="1"/>
  <c r="E30" i="1"/>
  <c r="E31" i="1"/>
  <c r="E28" i="1" s="1"/>
  <c r="E29" i="1"/>
  <c r="E27" i="1"/>
  <c r="E26" i="1"/>
  <c r="E25" i="1" s="1"/>
  <c r="E21" i="1"/>
  <c r="E22" i="1"/>
  <c r="E23" i="1"/>
  <c r="E24" i="1"/>
  <c r="E20" i="1"/>
  <c r="E19" i="1" s="1"/>
  <c r="E17" i="1"/>
  <c r="E18" i="1"/>
  <c r="E16" i="1"/>
  <c r="E15" i="1" s="1"/>
  <c r="E10" i="1"/>
  <c r="E11" i="1"/>
  <c r="E12" i="1"/>
  <c r="E13" i="1"/>
  <c r="E14" i="1"/>
  <c r="E9" i="1"/>
  <c r="E8" i="1" s="1"/>
  <c r="E5" i="1"/>
  <c r="E6" i="1"/>
  <c r="E7" i="1"/>
  <c r="E4" i="1"/>
  <c r="E3" i="1" s="1"/>
  <c r="D25" i="1"/>
  <c r="D19" i="1"/>
  <c r="D8" i="1"/>
  <c r="D3" i="1"/>
  <c r="I31" i="4"/>
  <c r="I32" i="4"/>
  <c r="I30" i="4" s="1"/>
  <c r="I18" i="4"/>
  <c r="D31" i="5"/>
  <c r="D41" i="5"/>
  <c r="G62" i="5"/>
  <c r="G63" i="5"/>
  <c r="G64" i="5"/>
  <c r="G65" i="5"/>
  <c r="G66" i="5"/>
  <c r="G67" i="5"/>
  <c r="G68" i="5"/>
  <c r="G69" i="5"/>
  <c r="G70" i="5"/>
  <c r="G73" i="5"/>
  <c r="G74" i="5"/>
  <c r="G61" i="5"/>
  <c r="G83" i="5"/>
  <c r="G84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85" i="5"/>
  <c r="G42" i="5"/>
  <c r="I5" i="4"/>
  <c r="I3" i="4" s="1"/>
  <c r="I8" i="4"/>
  <c r="I9" i="4"/>
  <c r="I4" i="4"/>
  <c r="AM68" i="2"/>
  <c r="D59" i="3"/>
  <c r="D32" i="3"/>
  <c r="D58" i="3"/>
  <c r="D31" i="3"/>
  <c r="AM67" i="2"/>
  <c r="D57" i="3"/>
  <c r="D30" i="3"/>
  <c r="D56" i="3"/>
  <c r="D55" i="3"/>
  <c r="D29" i="3"/>
  <c r="D54" i="3"/>
  <c r="D53" i="3"/>
  <c r="D28" i="3"/>
  <c r="AM82" i="2"/>
  <c r="AR82" i="2"/>
  <c r="AM66" i="2"/>
  <c r="AM102" i="2"/>
  <c r="AM103" i="2"/>
  <c r="AM104" i="2"/>
  <c r="D52" i="3"/>
  <c r="D51" i="3"/>
  <c r="D50" i="3"/>
  <c r="H45" i="3" s="1"/>
  <c r="H46" i="3" s="1"/>
  <c r="D27" i="3"/>
  <c r="AM64" i="2"/>
  <c r="AM65" i="2"/>
  <c r="D49" i="3"/>
  <c r="D48" i="3"/>
  <c r="D26" i="3"/>
  <c r="D47" i="3"/>
  <c r="D25" i="3"/>
  <c r="B36" i="3"/>
  <c r="B63" i="3"/>
  <c r="D46" i="3"/>
  <c r="D24" i="3"/>
  <c r="D45" i="3"/>
  <c r="D23" i="3"/>
  <c r="AM63" i="2"/>
  <c r="D43" i="3"/>
  <c r="D21" i="3"/>
  <c r="D44" i="3"/>
  <c r="D22" i="3"/>
  <c r="D42" i="3"/>
  <c r="D20" i="3"/>
  <c r="D19" i="3"/>
  <c r="D18" i="3"/>
  <c r="D17" i="3"/>
  <c r="AM62" i="2"/>
  <c r="AM61" i="2"/>
  <c r="D14" i="3"/>
  <c r="D15" i="3"/>
  <c r="D16" i="3"/>
  <c r="D13" i="3"/>
  <c r="D12" i="3"/>
  <c r="D11" i="3"/>
  <c r="D10" i="3"/>
  <c r="D9" i="3"/>
  <c r="D8" i="3"/>
  <c r="D5" i="3"/>
  <c r="D6" i="3"/>
  <c r="D7" i="3"/>
  <c r="D4" i="3"/>
  <c r="D3" i="3"/>
  <c r="D2" i="3"/>
  <c r="AM81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1" i="2"/>
  <c r="AM106" i="2"/>
  <c r="AM80" i="2"/>
  <c r="AM60" i="2"/>
  <c r="AM59" i="2"/>
  <c r="AM58" i="2"/>
  <c r="AM70" i="2"/>
  <c r="AM28" i="2"/>
  <c r="AM13" i="2"/>
  <c r="AM54" i="2"/>
  <c r="AM55" i="2"/>
  <c r="AM56" i="2"/>
  <c r="AM57" i="2"/>
  <c r="AM53" i="2"/>
  <c r="AM19" i="2"/>
  <c r="AO4" i="2"/>
  <c r="AO85" i="2"/>
  <c r="AO71" i="2"/>
  <c r="AM26" i="2"/>
  <c r="AM24" i="2"/>
  <c r="AM20" i="2"/>
  <c r="AM23" i="2"/>
  <c r="AM79" i="2"/>
  <c r="AM78" i="2"/>
  <c r="AM22" i="2"/>
  <c r="AM21" i="2"/>
  <c r="AM77" i="2"/>
  <c r="AO42" i="2"/>
  <c r="AM12" i="2"/>
  <c r="AM42" i="2"/>
  <c r="AM76" i="2"/>
  <c r="AM11" i="2"/>
  <c r="AM75" i="2"/>
  <c r="AM74" i="2"/>
  <c r="AN31" i="2"/>
  <c r="AM45" i="2"/>
  <c r="AM73" i="2"/>
  <c r="AM4" i="2"/>
  <c r="AM85" i="2"/>
  <c r="AM71" i="2"/>
  <c r="AM31" i="2"/>
  <c r="AM86" i="2"/>
  <c r="AN85" i="2" s="1"/>
  <c r="AM72" i="2"/>
  <c r="AI42" i="2"/>
  <c r="AM44" i="2"/>
  <c r="AI31" i="2"/>
  <c r="C59" i="1"/>
  <c r="I35" i="17" l="1"/>
  <c r="I3" i="17"/>
  <c r="G267" i="18"/>
  <c r="D274" i="18"/>
  <c r="G279" i="18" s="1"/>
  <c r="G5" i="18"/>
  <c r="G43" i="18"/>
  <c r="E93" i="19"/>
  <c r="I93" i="19" s="1"/>
  <c r="I85" i="19"/>
  <c r="G99" i="18"/>
  <c r="G256" i="18"/>
  <c r="G195" i="18"/>
  <c r="G173" i="18"/>
  <c r="I16" i="17"/>
  <c r="I57" i="17"/>
  <c r="I11" i="17"/>
  <c r="I24" i="17"/>
  <c r="I39" i="17"/>
  <c r="E122" i="19"/>
  <c r="G6" i="1"/>
  <c r="E52" i="1"/>
  <c r="D63" i="3"/>
  <c r="I17" i="4"/>
  <c r="F4" i="10"/>
  <c r="H63" i="3"/>
  <c r="AN42" i="2"/>
  <c r="D122" i="10"/>
  <c r="H85" i="15"/>
  <c r="G195" i="16"/>
  <c r="G267" i="16"/>
  <c r="I16" i="13"/>
  <c r="I57" i="13"/>
  <c r="G99" i="16"/>
  <c r="G173" i="16"/>
  <c r="D274" i="16"/>
  <c r="G279" i="16" s="1"/>
  <c r="G5" i="16"/>
  <c r="G43" i="16"/>
  <c r="G256" i="16"/>
  <c r="G285" i="16"/>
  <c r="D93" i="15"/>
  <c r="I11" i="13"/>
  <c r="I39" i="13"/>
  <c r="I24" i="13"/>
  <c r="I3" i="13"/>
  <c r="I35" i="13"/>
  <c r="G256" i="8"/>
  <c r="G267" i="8"/>
  <c r="G99" i="8"/>
  <c r="I24" i="7"/>
  <c r="D93" i="10"/>
  <c r="H93" i="10" s="1"/>
  <c r="H58" i="10"/>
  <c r="I16" i="7"/>
  <c r="G195" i="8"/>
  <c r="I35" i="7"/>
  <c r="I11" i="7"/>
  <c r="I39" i="7"/>
  <c r="G173" i="8"/>
  <c r="D274" i="8"/>
  <c r="G279" i="8" s="1"/>
  <c r="G43" i="8"/>
  <c r="G5" i="8"/>
  <c r="I57" i="7"/>
  <c r="G82" i="5"/>
  <c r="G4" i="5"/>
  <c r="I7" i="4"/>
  <c r="I42" i="4" s="1"/>
  <c r="I43" i="4" s="1"/>
  <c r="G60" i="5"/>
  <c r="G41" i="5"/>
  <c r="G31" i="5"/>
  <c r="D112" i="5"/>
  <c r="G117" i="5" s="1"/>
  <c r="D36" i="3"/>
  <c r="H36" i="3" s="1"/>
  <c r="AN71" i="2"/>
  <c r="AN4" i="2"/>
  <c r="AI4" i="2"/>
  <c r="AM110" i="2"/>
  <c r="G274" i="18" l="1"/>
  <c r="G287" i="18" s="1"/>
  <c r="I74" i="17"/>
  <c r="G278" i="18" s="1"/>
  <c r="G274" i="16"/>
  <c r="G287" i="16" s="1"/>
  <c r="H93" i="15"/>
  <c r="I74" i="13"/>
  <c r="I74" i="7"/>
  <c r="G274" i="8"/>
  <c r="G287" i="8" s="1"/>
  <c r="D96" i="10"/>
  <c r="D124" i="10" s="1"/>
  <c r="G116" i="5"/>
  <c r="G118" i="5" s="1"/>
  <c r="G112" i="5"/>
  <c r="D66" i="3"/>
  <c r="AM113" i="2"/>
  <c r="AM115" i="2" s="1"/>
  <c r="AM116" i="2"/>
  <c r="AM117" i="2" s="1"/>
  <c r="I75" i="17" l="1"/>
  <c r="G280" i="18"/>
  <c r="I75" i="13"/>
  <c r="G278" i="16"/>
  <c r="G280" i="16" s="1"/>
  <c r="I75" i="7"/>
  <c r="G278" i="8"/>
  <c r="G280" i="8" s="1"/>
  <c r="AM114" i="2"/>
  <c r="AM52" i="2" l="1"/>
  <c r="AN53" i="2" l="1"/>
  <c r="AN108" i="2" s="1"/>
  <c r="AO91" i="2"/>
</calcChain>
</file>

<file path=xl/sharedStrings.xml><?xml version="1.0" encoding="utf-8"?>
<sst xmlns="http://schemas.openxmlformats.org/spreadsheetml/2006/main" count="399" uniqueCount="104">
  <si>
    <t>Овес</t>
  </si>
  <si>
    <t>Кукуруза</t>
  </si>
  <si>
    <t>Ячмень</t>
  </si>
  <si>
    <t>Жмых</t>
  </si>
  <si>
    <t>К/корм</t>
  </si>
  <si>
    <t>Цена</t>
  </si>
  <si>
    <t>Хлеб</t>
  </si>
  <si>
    <t xml:space="preserve"> </t>
  </si>
  <si>
    <t>Ракушка</t>
  </si>
  <si>
    <t>Сено рулон</t>
  </si>
  <si>
    <t>Гуси</t>
  </si>
  <si>
    <t>Утки</t>
  </si>
  <si>
    <t>Кролики</t>
  </si>
  <si>
    <t>Куры</t>
  </si>
  <si>
    <t>Бройлеры</t>
  </si>
  <si>
    <t>Цыплята, гусята</t>
  </si>
  <si>
    <t xml:space="preserve">Общие затраты </t>
  </si>
  <si>
    <t>Инкубатор</t>
  </si>
  <si>
    <t>Э/энергия</t>
  </si>
  <si>
    <t>Гусь</t>
  </si>
  <si>
    <t>Бройлер</t>
  </si>
  <si>
    <t>Рябушка 0,5</t>
  </si>
  <si>
    <t>Рябушка 0 ,150</t>
  </si>
  <si>
    <t>Витаминно-мин добавка</t>
  </si>
  <si>
    <t>Петушок</t>
  </si>
  <si>
    <t>Картошка</t>
  </si>
  <si>
    <t>Трикале</t>
  </si>
  <si>
    <t>Индоутка</t>
  </si>
  <si>
    <t>Кролик</t>
  </si>
  <si>
    <t>Итого в кг</t>
  </si>
  <si>
    <t>р/кг</t>
  </si>
  <si>
    <t>р/гол</t>
  </si>
  <si>
    <t>Затраты на гол</t>
  </si>
  <si>
    <t>корм на гол</t>
  </si>
  <si>
    <t xml:space="preserve">Себестоимость </t>
  </si>
  <si>
    <t>Итого в руб</t>
  </si>
  <si>
    <t>Премикс 1 кг</t>
  </si>
  <si>
    <t>Яйца</t>
  </si>
  <si>
    <t>Кохинхины</t>
  </si>
  <si>
    <t>Кролик рыжик</t>
  </si>
  <si>
    <t>Несушка 0,25</t>
  </si>
  <si>
    <t xml:space="preserve">2014 год </t>
  </si>
  <si>
    <t>Утята 2014 25</t>
  </si>
  <si>
    <t>Кролики 2014 март</t>
  </si>
  <si>
    <t>Помидоры</t>
  </si>
  <si>
    <t>Тритекале</t>
  </si>
  <si>
    <t>Сумма</t>
  </si>
  <si>
    <t>Утка</t>
  </si>
  <si>
    <t>Дата</t>
  </si>
  <si>
    <t xml:space="preserve">Цена </t>
  </si>
  <si>
    <t>Кол-во</t>
  </si>
  <si>
    <t xml:space="preserve">Итого </t>
  </si>
  <si>
    <t>С 20 августа 2014 года</t>
  </si>
  <si>
    <t xml:space="preserve">Дата </t>
  </si>
  <si>
    <t>Рябушка</t>
  </si>
  <si>
    <t>С 22 августа 2014</t>
  </si>
  <si>
    <t xml:space="preserve">Пшеница  </t>
  </si>
  <si>
    <t>Сено</t>
  </si>
  <si>
    <t>С 1 января 2015</t>
  </si>
  <si>
    <t>От расклева</t>
  </si>
  <si>
    <t>Закладка кур</t>
  </si>
  <si>
    <t>Закладка гуси</t>
  </si>
  <si>
    <t>Закладка утки</t>
  </si>
  <si>
    <t>Здравур 0,6</t>
  </si>
  <si>
    <t xml:space="preserve">Костная мука </t>
  </si>
  <si>
    <t>Рыбная мука</t>
  </si>
  <si>
    <t>Гусиный жир</t>
  </si>
  <si>
    <t>0,4л</t>
  </si>
  <si>
    <t>04 л</t>
  </si>
  <si>
    <t>Гусиные</t>
  </si>
  <si>
    <t>Китайская шелковая</t>
  </si>
  <si>
    <t>Цыплята</t>
  </si>
  <si>
    <t>2015 год</t>
  </si>
  <si>
    <t>Огурцы</t>
  </si>
  <si>
    <t>Утята</t>
  </si>
  <si>
    <t>Гусята</t>
  </si>
  <si>
    <t>Чеснок</t>
  </si>
  <si>
    <t>Перец острый</t>
  </si>
  <si>
    <t>Смородина черная</t>
  </si>
  <si>
    <t>Затраты</t>
  </si>
  <si>
    <t>Торф 10 кубов</t>
  </si>
  <si>
    <t>Пшеница</t>
  </si>
  <si>
    <t>Грудка вяленая</t>
  </si>
  <si>
    <t>Крол 6 м</t>
  </si>
  <si>
    <t>Крол 3 м</t>
  </si>
  <si>
    <t>Крольчиха 6 м</t>
  </si>
  <si>
    <t>С 1 января 2016</t>
  </si>
  <si>
    <t>2016 год</t>
  </si>
  <si>
    <t>Продано</t>
  </si>
  <si>
    <t>Всего</t>
  </si>
  <si>
    <t>(руб)</t>
  </si>
  <si>
    <t>(шт)</t>
  </si>
  <si>
    <t>(кг)</t>
  </si>
  <si>
    <t>Вес</t>
  </si>
  <si>
    <t>( кг)</t>
  </si>
  <si>
    <t xml:space="preserve"> К-во</t>
  </si>
  <si>
    <t>40 кг</t>
  </si>
  <si>
    <t>Сера кормовая</t>
  </si>
  <si>
    <t xml:space="preserve">Доломитка </t>
  </si>
  <si>
    <t>Огурцы соленые</t>
  </si>
  <si>
    <t>С 1 января 2017</t>
  </si>
  <si>
    <t>2017 год</t>
  </si>
  <si>
    <t xml:space="preserve">0,2л </t>
  </si>
  <si>
    <t>Утки 1+3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</si>
</sst>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&quot;р.&quot;"/>
    <numFmt numFmtId="165" formatCode="#,##0.00_р_."/>
    <numFmt numFmtId="166" formatCode="#,##0.00&quot;р.&quot;"/>
    <numFmt numFmtId="167" formatCode="#,##0_р_."/>
    <numFmt numFmtId="168" formatCode="dd/mm/yy;@"/>
    <numFmt numFmtId="169" formatCode="[$-419]d\ mmm\ yy;@"/>
    <numFmt numFmtId="170" formatCode="0;[Red]0"/>
    <numFmt numFmtId="171" formatCode="#,##0&quot;р.&quot;;[Red]#,##0&quot;р.&quot;"/>
  </numFmts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" fontId="0" fillId="0" borderId="0" xfId="0" applyNumberFormat="1"/>
    <xf numFmtId="16" fontId="2" fillId="0" borderId="0" xfId="0" applyNumberFormat="1" applyFont="1"/>
    <xf numFmtId="2" fontId="2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  <xf numFmtId="166" fontId="2" fillId="0" borderId="0" xfId="0" applyNumberFormat="1" applyFont="1"/>
    <xf numFmtId="4" fontId="2" fillId="0" borderId="0" xfId="0" applyNumberFormat="1" applyFont="1"/>
    <xf numFmtId="164" fontId="0" fillId="0" borderId="0" xfId="0" applyNumberFormat="1"/>
    <xf numFmtId="167" fontId="2" fillId="0" borderId="0" xfId="0" applyNumberFormat="1" applyFont="1"/>
    <xf numFmtId="168" fontId="0" fillId="0" borderId="0" xfId="0" applyNumberFormat="1"/>
    <xf numFmtId="168" fontId="2" fillId="0" borderId="0" xfId="0" applyNumberFormat="1" applyFont="1"/>
    <xf numFmtId="0" fontId="4" fillId="0" borderId="0" xfId="0" applyFont="1"/>
    <xf numFmtId="0" fontId="3" fillId="0" borderId="0" xfId="0" applyFont="1"/>
    <xf numFmtId="0" fontId="5" fillId="0" borderId="0" xfId="0" applyFont="1"/>
    <xf numFmtId="164" fontId="5" fillId="0" borderId="0" xfId="0" applyNumberFormat="1" applyFont="1"/>
    <xf numFmtId="0" fontId="5" fillId="0" borderId="1" xfId="0" applyFont="1" applyBorder="1"/>
    <xf numFmtId="168" fontId="5" fillId="0" borderId="1" xfId="0" applyNumberFormat="1" applyFont="1" applyBorder="1"/>
    <xf numFmtId="166" fontId="5" fillId="0" borderId="1" xfId="0" applyNumberFormat="1" applyFont="1" applyBorder="1"/>
    <xf numFmtId="0" fontId="3" fillId="0" borderId="1" xfId="0" applyFont="1" applyBorder="1"/>
    <xf numFmtId="168" fontId="3" fillId="0" borderId="1" xfId="0" applyNumberFormat="1" applyFont="1" applyBorder="1"/>
    <xf numFmtId="2" fontId="3" fillId="0" borderId="1" xfId="0" applyNumberFormat="1" applyFont="1" applyBorder="1"/>
    <xf numFmtId="4" fontId="3" fillId="0" borderId="1" xfId="0" applyNumberFormat="1" applyFont="1" applyBorder="1"/>
    <xf numFmtId="16" fontId="2" fillId="0" borderId="1" xfId="0" applyNumberFormat="1" applyFont="1" applyBorder="1"/>
    <xf numFmtId="168" fontId="2" fillId="0" borderId="1" xfId="0" applyNumberFormat="1" applyFont="1" applyBorder="1"/>
    <xf numFmtId="2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Font="1" applyBorder="1"/>
    <xf numFmtId="0" fontId="4" fillId="0" borderId="1" xfId="0" applyFont="1" applyBorder="1"/>
    <xf numFmtId="168" fontId="4" fillId="0" borderId="1" xfId="0" applyNumberFormat="1" applyFont="1" applyBorder="1"/>
    <xf numFmtId="2" fontId="4" fillId="0" borderId="1" xfId="0" applyNumberFormat="1" applyFont="1" applyBorder="1"/>
    <xf numFmtId="4" fontId="4" fillId="0" borderId="1" xfId="0" applyNumberFormat="1" applyFont="1" applyBorder="1"/>
    <xf numFmtId="16" fontId="3" fillId="0" borderId="1" xfId="0" applyNumberFormat="1" applyFont="1" applyBorder="1"/>
    <xf numFmtId="164" fontId="3" fillId="0" borderId="1" xfId="0" applyNumberFormat="1" applyFont="1" applyBorder="1"/>
    <xf numFmtId="16" fontId="4" fillId="0" borderId="1" xfId="0" applyNumberFormat="1" applyFont="1" applyBorder="1"/>
    <xf numFmtId="166" fontId="4" fillId="0" borderId="1" xfId="0" applyNumberFormat="1" applyFont="1" applyBorder="1"/>
    <xf numFmtId="169" fontId="3" fillId="0" borderId="0" xfId="0" applyNumberFormat="1" applyFont="1"/>
    <xf numFmtId="169" fontId="2" fillId="0" borderId="0" xfId="0" applyNumberFormat="1" applyFont="1"/>
    <xf numFmtId="166" fontId="1" fillId="0" borderId="0" xfId="0" applyNumberFormat="1" applyFont="1"/>
    <xf numFmtId="170" fontId="4" fillId="0" borderId="0" xfId="0" applyNumberFormat="1" applyFont="1"/>
    <xf numFmtId="0" fontId="6" fillId="0" borderId="0" xfId="0" applyFont="1"/>
    <xf numFmtId="2" fontId="6" fillId="0" borderId="0" xfId="0" applyNumberFormat="1" applyFont="1"/>
    <xf numFmtId="171" fontId="0" fillId="0" borderId="0" xfId="0" applyNumberFormat="1"/>
    <xf numFmtId="171" fontId="1" fillId="0" borderId="0" xfId="0" applyNumberFormat="1" applyFont="1"/>
    <xf numFmtId="171" fontId="4" fillId="0" borderId="0" xfId="0" applyNumberFormat="1" applyFont="1"/>
    <xf numFmtId="0" fontId="6" fillId="0" borderId="1" xfId="0" applyFont="1" applyBorder="1"/>
    <xf numFmtId="2" fontId="6" fillId="0" borderId="1" xfId="0" applyNumberFormat="1" applyFont="1" applyBorder="1"/>
    <xf numFmtId="0" fontId="0" fillId="0" borderId="1" xfId="0" applyBorder="1"/>
    <xf numFmtId="16" fontId="0" fillId="0" borderId="1" xfId="0" applyNumberFormat="1" applyBorder="1"/>
    <xf numFmtId="16" fontId="6" fillId="0" borderId="1" xfId="0" applyNumberFormat="1" applyFont="1" applyBorder="1"/>
    <xf numFmtId="166" fontId="6" fillId="0" borderId="0" xfId="0" applyNumberFormat="1" applyFont="1"/>
    <xf numFmtId="166" fontId="4" fillId="0" borderId="0" xfId="0" applyNumberFormat="1" applyFont="1"/>
    <xf numFmtId="164" fontId="2" fillId="0" borderId="1" xfId="0" applyNumberFormat="1" applyFont="1" applyBorder="1"/>
    <xf numFmtId="164" fontId="4" fillId="0" borderId="1" xfId="0" applyNumberFormat="1" applyFont="1" applyBorder="1"/>
    <xf numFmtId="14" fontId="0" fillId="0" borderId="0" xfId="0" applyNumberFormat="1"/>
    <xf numFmtId="1" fontId="6" fillId="0" borderId="1" xfId="0" applyNumberFormat="1" applyFont="1" applyBorder="1"/>
    <xf numFmtId="1" fontId="2" fillId="0" borderId="1" xfId="0" applyNumberFormat="1" applyFont="1" applyBorder="1"/>
    <xf numFmtId="1" fontId="4" fillId="0" borderId="1" xfId="0" applyNumberFormat="1" applyFont="1" applyBorder="1"/>
    <xf numFmtId="1" fontId="3" fillId="0" borderId="1" xfId="0" applyNumberFormat="1" applyFont="1" applyBorder="1"/>
    <xf numFmtId="1" fontId="2" fillId="0" borderId="0" xfId="0" applyNumberFormat="1" applyFont="1"/>
    <xf numFmtId="168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1"/>
  <sheetViews>
    <sheetView zoomScale="115" zoomScaleNormal="115" workbookViewId="0">
      <selection activeCell="B4" sqref="B4"/>
    </sheetView>
  </sheetViews>
  <sheetFormatPr defaultRowHeight="21" x14ac:dyDescent="0.4"/>
  <cols>
    <col min="1" max="1" width="21.44140625" style="3" customWidth="1"/>
    <col min="2" max="2" width="21.44140625" style="42" customWidth="1"/>
    <col min="3" max="3" width="14.88671875" style="10" customWidth="1"/>
    <col min="4" max="4" width="9.88671875" customWidth="1"/>
    <col min="5" max="5" width="15.109375" style="47" customWidth="1"/>
    <col min="6" max="6" width="9.6640625" customWidth="1"/>
    <col min="7" max="7" width="11.6640625" customWidth="1"/>
    <col min="8" max="15" width="9.109375" customWidth="1"/>
    <col min="18" max="18" width="9" customWidth="1"/>
    <col min="19" max="31" width="9.109375" customWidth="1"/>
    <col min="33" max="33" width="9.44140625" bestFit="1" customWidth="1"/>
    <col min="34" max="34" width="9.44140625" customWidth="1"/>
    <col min="35" max="35" width="9.6640625" bestFit="1" customWidth="1"/>
    <col min="36" max="39" width="9.6640625" customWidth="1"/>
    <col min="41" max="41" width="15.88671875" style="3" customWidth="1"/>
  </cols>
  <sheetData>
    <row r="1" spans="1:41" x14ac:dyDescent="0.4">
      <c r="AC1" s="5"/>
      <c r="AD1" s="5"/>
      <c r="AE1" s="5"/>
      <c r="AF1" s="5"/>
      <c r="AG1" s="5"/>
      <c r="AH1" s="5"/>
    </row>
    <row r="2" spans="1:41" s="1" customFormat="1" x14ac:dyDescent="0.4">
      <c r="A2" s="3"/>
      <c r="B2" s="42" t="s">
        <v>48</v>
      </c>
      <c r="C2" s="43" t="s">
        <v>5</v>
      </c>
      <c r="D2" s="2" t="s">
        <v>50</v>
      </c>
      <c r="E2" s="48" t="s">
        <v>46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O2" s="3"/>
    </row>
    <row r="3" spans="1:41" s="1" customFormat="1" ht="23.4" x14ac:dyDescent="0.45">
      <c r="A3" s="18" t="s">
        <v>56</v>
      </c>
      <c r="B3" s="41"/>
      <c r="C3" s="43"/>
      <c r="D3" s="44">
        <f>SUM(D4:D7)</f>
        <v>760</v>
      </c>
      <c r="E3" s="49">
        <f>SUM(E4:E7)</f>
        <v>6520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O3" s="3"/>
    </row>
    <row r="4" spans="1:41" s="1" customFormat="1" x14ac:dyDescent="0.4">
      <c r="A4" s="3" t="s">
        <v>7</v>
      </c>
      <c r="B4" s="42">
        <v>41369</v>
      </c>
      <c r="C4" s="43">
        <v>14.5</v>
      </c>
      <c r="D4" s="1">
        <v>80</v>
      </c>
      <c r="E4" s="48">
        <f>C4*D4</f>
        <v>1160</v>
      </c>
      <c r="AO4" s="4"/>
    </row>
    <row r="5" spans="1:41" s="1" customFormat="1" x14ac:dyDescent="0.4">
      <c r="A5" s="3"/>
      <c r="B5" s="42">
        <v>41857</v>
      </c>
      <c r="C5" s="43">
        <v>14.5</v>
      </c>
      <c r="D5" s="1">
        <v>80</v>
      </c>
      <c r="E5" s="48">
        <f t="shared" ref="E5:E7" si="0">C5*D5</f>
        <v>1160</v>
      </c>
      <c r="AO5" s="4"/>
    </row>
    <row r="6" spans="1:41" s="1" customFormat="1" x14ac:dyDescent="0.4">
      <c r="A6" s="3" t="s">
        <v>7</v>
      </c>
      <c r="B6" s="42">
        <v>41507</v>
      </c>
      <c r="C6" s="43">
        <v>7</v>
      </c>
      <c r="D6" s="1">
        <v>500</v>
      </c>
      <c r="E6" s="48">
        <f t="shared" si="0"/>
        <v>3500</v>
      </c>
      <c r="G6" s="48">
        <f>E5+E14+E15+E22+E23+E24+E37+E38+E40+E48</f>
        <v>10112.049999999999</v>
      </c>
      <c r="AO6" s="4"/>
    </row>
    <row r="7" spans="1:41" s="1" customFormat="1" x14ac:dyDescent="0.4">
      <c r="A7" s="3"/>
      <c r="B7" s="42">
        <v>41633</v>
      </c>
      <c r="C7" s="43">
        <v>7</v>
      </c>
      <c r="D7" s="1">
        <v>100</v>
      </c>
      <c r="E7" s="48">
        <f t="shared" si="0"/>
        <v>700</v>
      </c>
      <c r="AO7" s="4"/>
    </row>
    <row r="8" spans="1:41" s="1" customFormat="1" ht="23.4" x14ac:dyDescent="0.45">
      <c r="A8" s="18" t="s">
        <v>0</v>
      </c>
      <c r="B8" s="42"/>
      <c r="C8" s="43"/>
      <c r="D8" s="17">
        <f>SUM(D9:D14)</f>
        <v>720</v>
      </c>
      <c r="E8" s="49">
        <f>SUM(E9:E14)</f>
        <v>5100</v>
      </c>
      <c r="AO8" s="4"/>
    </row>
    <row r="9" spans="1:41" s="1" customFormat="1" x14ac:dyDescent="0.4">
      <c r="A9" s="3" t="s">
        <v>7</v>
      </c>
      <c r="B9" s="42">
        <v>41365</v>
      </c>
      <c r="C9" s="43">
        <v>12.5</v>
      </c>
      <c r="D9" s="1">
        <v>60</v>
      </c>
      <c r="E9" s="48">
        <f>C9*D9</f>
        <v>750</v>
      </c>
      <c r="AO9" s="4"/>
    </row>
    <row r="10" spans="1:41" s="1" customFormat="1" x14ac:dyDescent="0.4">
      <c r="A10" s="3"/>
      <c r="B10" s="42">
        <v>41487</v>
      </c>
      <c r="C10" s="43">
        <v>12.5</v>
      </c>
      <c r="D10" s="1">
        <v>30</v>
      </c>
      <c r="E10" s="48">
        <f t="shared" ref="E10:E14" si="1">C10*D10</f>
        <v>375</v>
      </c>
      <c r="AO10" s="4"/>
    </row>
    <row r="11" spans="1:41" s="1" customFormat="1" x14ac:dyDescent="0.4">
      <c r="A11" s="3"/>
      <c r="B11" s="42">
        <v>41524</v>
      </c>
      <c r="C11" s="43">
        <v>12.5</v>
      </c>
      <c r="D11" s="1">
        <v>30</v>
      </c>
      <c r="E11" s="48">
        <f t="shared" si="1"/>
        <v>375</v>
      </c>
      <c r="AO11" s="4"/>
    </row>
    <row r="12" spans="1:41" s="1" customFormat="1" x14ac:dyDescent="0.4">
      <c r="A12" s="3" t="s">
        <v>7</v>
      </c>
      <c r="B12" s="42">
        <v>41529</v>
      </c>
      <c r="C12" s="43">
        <v>6</v>
      </c>
      <c r="D12" s="1">
        <v>300</v>
      </c>
      <c r="E12" s="48">
        <f t="shared" si="1"/>
        <v>1800</v>
      </c>
      <c r="AO12" s="4"/>
    </row>
    <row r="13" spans="1:41" s="1" customFormat="1" x14ac:dyDescent="0.4">
      <c r="A13" s="3"/>
      <c r="B13" s="42">
        <v>41633</v>
      </c>
      <c r="C13" s="43">
        <v>6</v>
      </c>
      <c r="D13" s="1">
        <v>100</v>
      </c>
      <c r="E13" s="48">
        <f t="shared" si="1"/>
        <v>600</v>
      </c>
      <c r="AO13" s="4"/>
    </row>
    <row r="14" spans="1:41" s="1" customFormat="1" x14ac:dyDescent="0.4">
      <c r="A14" s="3"/>
      <c r="B14" s="42">
        <v>41820</v>
      </c>
      <c r="C14" s="43">
        <v>6</v>
      </c>
      <c r="D14" s="1">
        <v>200</v>
      </c>
      <c r="E14" s="48">
        <f t="shared" si="1"/>
        <v>1200</v>
      </c>
      <c r="AO14" s="4"/>
    </row>
    <row r="15" spans="1:41" s="1" customFormat="1" ht="23.4" x14ac:dyDescent="0.45">
      <c r="A15" s="18" t="s">
        <v>1</v>
      </c>
      <c r="B15" s="42"/>
      <c r="C15" s="43"/>
      <c r="E15" s="49">
        <f>SUM(E16:E18)</f>
        <v>2560</v>
      </c>
      <c r="AO15" s="4"/>
    </row>
    <row r="16" spans="1:41" s="1" customFormat="1" x14ac:dyDescent="0.4">
      <c r="A16" s="3" t="s">
        <v>7</v>
      </c>
      <c r="B16" s="42">
        <v>41730</v>
      </c>
      <c r="C16" s="43">
        <v>640</v>
      </c>
      <c r="D16" s="1">
        <v>2</v>
      </c>
      <c r="E16" s="48">
        <f>C16*D16</f>
        <v>1280</v>
      </c>
      <c r="AO16" s="4"/>
    </row>
    <row r="17" spans="1:41" s="1" customFormat="1" x14ac:dyDescent="0.4">
      <c r="A17" s="3"/>
      <c r="B17" s="42">
        <v>41852</v>
      </c>
      <c r="C17" s="43">
        <v>640</v>
      </c>
      <c r="D17" s="1">
        <v>1</v>
      </c>
      <c r="E17" s="48">
        <f t="shared" ref="E17:E18" si="2">C17*D17</f>
        <v>640</v>
      </c>
      <c r="AO17" s="4"/>
    </row>
    <row r="18" spans="1:41" s="1" customFormat="1" x14ac:dyDescent="0.4">
      <c r="A18" s="3"/>
      <c r="B18" s="42">
        <v>41784</v>
      </c>
      <c r="C18" s="43">
        <v>640</v>
      </c>
      <c r="D18" s="1">
        <v>1</v>
      </c>
      <c r="E18" s="48">
        <f t="shared" si="2"/>
        <v>640</v>
      </c>
      <c r="AO18" s="4"/>
    </row>
    <row r="19" spans="1:41" s="1" customFormat="1" ht="23.4" x14ac:dyDescent="0.45">
      <c r="A19" s="18" t="s">
        <v>2</v>
      </c>
      <c r="B19" s="42"/>
      <c r="C19" s="43"/>
      <c r="D19" s="17">
        <f>SUM(D20:D24)</f>
        <v>720</v>
      </c>
      <c r="E19" s="49">
        <f>SUM(E20:E24)</f>
        <v>5160</v>
      </c>
      <c r="AO19" s="4"/>
    </row>
    <row r="20" spans="1:41" s="1" customFormat="1" x14ac:dyDescent="0.4">
      <c r="A20" s="3" t="s">
        <v>7</v>
      </c>
      <c r="B20" s="42">
        <v>41365</v>
      </c>
      <c r="C20" s="43">
        <v>13</v>
      </c>
      <c r="D20" s="1">
        <v>80</v>
      </c>
      <c r="E20" s="48">
        <f>C20*D20</f>
        <v>1040</v>
      </c>
      <c r="AO20" s="4"/>
    </row>
    <row r="21" spans="1:41" s="1" customFormat="1" x14ac:dyDescent="0.4">
      <c r="A21" s="3"/>
      <c r="B21" s="42">
        <v>41426</v>
      </c>
      <c r="C21" s="43">
        <v>13</v>
      </c>
      <c r="D21" s="1">
        <v>40</v>
      </c>
      <c r="E21" s="48">
        <f t="shared" ref="E21:E24" si="3">C21*D21</f>
        <v>520</v>
      </c>
      <c r="AO21" s="4"/>
    </row>
    <row r="22" spans="1:41" s="1" customFormat="1" x14ac:dyDescent="0.4">
      <c r="A22" s="3"/>
      <c r="B22" s="42">
        <v>41942</v>
      </c>
      <c r="C22" s="43">
        <v>6</v>
      </c>
      <c r="D22" s="1">
        <v>300</v>
      </c>
      <c r="E22" s="48">
        <f t="shared" si="3"/>
        <v>1800</v>
      </c>
      <c r="AO22" s="4"/>
    </row>
    <row r="23" spans="1:41" s="1" customFormat="1" x14ac:dyDescent="0.4">
      <c r="A23" s="3"/>
      <c r="B23" s="42">
        <v>41998</v>
      </c>
      <c r="C23" s="43">
        <v>6</v>
      </c>
      <c r="D23" s="1">
        <v>100</v>
      </c>
      <c r="E23" s="48">
        <f t="shared" si="3"/>
        <v>600</v>
      </c>
      <c r="AO23" s="4"/>
    </row>
    <row r="24" spans="1:41" s="1" customFormat="1" x14ac:dyDescent="0.4">
      <c r="A24" s="3" t="s">
        <v>7</v>
      </c>
      <c r="B24" s="42">
        <v>41791</v>
      </c>
      <c r="C24" s="43">
        <v>6</v>
      </c>
      <c r="D24" s="1">
        <v>200</v>
      </c>
      <c r="E24" s="48">
        <f t="shared" si="3"/>
        <v>1200</v>
      </c>
      <c r="AO24" s="4"/>
    </row>
    <row r="25" spans="1:41" s="1" customFormat="1" ht="23.4" x14ac:dyDescent="0.45">
      <c r="A25" s="18" t="s">
        <v>26</v>
      </c>
      <c r="B25" s="42"/>
      <c r="C25" s="43"/>
      <c r="D25" s="17">
        <f>SUM(D26:D27)</f>
        <v>500</v>
      </c>
      <c r="E25" s="49">
        <f>SUM(E26:E27)</f>
        <v>2700</v>
      </c>
      <c r="AO25" s="4"/>
    </row>
    <row r="26" spans="1:41" s="1" customFormat="1" x14ac:dyDescent="0.4">
      <c r="A26" s="3" t="s">
        <v>7</v>
      </c>
      <c r="B26" s="42">
        <v>41365</v>
      </c>
      <c r="C26" s="43">
        <v>5</v>
      </c>
      <c r="D26" s="1">
        <v>300</v>
      </c>
      <c r="E26" s="48">
        <f>C26*D26</f>
        <v>1500</v>
      </c>
      <c r="AO26" s="4"/>
    </row>
    <row r="27" spans="1:41" s="1" customFormat="1" x14ac:dyDescent="0.4">
      <c r="A27" s="3"/>
      <c r="B27" s="42">
        <v>41633</v>
      </c>
      <c r="C27" s="43">
        <v>6</v>
      </c>
      <c r="D27" s="1">
        <v>200</v>
      </c>
      <c r="E27" s="48">
        <f>C27*D27</f>
        <v>1200</v>
      </c>
      <c r="AO27" s="4"/>
    </row>
    <row r="28" spans="1:41" s="1" customFormat="1" ht="23.4" x14ac:dyDescent="0.45">
      <c r="A28" s="18" t="s">
        <v>3</v>
      </c>
      <c r="B28" s="42"/>
      <c r="C28" s="43"/>
      <c r="E28" s="49">
        <f>SUM(E29:E31)</f>
        <v>1800</v>
      </c>
      <c r="AO28" s="4"/>
    </row>
    <row r="29" spans="1:41" s="1" customFormat="1" x14ac:dyDescent="0.4">
      <c r="A29" s="3" t="s">
        <v>7</v>
      </c>
      <c r="B29" s="42">
        <v>41365</v>
      </c>
      <c r="C29" s="43">
        <v>600</v>
      </c>
      <c r="D29" s="1">
        <v>1</v>
      </c>
      <c r="E29" s="48">
        <f>C29*D29</f>
        <v>600</v>
      </c>
      <c r="AO29" s="4"/>
    </row>
    <row r="30" spans="1:41" s="1" customFormat="1" x14ac:dyDescent="0.4">
      <c r="A30" s="3"/>
      <c r="B30" s="42">
        <v>41492</v>
      </c>
      <c r="C30" s="43">
        <v>600</v>
      </c>
      <c r="D30" s="1">
        <v>1</v>
      </c>
      <c r="E30" s="48">
        <f t="shared" ref="E30:E31" si="4">C30*D30</f>
        <v>600</v>
      </c>
      <c r="AO30" s="4"/>
    </row>
    <row r="31" spans="1:41" s="1" customFormat="1" x14ac:dyDescent="0.4">
      <c r="A31" s="3"/>
      <c r="B31" s="42">
        <v>41419</v>
      </c>
      <c r="C31" s="43">
        <v>600</v>
      </c>
      <c r="D31" s="1">
        <v>1</v>
      </c>
      <c r="E31" s="48">
        <f t="shared" si="4"/>
        <v>600</v>
      </c>
      <c r="AO31" s="4"/>
    </row>
    <row r="32" spans="1:41" s="1" customFormat="1" ht="23.4" x14ac:dyDescent="0.45">
      <c r="A32" s="18" t="s">
        <v>4</v>
      </c>
      <c r="B32" s="42"/>
      <c r="C32" s="43"/>
      <c r="E32" s="48"/>
      <c r="AO32" s="4"/>
    </row>
    <row r="33" spans="1:41" s="1" customFormat="1" x14ac:dyDescent="0.4">
      <c r="A33" s="3" t="s">
        <v>7</v>
      </c>
      <c r="B33" s="42">
        <v>41365</v>
      </c>
      <c r="C33" s="43">
        <v>540</v>
      </c>
      <c r="D33" s="1">
        <v>1</v>
      </c>
      <c r="E33" s="49">
        <f>C33*D33</f>
        <v>540</v>
      </c>
      <c r="AO33" s="4"/>
    </row>
    <row r="34" spans="1:41" s="1" customFormat="1" ht="23.4" x14ac:dyDescent="0.45">
      <c r="A34" s="18" t="s">
        <v>54</v>
      </c>
      <c r="B34" s="42"/>
      <c r="C34" s="43"/>
      <c r="E34" s="49">
        <f>SUM(E35:E40)</f>
        <v>1978.05</v>
      </c>
      <c r="AO34" s="4"/>
    </row>
    <row r="35" spans="1:41" s="1" customFormat="1" x14ac:dyDescent="0.4">
      <c r="A35" s="3" t="s">
        <v>22</v>
      </c>
      <c r="B35" s="42">
        <v>41496</v>
      </c>
      <c r="C35" s="43">
        <v>39</v>
      </c>
      <c r="D35" s="1">
        <v>4</v>
      </c>
      <c r="E35" s="48">
        <f>C35*D35</f>
        <v>156</v>
      </c>
      <c r="AO35" s="4"/>
    </row>
    <row r="36" spans="1:41" s="1" customFormat="1" x14ac:dyDescent="0.4">
      <c r="A36" s="3" t="s">
        <v>21</v>
      </c>
      <c r="B36" s="42">
        <v>41524</v>
      </c>
      <c r="C36" s="43">
        <v>60</v>
      </c>
      <c r="D36" s="1">
        <v>7</v>
      </c>
      <c r="E36" s="48">
        <f t="shared" ref="E36:E40" si="5">C36*D36</f>
        <v>420</v>
      </c>
      <c r="AO36" s="4"/>
    </row>
    <row r="37" spans="1:41" s="1" customFormat="1" x14ac:dyDescent="0.4">
      <c r="A37" s="3" t="s">
        <v>21</v>
      </c>
      <c r="B37" s="42">
        <v>41723</v>
      </c>
      <c r="C37" s="43">
        <v>60</v>
      </c>
      <c r="D37" s="1">
        <v>10</v>
      </c>
      <c r="E37" s="48">
        <f t="shared" si="5"/>
        <v>600</v>
      </c>
      <c r="AO37" s="4"/>
    </row>
    <row r="38" spans="1:41" s="1" customFormat="1" x14ac:dyDescent="0.4">
      <c r="A38" s="3" t="s">
        <v>40</v>
      </c>
      <c r="B38" s="42">
        <v>41676</v>
      </c>
      <c r="C38" s="43">
        <v>28.41</v>
      </c>
      <c r="D38" s="1">
        <v>5</v>
      </c>
      <c r="E38" s="48">
        <f t="shared" si="5"/>
        <v>142.05000000000001</v>
      </c>
      <c r="AO38" s="4"/>
    </row>
    <row r="39" spans="1:41" s="1" customFormat="1" x14ac:dyDescent="0.4">
      <c r="A39" s="3" t="s">
        <v>23</v>
      </c>
      <c r="B39" s="42">
        <v>41519</v>
      </c>
      <c r="C39" s="43">
        <v>80</v>
      </c>
      <c r="D39" s="1">
        <v>2</v>
      </c>
      <c r="E39" s="48">
        <f t="shared" si="5"/>
        <v>160</v>
      </c>
      <c r="AO39" s="4"/>
    </row>
    <row r="40" spans="1:41" s="1" customFormat="1" x14ac:dyDescent="0.4">
      <c r="A40" s="3" t="s">
        <v>36</v>
      </c>
      <c r="B40" s="42">
        <v>41942</v>
      </c>
      <c r="C40" s="43">
        <v>100</v>
      </c>
      <c r="D40" s="1">
        <v>5</v>
      </c>
      <c r="E40" s="48">
        <f t="shared" si="5"/>
        <v>500</v>
      </c>
      <c r="AO40" s="4"/>
    </row>
    <row r="41" spans="1:41" s="1" customFormat="1" ht="23.4" x14ac:dyDescent="0.45">
      <c r="A41" s="18" t="s">
        <v>6</v>
      </c>
      <c r="B41" s="42"/>
      <c r="C41" s="43"/>
      <c r="E41" s="49">
        <f>SUM(E42:E45)</f>
        <v>15163</v>
      </c>
      <c r="AO41" s="4"/>
    </row>
    <row r="42" spans="1:41" s="1" customFormat="1" ht="23.4" x14ac:dyDescent="0.45">
      <c r="A42" s="18" t="s">
        <v>7</v>
      </c>
      <c r="B42" s="42" t="s">
        <v>7</v>
      </c>
      <c r="C42" s="43">
        <v>93</v>
      </c>
      <c r="D42" s="1">
        <v>45</v>
      </c>
      <c r="E42" s="48">
        <f>C42*D42</f>
        <v>4185</v>
      </c>
      <c r="AO42" s="4"/>
    </row>
    <row r="43" spans="1:41" s="1" customFormat="1" ht="23.4" x14ac:dyDescent="0.45">
      <c r="A43" s="18"/>
      <c r="B43" s="42"/>
      <c r="C43" s="43">
        <v>93</v>
      </c>
      <c r="D43" s="1">
        <v>64</v>
      </c>
      <c r="E43" s="48">
        <f t="shared" ref="E43:E45" si="6">C43*D43</f>
        <v>5952</v>
      </c>
      <c r="AO43" s="4"/>
    </row>
    <row r="44" spans="1:41" s="1" customFormat="1" x14ac:dyDescent="0.4">
      <c r="A44" s="3" t="s">
        <v>6</v>
      </c>
      <c r="B44" s="42"/>
      <c r="C44" s="43">
        <v>137</v>
      </c>
      <c r="D44" s="1">
        <v>14</v>
      </c>
      <c r="E44" s="48">
        <f t="shared" si="6"/>
        <v>1918</v>
      </c>
      <c r="AO44" s="4"/>
    </row>
    <row r="45" spans="1:41" s="1" customFormat="1" x14ac:dyDescent="0.4">
      <c r="A45" s="3" t="s">
        <v>6</v>
      </c>
      <c r="B45" s="42"/>
      <c r="C45" s="43">
        <v>111</v>
      </c>
      <c r="D45" s="1">
        <v>28</v>
      </c>
      <c r="E45" s="48">
        <f t="shared" si="6"/>
        <v>3108</v>
      </c>
      <c r="AO45" s="4"/>
    </row>
    <row r="46" spans="1:41" s="1" customFormat="1" x14ac:dyDescent="0.4">
      <c r="A46" s="17" t="s">
        <v>8</v>
      </c>
      <c r="B46" s="42"/>
      <c r="C46" s="43"/>
      <c r="E46" s="49">
        <f>SUM(E47:E48)</f>
        <v>700</v>
      </c>
      <c r="AO46" s="4"/>
    </row>
    <row r="47" spans="1:41" s="1" customFormat="1" x14ac:dyDescent="0.4">
      <c r="A47" s="3" t="s">
        <v>8</v>
      </c>
      <c r="B47" s="42">
        <v>41365</v>
      </c>
      <c r="C47" s="43">
        <v>350</v>
      </c>
      <c r="D47" s="1">
        <v>1</v>
      </c>
      <c r="E47" s="48">
        <f>C47*D47</f>
        <v>350</v>
      </c>
      <c r="AO47" s="4"/>
    </row>
    <row r="48" spans="1:41" s="1" customFormat="1" x14ac:dyDescent="0.4">
      <c r="A48" s="3"/>
      <c r="B48" s="42">
        <v>41667</v>
      </c>
      <c r="C48" s="43">
        <v>350</v>
      </c>
      <c r="D48" s="1">
        <v>1</v>
      </c>
      <c r="E48" s="48">
        <f>C48*D48</f>
        <v>350</v>
      </c>
      <c r="AO48" s="4"/>
    </row>
    <row r="49" spans="1:41" s="1" customFormat="1" x14ac:dyDescent="0.4">
      <c r="A49" s="3" t="s">
        <v>25</v>
      </c>
      <c r="B49" s="42"/>
      <c r="C49" s="43">
        <v>3</v>
      </c>
      <c r="D49" s="1">
        <v>300</v>
      </c>
      <c r="E49" s="49">
        <f>C49*D49</f>
        <v>900</v>
      </c>
      <c r="AO49" s="4"/>
    </row>
    <row r="50" spans="1:41" s="1" customFormat="1" x14ac:dyDescent="0.4">
      <c r="A50" s="3" t="s">
        <v>9</v>
      </c>
      <c r="B50" s="42"/>
      <c r="C50" s="43">
        <v>1500</v>
      </c>
      <c r="D50" s="1">
        <v>1</v>
      </c>
      <c r="E50" s="49">
        <f>C50*D50</f>
        <v>1500</v>
      </c>
      <c r="AO50" s="4"/>
    </row>
    <row r="51" spans="1:41" s="1" customFormat="1" x14ac:dyDescent="0.4">
      <c r="A51" s="3"/>
      <c r="B51" s="42"/>
      <c r="C51" s="43"/>
      <c r="E51" s="48"/>
      <c r="AO51" s="3"/>
    </row>
    <row r="52" spans="1:41" x14ac:dyDescent="0.4">
      <c r="E52" s="49">
        <f>E50+E49+E46+E41+E34+E33+E28+E25+E19+E15+E8+E3</f>
        <v>44621.05</v>
      </c>
      <c r="AO52" s="4"/>
    </row>
    <row r="54" spans="1:41" x14ac:dyDescent="0.4">
      <c r="A54" s="3" t="s">
        <v>10</v>
      </c>
      <c r="C54" s="10">
        <v>39</v>
      </c>
    </row>
    <row r="55" spans="1:41" x14ac:dyDescent="0.4">
      <c r="A55" s="3" t="s">
        <v>11</v>
      </c>
      <c r="C55" s="10">
        <v>20</v>
      </c>
    </row>
    <row r="56" spans="1:41" x14ac:dyDescent="0.4">
      <c r="A56" s="3" t="s">
        <v>12</v>
      </c>
      <c r="C56" s="10">
        <v>42</v>
      </c>
    </row>
    <row r="57" spans="1:41" x14ac:dyDescent="0.4">
      <c r="A57" s="3" t="s">
        <v>13</v>
      </c>
      <c r="C57" s="10">
        <v>31</v>
      </c>
    </row>
    <row r="58" spans="1:41" x14ac:dyDescent="0.4">
      <c r="A58" s="3" t="s">
        <v>14</v>
      </c>
      <c r="C58" s="10">
        <v>19</v>
      </c>
    </row>
    <row r="59" spans="1:41" x14ac:dyDescent="0.4">
      <c r="C59" s="10">
        <f>SUM(C54:C58)</f>
        <v>151</v>
      </c>
    </row>
    <row r="60" spans="1:41" x14ac:dyDescent="0.4">
      <c r="AO60" s="4"/>
    </row>
    <row r="61" spans="1:41" x14ac:dyDescent="0.4">
      <c r="A61" s="3" t="s">
        <v>15</v>
      </c>
      <c r="C61" s="10">
        <v>14000</v>
      </c>
      <c r="AO61" s="4"/>
    </row>
    <row r="62" spans="1:41" x14ac:dyDescent="0.4">
      <c r="A62" s="3" t="s">
        <v>17</v>
      </c>
      <c r="C62" s="10">
        <v>3100</v>
      </c>
      <c r="AO62" s="4"/>
    </row>
    <row r="63" spans="1:41" x14ac:dyDescent="0.4">
      <c r="A63" s="3" t="s">
        <v>18</v>
      </c>
      <c r="AO63" s="4"/>
    </row>
    <row r="64" spans="1:41" x14ac:dyDescent="0.4">
      <c r="A64" s="3" t="s">
        <v>16</v>
      </c>
      <c r="AO64" s="4"/>
    </row>
    <row r="66" spans="1:41" x14ac:dyDescent="0.4">
      <c r="A66" s="3" t="s">
        <v>38</v>
      </c>
      <c r="C66" s="10">
        <v>1500</v>
      </c>
    </row>
    <row r="67" spans="1:41" x14ac:dyDescent="0.4">
      <c r="A67" s="3" t="s">
        <v>39</v>
      </c>
      <c r="C67" s="10">
        <v>700</v>
      </c>
    </row>
    <row r="68" spans="1:41" x14ac:dyDescent="0.4">
      <c r="A68" s="3" t="s">
        <v>43</v>
      </c>
      <c r="C68" s="10">
        <v>1500</v>
      </c>
    </row>
    <row r="69" spans="1:41" x14ac:dyDescent="0.4">
      <c r="C69" s="10" t="s">
        <v>7</v>
      </c>
    </row>
    <row r="70" spans="1:41" x14ac:dyDescent="0.4">
      <c r="A70" s="3" t="s">
        <v>42</v>
      </c>
      <c r="C70" s="10">
        <v>3000</v>
      </c>
      <c r="AO70" s="4"/>
    </row>
    <row r="71" spans="1:41" x14ac:dyDescent="0.4">
      <c r="C71" s="10">
        <f>SUM(C61:C70)</f>
        <v>23800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7"/>
  <sheetViews>
    <sheetView zoomScale="130" zoomScaleNormal="130" workbookViewId="0">
      <selection activeCell="D106" sqref="D106"/>
    </sheetView>
  </sheetViews>
  <sheetFormatPr defaultRowHeight="14.4" outlineLevelRow="1" x14ac:dyDescent="0.3"/>
  <cols>
    <col min="1" max="1" width="14.109375" customWidth="1"/>
    <col min="2" max="2" width="12" style="15" customWidth="1"/>
    <col min="3" max="3" width="10.88671875" customWidth="1"/>
    <col min="4" max="4" width="12.33203125" customWidth="1"/>
    <col min="5" max="5" width="15.33203125" customWidth="1"/>
    <col min="6" max="6" width="9.6640625" customWidth="1"/>
    <col min="7" max="7" width="15.33203125" style="10" customWidth="1"/>
    <col min="8" max="8" width="16.44140625" style="13" customWidth="1"/>
    <col min="9" max="9" width="10.44140625" customWidth="1"/>
    <col min="10" max="10" width="9.88671875" bestFit="1" customWidth="1"/>
    <col min="11" max="12" width="9.44140625" bestFit="1" customWidth="1"/>
  </cols>
  <sheetData>
    <row r="2" spans="1:16" x14ac:dyDescent="0.3">
      <c r="A2" t="s">
        <v>86</v>
      </c>
    </row>
    <row r="3" spans="1:16" s="19" customFormat="1" ht="25.8" x14ac:dyDescent="0.5">
      <c r="A3" s="21"/>
      <c r="B3" s="22" t="s">
        <v>48</v>
      </c>
      <c r="C3" s="21" t="s">
        <v>49</v>
      </c>
      <c r="D3" s="21" t="s">
        <v>50</v>
      </c>
      <c r="E3" s="21" t="s">
        <v>88</v>
      </c>
      <c r="F3" s="21" t="s">
        <v>95</v>
      </c>
      <c r="G3" s="23" t="s">
        <v>46</v>
      </c>
      <c r="H3" s="20"/>
    </row>
    <row r="4" spans="1:16" s="19" customFormat="1" ht="18" customHeight="1" x14ac:dyDescent="0.5">
      <c r="A4" s="21"/>
      <c r="B4" s="65"/>
      <c r="C4" s="66" t="s">
        <v>90</v>
      </c>
      <c r="D4" s="66" t="s">
        <v>94</v>
      </c>
      <c r="E4" s="66" t="s">
        <v>91</v>
      </c>
      <c r="F4" s="66" t="s">
        <v>91</v>
      </c>
      <c r="G4" s="67" t="s">
        <v>90</v>
      </c>
      <c r="H4" s="20"/>
    </row>
    <row r="5" spans="1:16" ht="23.4" x14ac:dyDescent="0.45">
      <c r="A5" s="24" t="s">
        <v>19</v>
      </c>
      <c r="B5" s="25"/>
      <c r="C5" s="26" t="s">
        <v>7</v>
      </c>
      <c r="D5" s="26">
        <f>SUM(D6:D42)</f>
        <v>0</v>
      </c>
      <c r="E5" s="63">
        <f>COUNT(C5:C42)</f>
        <v>0</v>
      </c>
      <c r="F5" s="63">
        <f>COUNT(D6:D42)</f>
        <v>0</v>
      </c>
      <c r="G5" s="38">
        <f>SUM(G6:G42)</f>
        <v>0</v>
      </c>
      <c r="H5" s="4"/>
      <c r="I5" s="7"/>
      <c r="J5" s="7"/>
      <c r="K5" s="7"/>
      <c r="L5" s="7"/>
      <c r="M5" s="3"/>
      <c r="N5" s="3"/>
      <c r="O5" s="3"/>
      <c r="P5" s="3"/>
    </row>
    <row r="6" spans="1:16" ht="21" hidden="1" outlineLevel="1" x14ac:dyDescent="0.4">
      <c r="A6" s="28"/>
      <c r="B6" s="29"/>
      <c r="C6" s="61"/>
      <c r="D6" s="30"/>
      <c r="E6" s="61"/>
      <c r="F6" s="61"/>
      <c r="G6" s="57">
        <f>C6*D6</f>
        <v>0</v>
      </c>
      <c r="H6" s="4"/>
      <c r="I6" s="7"/>
      <c r="J6" s="7"/>
      <c r="K6" s="7"/>
      <c r="L6" s="7"/>
      <c r="M6" s="3"/>
      <c r="N6" s="3"/>
      <c r="O6" s="3"/>
      <c r="P6" s="3"/>
    </row>
    <row r="7" spans="1:16" ht="21" hidden="1" outlineLevel="1" x14ac:dyDescent="0.4">
      <c r="A7" s="28"/>
      <c r="B7" s="29"/>
      <c r="C7" s="61"/>
      <c r="D7" s="30"/>
      <c r="E7" s="61"/>
      <c r="F7" s="61"/>
      <c r="G7" s="57">
        <f t="shared" ref="G7:G42" si="0">C7*D7</f>
        <v>0</v>
      </c>
      <c r="H7" s="4"/>
      <c r="I7" s="7"/>
      <c r="J7" s="7"/>
      <c r="K7" s="7"/>
      <c r="L7" s="7"/>
      <c r="M7" s="3"/>
      <c r="N7" s="3"/>
      <c r="O7" s="3"/>
      <c r="P7" s="3"/>
    </row>
    <row r="8" spans="1:16" ht="21" hidden="1" outlineLevel="1" x14ac:dyDescent="0.4">
      <c r="A8" s="28"/>
      <c r="B8" s="29"/>
      <c r="C8" s="61"/>
      <c r="D8" s="30"/>
      <c r="E8" s="61"/>
      <c r="F8" s="61"/>
      <c r="G8" s="57">
        <f t="shared" si="0"/>
        <v>0</v>
      </c>
      <c r="H8" s="4"/>
      <c r="I8" s="7"/>
      <c r="J8" s="7"/>
      <c r="K8" s="7"/>
      <c r="L8" s="7"/>
      <c r="M8" s="3"/>
      <c r="N8" s="3"/>
      <c r="O8" s="3"/>
      <c r="P8" s="3"/>
    </row>
    <row r="9" spans="1:16" ht="21" hidden="1" outlineLevel="1" x14ac:dyDescent="0.4">
      <c r="A9" s="28"/>
      <c r="B9" s="29"/>
      <c r="C9" s="61"/>
      <c r="D9" s="30"/>
      <c r="E9" s="61"/>
      <c r="F9" s="61"/>
      <c r="G9" s="57">
        <f t="shared" si="0"/>
        <v>0</v>
      </c>
      <c r="H9" s="4"/>
      <c r="I9" s="7"/>
      <c r="J9" s="7"/>
      <c r="K9" s="7"/>
      <c r="L9" s="7"/>
      <c r="M9" s="3"/>
      <c r="N9" s="3"/>
      <c r="O9" s="3"/>
      <c r="P9" s="3"/>
    </row>
    <row r="10" spans="1:16" ht="21" hidden="1" outlineLevel="1" x14ac:dyDescent="0.4">
      <c r="A10" s="28"/>
      <c r="B10" s="29"/>
      <c r="C10" s="61"/>
      <c r="D10" s="30"/>
      <c r="E10" s="61"/>
      <c r="F10" s="61"/>
      <c r="G10" s="57">
        <f t="shared" si="0"/>
        <v>0</v>
      </c>
      <c r="H10" s="4"/>
      <c r="I10" s="7"/>
      <c r="J10" s="7"/>
      <c r="K10" s="7"/>
      <c r="L10" s="7"/>
      <c r="M10" s="3"/>
      <c r="N10" s="3"/>
      <c r="O10" s="3"/>
      <c r="P10" s="3"/>
    </row>
    <row r="11" spans="1:16" ht="21" hidden="1" outlineLevel="1" x14ac:dyDescent="0.4">
      <c r="A11" s="28"/>
      <c r="B11" s="29"/>
      <c r="C11" s="61"/>
      <c r="D11" s="30"/>
      <c r="E11" s="61"/>
      <c r="F11" s="61"/>
      <c r="G11" s="57">
        <f t="shared" si="0"/>
        <v>0</v>
      </c>
      <c r="H11" s="4"/>
      <c r="I11" s="7"/>
      <c r="J11" s="7"/>
      <c r="K11" s="7"/>
      <c r="L11" s="7"/>
      <c r="M11" s="3"/>
      <c r="N11" s="3"/>
      <c r="O11" s="3"/>
      <c r="P11" s="3"/>
    </row>
    <row r="12" spans="1:16" ht="21" hidden="1" outlineLevel="1" x14ac:dyDescent="0.4">
      <c r="A12" s="28"/>
      <c r="B12" s="29"/>
      <c r="C12" s="61"/>
      <c r="D12" s="30"/>
      <c r="E12" s="61"/>
      <c r="F12" s="61"/>
      <c r="G12" s="57">
        <f t="shared" si="0"/>
        <v>0</v>
      </c>
      <c r="H12" s="4" t="s">
        <v>7</v>
      </c>
      <c r="I12" s="7"/>
      <c r="J12" s="7"/>
      <c r="K12" s="7"/>
      <c r="L12" s="7"/>
      <c r="M12" s="3"/>
      <c r="N12" s="3"/>
      <c r="O12" s="3"/>
      <c r="P12" s="3"/>
    </row>
    <row r="13" spans="1:16" ht="21" hidden="1" outlineLevel="1" x14ac:dyDescent="0.4">
      <c r="A13" s="28"/>
      <c r="B13" s="29"/>
      <c r="C13" s="61"/>
      <c r="D13" s="30"/>
      <c r="E13" s="61"/>
      <c r="F13" s="61"/>
      <c r="G13" s="57">
        <f t="shared" si="0"/>
        <v>0</v>
      </c>
      <c r="H13" s="4"/>
      <c r="I13" s="7"/>
      <c r="J13" s="7"/>
      <c r="K13" s="7"/>
      <c r="L13" s="7"/>
      <c r="M13" s="3"/>
      <c r="N13" s="3"/>
      <c r="O13" s="3"/>
      <c r="P13" s="3"/>
    </row>
    <row r="14" spans="1:16" ht="21" hidden="1" outlineLevel="1" x14ac:dyDescent="0.4">
      <c r="A14" s="28"/>
      <c r="B14" s="29"/>
      <c r="C14" s="61"/>
      <c r="D14" s="30"/>
      <c r="E14" s="61"/>
      <c r="F14" s="61"/>
      <c r="G14" s="57">
        <f t="shared" si="0"/>
        <v>0</v>
      </c>
      <c r="H14" s="4"/>
      <c r="I14" s="7"/>
      <c r="J14" s="7"/>
      <c r="K14" s="7"/>
      <c r="L14" s="7"/>
      <c r="M14" s="3"/>
      <c r="N14" s="3"/>
      <c r="O14" s="3"/>
      <c r="P14" s="3"/>
    </row>
    <row r="15" spans="1:16" ht="21" hidden="1" outlineLevel="1" x14ac:dyDescent="0.4">
      <c r="A15" s="28"/>
      <c r="B15" s="29"/>
      <c r="C15" s="61"/>
      <c r="D15" s="30"/>
      <c r="E15" s="61"/>
      <c r="F15" s="61"/>
      <c r="G15" s="57">
        <f t="shared" si="0"/>
        <v>0</v>
      </c>
      <c r="H15" s="4"/>
      <c r="I15" s="7"/>
      <c r="J15" s="7"/>
      <c r="K15" s="7"/>
      <c r="L15" s="7"/>
      <c r="M15" s="3"/>
      <c r="N15" s="3"/>
      <c r="O15" s="3"/>
      <c r="P15" s="3"/>
    </row>
    <row r="16" spans="1:16" ht="21" hidden="1" outlineLevel="1" x14ac:dyDescent="0.4">
      <c r="A16" s="28"/>
      <c r="B16" s="29"/>
      <c r="C16" s="61"/>
      <c r="D16" s="30"/>
      <c r="E16" s="61"/>
      <c r="F16" s="61"/>
      <c r="G16" s="57">
        <f t="shared" si="0"/>
        <v>0</v>
      </c>
      <c r="H16" s="4"/>
      <c r="I16" s="7"/>
      <c r="J16" s="7"/>
      <c r="K16" s="7"/>
      <c r="L16" s="7"/>
      <c r="M16" s="3"/>
      <c r="N16" s="3"/>
      <c r="O16" s="3"/>
      <c r="P16" s="3"/>
    </row>
    <row r="17" spans="1:16" ht="21" hidden="1" outlineLevel="1" x14ac:dyDescent="0.4">
      <c r="A17" s="28"/>
      <c r="B17" s="29"/>
      <c r="C17" s="61"/>
      <c r="D17" s="30"/>
      <c r="E17" s="61"/>
      <c r="F17" s="61"/>
      <c r="G17" s="57">
        <f t="shared" si="0"/>
        <v>0</v>
      </c>
      <c r="H17" s="4"/>
      <c r="I17" s="7"/>
      <c r="J17" s="7"/>
      <c r="K17" s="7"/>
      <c r="L17" s="7"/>
      <c r="M17" s="3"/>
      <c r="N17" s="3"/>
      <c r="O17" s="3"/>
      <c r="P17" s="3"/>
    </row>
    <row r="18" spans="1:16" ht="21" hidden="1" outlineLevel="1" x14ac:dyDescent="0.4">
      <c r="A18" s="28"/>
      <c r="B18" s="29"/>
      <c r="C18" s="61"/>
      <c r="D18" s="30"/>
      <c r="E18" s="61"/>
      <c r="F18" s="61"/>
      <c r="G18" s="57">
        <f t="shared" si="0"/>
        <v>0</v>
      </c>
      <c r="H18" s="4"/>
      <c r="I18" s="7"/>
      <c r="J18" s="7"/>
      <c r="K18" s="7"/>
      <c r="L18" s="7"/>
      <c r="M18" s="3"/>
      <c r="N18" s="3"/>
      <c r="O18" s="3"/>
      <c r="P18" s="3"/>
    </row>
    <row r="19" spans="1:16" ht="21" hidden="1" outlineLevel="1" x14ac:dyDescent="0.4">
      <c r="A19" s="28"/>
      <c r="B19" s="29"/>
      <c r="C19" s="61"/>
      <c r="D19" s="30"/>
      <c r="E19" s="61"/>
      <c r="F19" s="61"/>
      <c r="G19" s="57">
        <f t="shared" si="0"/>
        <v>0</v>
      </c>
      <c r="H19" s="4"/>
      <c r="I19" s="7"/>
      <c r="J19" s="7"/>
      <c r="K19" s="7"/>
      <c r="L19" s="7"/>
      <c r="M19" s="3"/>
      <c r="N19" s="3"/>
      <c r="O19" s="3"/>
      <c r="P19" s="3"/>
    </row>
    <row r="20" spans="1:16" ht="21" hidden="1" outlineLevel="1" x14ac:dyDescent="0.4">
      <c r="A20" s="28"/>
      <c r="B20" s="29"/>
      <c r="C20" s="61"/>
      <c r="D20" s="30"/>
      <c r="E20" s="61"/>
      <c r="F20" s="61"/>
      <c r="G20" s="57">
        <f t="shared" si="0"/>
        <v>0</v>
      </c>
      <c r="H20" s="4"/>
      <c r="I20" s="7"/>
      <c r="J20" s="7"/>
      <c r="K20" s="7"/>
      <c r="L20" s="7"/>
      <c r="M20" s="3"/>
      <c r="N20" s="3"/>
      <c r="O20" s="3"/>
      <c r="P20" s="3"/>
    </row>
    <row r="21" spans="1:16" ht="21" hidden="1" outlineLevel="1" x14ac:dyDescent="0.4">
      <c r="A21" s="28"/>
      <c r="B21" s="29"/>
      <c r="C21" s="61"/>
      <c r="D21" s="30"/>
      <c r="E21" s="61"/>
      <c r="F21" s="61"/>
      <c r="G21" s="57">
        <f t="shared" si="0"/>
        <v>0</v>
      </c>
      <c r="H21" s="4"/>
      <c r="I21" s="7"/>
      <c r="J21" s="7"/>
      <c r="K21" s="7"/>
      <c r="L21" s="7"/>
      <c r="M21" s="3"/>
      <c r="N21" s="3"/>
      <c r="O21" s="3"/>
      <c r="P21" s="3"/>
    </row>
    <row r="22" spans="1:16" ht="21" hidden="1" outlineLevel="1" x14ac:dyDescent="0.4">
      <c r="A22" s="28"/>
      <c r="B22" s="29"/>
      <c r="C22" s="61"/>
      <c r="D22" s="30"/>
      <c r="E22" s="61"/>
      <c r="F22" s="61"/>
      <c r="G22" s="57">
        <f t="shared" si="0"/>
        <v>0</v>
      </c>
      <c r="H22" s="4"/>
      <c r="I22" s="7"/>
      <c r="J22" s="7"/>
      <c r="K22" s="7"/>
      <c r="L22" s="7"/>
      <c r="M22" s="3"/>
      <c r="N22" s="3"/>
      <c r="O22" s="3"/>
      <c r="P22" s="3"/>
    </row>
    <row r="23" spans="1:16" ht="21" hidden="1" outlineLevel="1" x14ac:dyDescent="0.4">
      <c r="A23" s="28"/>
      <c r="B23" s="29"/>
      <c r="C23" s="61"/>
      <c r="D23" s="30"/>
      <c r="E23" s="61"/>
      <c r="F23" s="61"/>
      <c r="G23" s="57">
        <f t="shared" si="0"/>
        <v>0</v>
      </c>
      <c r="H23" s="4"/>
      <c r="I23" s="7"/>
      <c r="J23" s="7"/>
      <c r="K23" s="7"/>
      <c r="L23" s="7"/>
      <c r="M23" s="3"/>
      <c r="N23" s="3"/>
      <c r="O23" s="3"/>
      <c r="P23" s="3"/>
    </row>
    <row r="24" spans="1:16" ht="21" hidden="1" outlineLevel="1" x14ac:dyDescent="0.4">
      <c r="A24" s="28"/>
      <c r="B24" s="29"/>
      <c r="C24" s="61"/>
      <c r="D24" s="30"/>
      <c r="E24" s="61"/>
      <c r="F24" s="61"/>
      <c r="G24" s="57">
        <f t="shared" si="0"/>
        <v>0</v>
      </c>
      <c r="H24" s="4"/>
      <c r="I24" s="7"/>
      <c r="J24" s="7"/>
      <c r="K24" s="7"/>
      <c r="L24" s="7"/>
      <c r="M24" s="3"/>
      <c r="N24" s="3"/>
      <c r="O24" s="3"/>
      <c r="P24" s="3"/>
    </row>
    <row r="25" spans="1:16" ht="21" hidden="1" outlineLevel="1" x14ac:dyDescent="0.4">
      <c r="A25" s="28"/>
      <c r="B25" s="29"/>
      <c r="C25" s="61"/>
      <c r="D25" s="30"/>
      <c r="E25" s="61"/>
      <c r="F25" s="61"/>
      <c r="G25" s="57">
        <f t="shared" si="0"/>
        <v>0</v>
      </c>
      <c r="H25" s="4"/>
      <c r="I25" s="7"/>
      <c r="J25" s="7"/>
      <c r="K25" s="7"/>
      <c r="L25" s="7"/>
      <c r="M25" s="3"/>
      <c r="N25" s="3"/>
      <c r="O25" s="3"/>
      <c r="P25" s="3"/>
    </row>
    <row r="26" spans="1:16" ht="21" hidden="1" outlineLevel="1" x14ac:dyDescent="0.4">
      <c r="A26" s="28"/>
      <c r="B26" s="29"/>
      <c r="C26" s="61"/>
      <c r="D26" s="30"/>
      <c r="E26" s="61"/>
      <c r="F26" s="61"/>
      <c r="G26" s="57">
        <f t="shared" si="0"/>
        <v>0</v>
      </c>
      <c r="H26" s="4"/>
      <c r="I26" s="7"/>
      <c r="J26" s="7"/>
      <c r="K26" s="7"/>
      <c r="L26" s="7"/>
      <c r="M26" s="3"/>
      <c r="N26" s="3"/>
      <c r="O26" s="3"/>
      <c r="P26" s="3"/>
    </row>
    <row r="27" spans="1:16" ht="21" hidden="1" outlineLevel="1" x14ac:dyDescent="0.4">
      <c r="A27" s="28"/>
      <c r="B27" s="29"/>
      <c r="C27" s="61"/>
      <c r="D27" s="30"/>
      <c r="E27" s="61"/>
      <c r="F27" s="61"/>
      <c r="G27" s="57">
        <f t="shared" si="0"/>
        <v>0</v>
      </c>
      <c r="H27" s="4"/>
      <c r="I27" s="7"/>
      <c r="J27" s="7"/>
      <c r="K27" s="7"/>
      <c r="L27" s="7"/>
      <c r="M27" s="3"/>
      <c r="N27" s="3"/>
      <c r="O27" s="3"/>
      <c r="P27" s="3"/>
    </row>
    <row r="28" spans="1:16" ht="21" hidden="1" outlineLevel="1" x14ac:dyDescent="0.4">
      <c r="A28" s="28"/>
      <c r="B28" s="29"/>
      <c r="C28" s="61"/>
      <c r="D28" s="30"/>
      <c r="E28" s="61"/>
      <c r="F28" s="61"/>
      <c r="G28" s="57">
        <f t="shared" si="0"/>
        <v>0</v>
      </c>
      <c r="H28" s="4"/>
      <c r="I28" s="7"/>
      <c r="J28" s="7"/>
      <c r="K28" s="7"/>
      <c r="L28" s="7"/>
      <c r="M28" s="3"/>
      <c r="N28" s="3"/>
      <c r="O28" s="3"/>
      <c r="P28" s="3"/>
    </row>
    <row r="29" spans="1:16" ht="21" hidden="1" outlineLevel="1" x14ac:dyDescent="0.4">
      <c r="A29" s="28"/>
      <c r="B29" s="29"/>
      <c r="C29" s="61"/>
      <c r="D29" s="30"/>
      <c r="E29" s="61"/>
      <c r="F29" s="61"/>
      <c r="G29" s="57">
        <f t="shared" si="0"/>
        <v>0</v>
      </c>
      <c r="H29" s="4"/>
      <c r="I29" s="7"/>
      <c r="J29" s="7"/>
      <c r="K29" s="7"/>
      <c r="L29" s="7"/>
      <c r="M29" s="3"/>
      <c r="N29" s="3"/>
      <c r="O29" s="3"/>
      <c r="P29" s="3"/>
    </row>
    <row r="30" spans="1:16" ht="21" hidden="1" outlineLevel="1" x14ac:dyDescent="0.4">
      <c r="A30" s="28"/>
      <c r="B30" s="29"/>
      <c r="C30" s="61"/>
      <c r="D30" s="30"/>
      <c r="E30" s="61"/>
      <c r="F30" s="61"/>
      <c r="G30" s="57">
        <f t="shared" si="0"/>
        <v>0</v>
      </c>
      <c r="H30" s="4"/>
      <c r="I30" s="7"/>
      <c r="J30" s="7"/>
      <c r="K30" s="7"/>
      <c r="L30" s="7"/>
      <c r="M30" s="3"/>
      <c r="N30" s="3"/>
      <c r="O30" s="3"/>
      <c r="P30" s="3"/>
    </row>
    <row r="31" spans="1:16" ht="21" hidden="1" outlineLevel="1" x14ac:dyDescent="0.4">
      <c r="A31" s="28"/>
      <c r="B31" s="29"/>
      <c r="C31" s="61"/>
      <c r="D31" s="30"/>
      <c r="E31" s="61"/>
      <c r="F31" s="61"/>
      <c r="G31" s="57">
        <f t="shared" si="0"/>
        <v>0</v>
      </c>
      <c r="H31" s="4"/>
      <c r="I31" s="7"/>
      <c r="J31" s="7"/>
      <c r="K31" s="7"/>
      <c r="L31" s="7"/>
      <c r="M31" s="3"/>
      <c r="N31" s="3"/>
      <c r="O31" s="3"/>
      <c r="P31" s="3"/>
    </row>
    <row r="32" spans="1:16" ht="21" hidden="1" outlineLevel="1" x14ac:dyDescent="0.4">
      <c r="A32" s="28"/>
      <c r="B32" s="29"/>
      <c r="C32" s="61"/>
      <c r="D32" s="30"/>
      <c r="E32" s="61"/>
      <c r="F32" s="61"/>
      <c r="G32" s="57">
        <f t="shared" si="0"/>
        <v>0</v>
      </c>
      <c r="H32" s="4"/>
      <c r="I32" s="7"/>
      <c r="J32" s="7"/>
      <c r="K32" s="7"/>
      <c r="L32" s="7"/>
      <c r="M32" s="3"/>
      <c r="N32" s="3"/>
      <c r="O32" s="3"/>
      <c r="P32" s="3"/>
    </row>
    <row r="33" spans="1:16" ht="21" hidden="1" outlineLevel="1" x14ac:dyDescent="0.4">
      <c r="A33" s="28"/>
      <c r="B33" s="29"/>
      <c r="C33" s="61"/>
      <c r="D33" s="30"/>
      <c r="E33" s="61"/>
      <c r="F33" s="61"/>
      <c r="G33" s="57">
        <f t="shared" si="0"/>
        <v>0</v>
      </c>
      <c r="H33" s="4"/>
      <c r="I33" s="7"/>
      <c r="J33" s="7"/>
      <c r="K33" s="7"/>
      <c r="L33" s="7"/>
      <c r="M33" s="3"/>
      <c r="N33" s="3"/>
      <c r="O33" s="3"/>
      <c r="P33" s="3"/>
    </row>
    <row r="34" spans="1:16" ht="21" hidden="1" outlineLevel="1" x14ac:dyDescent="0.4">
      <c r="A34" s="28"/>
      <c r="B34" s="29"/>
      <c r="C34" s="61"/>
      <c r="D34" s="30"/>
      <c r="E34" s="61"/>
      <c r="F34" s="61"/>
      <c r="G34" s="57">
        <f t="shared" si="0"/>
        <v>0</v>
      </c>
      <c r="H34" s="4"/>
      <c r="I34" s="7"/>
      <c r="J34" s="7"/>
      <c r="K34" s="7"/>
      <c r="L34" s="7"/>
      <c r="M34" s="3"/>
      <c r="N34" s="3"/>
      <c r="O34" s="3"/>
      <c r="P34" s="3"/>
    </row>
    <row r="35" spans="1:16" ht="21" hidden="1" outlineLevel="1" x14ac:dyDescent="0.4">
      <c r="A35" s="28"/>
      <c r="B35" s="29"/>
      <c r="C35" s="61"/>
      <c r="D35" s="30"/>
      <c r="E35" s="61"/>
      <c r="F35" s="61"/>
      <c r="G35" s="57">
        <f t="shared" si="0"/>
        <v>0</v>
      </c>
      <c r="H35" s="4"/>
      <c r="I35" s="7"/>
      <c r="J35" s="7"/>
      <c r="K35" s="7"/>
      <c r="L35" s="7"/>
      <c r="M35" s="3"/>
      <c r="N35" s="3"/>
      <c r="O35" s="3"/>
      <c r="P35" s="3"/>
    </row>
    <row r="36" spans="1:16" ht="21" hidden="1" outlineLevel="1" x14ac:dyDescent="0.4">
      <c r="A36" s="28"/>
      <c r="B36" s="29"/>
      <c r="C36" s="61"/>
      <c r="D36" s="30"/>
      <c r="E36" s="61"/>
      <c r="F36" s="61"/>
      <c r="G36" s="57">
        <f t="shared" si="0"/>
        <v>0</v>
      </c>
      <c r="H36" s="4"/>
      <c r="I36" s="7"/>
      <c r="J36" s="7"/>
      <c r="K36" s="7"/>
      <c r="L36" s="7"/>
      <c r="M36" s="3"/>
      <c r="N36" s="3"/>
      <c r="O36" s="3"/>
      <c r="P36" s="3"/>
    </row>
    <row r="37" spans="1:16" ht="21" hidden="1" outlineLevel="1" x14ac:dyDescent="0.4">
      <c r="A37" s="28"/>
      <c r="B37" s="29"/>
      <c r="C37" s="61"/>
      <c r="D37" s="30"/>
      <c r="E37" s="61"/>
      <c r="F37" s="61"/>
      <c r="G37" s="57">
        <f t="shared" si="0"/>
        <v>0</v>
      </c>
      <c r="H37" s="4"/>
      <c r="I37" s="7"/>
      <c r="J37" s="7"/>
      <c r="K37" s="7"/>
      <c r="L37" s="7"/>
      <c r="M37" s="3"/>
      <c r="N37" s="3"/>
      <c r="O37" s="3"/>
      <c r="P37" s="3"/>
    </row>
    <row r="38" spans="1:16" ht="21" hidden="1" outlineLevel="1" x14ac:dyDescent="0.4">
      <c r="A38" s="28"/>
      <c r="B38" s="29"/>
      <c r="C38" s="61"/>
      <c r="D38" s="30"/>
      <c r="E38" s="61"/>
      <c r="F38" s="61"/>
      <c r="G38" s="57">
        <f t="shared" si="0"/>
        <v>0</v>
      </c>
      <c r="H38" s="4"/>
      <c r="I38" s="7"/>
      <c r="J38" s="7"/>
      <c r="K38" s="7"/>
      <c r="L38" s="7"/>
      <c r="M38" s="3"/>
      <c r="N38" s="3"/>
      <c r="O38" s="3"/>
      <c r="P38" s="3"/>
    </row>
    <row r="39" spans="1:16" ht="21" hidden="1" outlineLevel="1" x14ac:dyDescent="0.4">
      <c r="A39" s="28"/>
      <c r="B39" s="29"/>
      <c r="C39" s="61"/>
      <c r="D39" s="30"/>
      <c r="E39" s="61"/>
      <c r="F39" s="61"/>
      <c r="G39" s="57">
        <f t="shared" si="0"/>
        <v>0</v>
      </c>
      <c r="H39" s="4"/>
      <c r="I39" s="7"/>
      <c r="J39" s="7"/>
      <c r="K39" s="7"/>
      <c r="L39" s="7"/>
      <c r="M39" s="3"/>
      <c r="N39" s="3"/>
      <c r="O39" s="3"/>
      <c r="P39" s="3"/>
    </row>
    <row r="40" spans="1:16" ht="21" hidden="1" outlineLevel="1" x14ac:dyDescent="0.4">
      <c r="A40" s="28"/>
      <c r="B40" s="29"/>
      <c r="C40" s="61"/>
      <c r="D40" s="30"/>
      <c r="E40" s="61"/>
      <c r="F40" s="61"/>
      <c r="G40" s="57">
        <f t="shared" si="0"/>
        <v>0</v>
      </c>
      <c r="H40" s="4"/>
      <c r="I40" s="7"/>
      <c r="J40" s="7"/>
      <c r="K40" s="7"/>
      <c r="L40" s="7"/>
      <c r="M40" s="3"/>
      <c r="N40" s="3"/>
      <c r="O40" s="3"/>
      <c r="P40" s="3"/>
    </row>
    <row r="41" spans="1:16" ht="21" hidden="1" outlineLevel="1" x14ac:dyDescent="0.4">
      <c r="A41" s="28"/>
      <c r="B41" s="29"/>
      <c r="C41" s="61"/>
      <c r="D41" s="30"/>
      <c r="E41" s="61"/>
      <c r="F41" s="61"/>
      <c r="G41" s="57">
        <f t="shared" si="0"/>
        <v>0</v>
      </c>
      <c r="H41" s="4"/>
      <c r="I41" s="7"/>
      <c r="J41" s="7"/>
      <c r="K41" s="7"/>
      <c r="L41" s="7"/>
      <c r="M41" s="3"/>
      <c r="N41" s="3"/>
      <c r="O41" s="3"/>
      <c r="P41" s="3"/>
    </row>
    <row r="42" spans="1:16" ht="21" hidden="1" outlineLevel="1" x14ac:dyDescent="0.4">
      <c r="A42" s="32"/>
      <c r="B42" s="29"/>
      <c r="C42" s="61"/>
      <c r="D42" s="30"/>
      <c r="E42" s="61"/>
      <c r="F42" s="61"/>
      <c r="G42" s="57">
        <f t="shared" si="0"/>
        <v>0</v>
      </c>
      <c r="H42" s="4"/>
      <c r="I42" s="7"/>
      <c r="J42" s="7"/>
      <c r="K42" s="7"/>
      <c r="L42" s="7"/>
      <c r="M42" s="3"/>
      <c r="N42" s="3"/>
      <c r="O42" s="3"/>
      <c r="P42" s="3"/>
    </row>
    <row r="43" spans="1:16" ht="23.4" collapsed="1" x14ac:dyDescent="0.45">
      <c r="A43" s="33" t="s">
        <v>13</v>
      </c>
      <c r="B43" s="34"/>
      <c r="C43" s="62" t="s">
        <v>7</v>
      </c>
      <c r="D43" s="26">
        <f>SUM(D44:D98)</f>
        <v>30.6</v>
      </c>
      <c r="E43" s="62">
        <f>COUNT(C44:C98)</f>
        <v>0</v>
      </c>
      <c r="F43" s="63">
        <f>COUNT(D44:D98)</f>
        <v>30</v>
      </c>
      <c r="G43" s="58">
        <f>SUM(G44:G98)</f>
        <v>0</v>
      </c>
      <c r="H43" s="4"/>
      <c r="I43" s="7"/>
      <c r="J43" s="7"/>
      <c r="K43" s="7"/>
      <c r="L43" s="7"/>
      <c r="M43" s="3"/>
      <c r="N43" s="3"/>
      <c r="O43" s="3"/>
      <c r="P43" s="3"/>
    </row>
    <row r="44" spans="1:16" ht="21" hidden="1" outlineLevel="1" x14ac:dyDescent="0.4">
      <c r="A44" s="28"/>
      <c r="B44" s="29"/>
      <c r="C44" s="61"/>
      <c r="D44" s="30">
        <v>0.9</v>
      </c>
      <c r="E44" s="61"/>
      <c r="F44" s="61"/>
      <c r="G44" s="57">
        <f>C44*D44</f>
        <v>0</v>
      </c>
      <c r="H44" s="4"/>
      <c r="I44" s="7"/>
      <c r="J44" s="7"/>
      <c r="K44" s="7"/>
      <c r="L44" s="7"/>
      <c r="M44" s="3"/>
      <c r="N44" s="3"/>
      <c r="O44" s="3"/>
      <c r="P44" s="3"/>
    </row>
    <row r="45" spans="1:16" ht="21" hidden="1" outlineLevel="1" x14ac:dyDescent="0.4">
      <c r="A45" s="28"/>
      <c r="B45" s="29"/>
      <c r="C45" s="61"/>
      <c r="D45" s="30">
        <v>0.9</v>
      </c>
      <c r="E45" s="61"/>
      <c r="F45" s="61"/>
      <c r="G45" s="57">
        <f>C45*D45</f>
        <v>0</v>
      </c>
      <c r="H45" s="4"/>
      <c r="I45" s="7"/>
      <c r="J45" s="7"/>
      <c r="K45" s="7"/>
      <c r="L45" s="7"/>
      <c r="M45" s="3"/>
      <c r="N45" s="3"/>
      <c r="O45" s="3"/>
      <c r="P45" s="3"/>
    </row>
    <row r="46" spans="1:16" ht="21" hidden="1" outlineLevel="1" x14ac:dyDescent="0.4">
      <c r="A46" s="28"/>
      <c r="B46" s="29"/>
      <c r="C46" s="61"/>
      <c r="D46" s="30">
        <v>1.3</v>
      </c>
      <c r="E46" s="61"/>
      <c r="F46" s="61"/>
      <c r="G46" s="57">
        <f t="shared" ref="G46:G98" si="1">C46*D46</f>
        <v>0</v>
      </c>
      <c r="H46" s="4"/>
      <c r="I46" s="7"/>
      <c r="J46" s="7"/>
      <c r="K46" s="7"/>
      <c r="L46" s="7"/>
      <c r="M46" s="3"/>
      <c r="N46" s="3"/>
      <c r="O46" s="3"/>
      <c r="P46" s="3"/>
    </row>
    <row r="47" spans="1:16" ht="21" hidden="1" outlineLevel="1" x14ac:dyDescent="0.4">
      <c r="A47" s="28"/>
      <c r="B47" s="29"/>
      <c r="C47" s="61"/>
      <c r="D47" s="30">
        <v>1</v>
      </c>
      <c r="E47" s="61"/>
      <c r="F47" s="61"/>
      <c r="G47" s="57">
        <f t="shared" si="1"/>
        <v>0</v>
      </c>
      <c r="H47" s="4"/>
      <c r="I47" s="7"/>
      <c r="J47" s="7"/>
      <c r="K47" s="7"/>
      <c r="L47" s="7"/>
      <c r="M47" s="3"/>
      <c r="N47" s="3"/>
      <c r="O47" s="3"/>
      <c r="P47" s="3"/>
    </row>
    <row r="48" spans="1:16" ht="21" hidden="1" outlineLevel="1" x14ac:dyDescent="0.4">
      <c r="A48" s="28"/>
      <c r="B48" s="29"/>
      <c r="C48" s="61"/>
      <c r="D48" s="30">
        <v>1</v>
      </c>
      <c r="E48" s="61"/>
      <c r="F48" s="61"/>
      <c r="G48" s="57">
        <f t="shared" si="1"/>
        <v>0</v>
      </c>
      <c r="H48" s="4"/>
      <c r="I48" s="7"/>
      <c r="J48" s="7"/>
      <c r="K48" s="7"/>
      <c r="L48" s="7"/>
      <c r="M48" s="3"/>
      <c r="N48" s="3"/>
      <c r="O48" s="3"/>
      <c r="P48" s="3"/>
    </row>
    <row r="49" spans="1:16" ht="21" hidden="1" outlineLevel="1" x14ac:dyDescent="0.4">
      <c r="A49" s="28"/>
      <c r="B49" s="29"/>
      <c r="C49" s="61"/>
      <c r="D49" s="30">
        <v>1</v>
      </c>
      <c r="E49" s="61"/>
      <c r="F49" s="61"/>
      <c r="G49" s="57">
        <f t="shared" si="1"/>
        <v>0</v>
      </c>
      <c r="H49" s="4"/>
      <c r="I49" s="7"/>
      <c r="J49" s="7"/>
      <c r="K49" s="7"/>
      <c r="L49" s="7"/>
      <c r="M49" s="3"/>
      <c r="N49" s="3"/>
      <c r="O49" s="3"/>
      <c r="P49" s="3"/>
    </row>
    <row r="50" spans="1:16" ht="21" hidden="1" outlineLevel="1" x14ac:dyDescent="0.4">
      <c r="A50" s="28"/>
      <c r="B50" s="29">
        <v>42408</v>
      </c>
      <c r="C50" s="61"/>
      <c r="D50" s="30">
        <v>1</v>
      </c>
      <c r="E50" s="61"/>
      <c r="F50" s="61"/>
      <c r="G50" s="57">
        <f t="shared" si="1"/>
        <v>0</v>
      </c>
      <c r="H50" s="4"/>
      <c r="I50" s="7"/>
      <c r="J50" s="7"/>
      <c r="K50" s="7"/>
      <c r="L50" s="7"/>
      <c r="M50" s="3"/>
      <c r="N50" s="3"/>
      <c r="O50" s="3"/>
      <c r="P50" s="3"/>
    </row>
    <row r="51" spans="1:16" ht="21" hidden="1" outlineLevel="1" x14ac:dyDescent="0.4">
      <c r="A51" s="28"/>
      <c r="B51" s="29"/>
      <c r="C51" s="61"/>
      <c r="D51" s="30">
        <v>1</v>
      </c>
      <c r="E51" s="61"/>
      <c r="F51" s="61"/>
      <c r="G51" s="57">
        <f t="shared" si="1"/>
        <v>0</v>
      </c>
      <c r="H51" s="4"/>
      <c r="I51" s="7"/>
      <c r="J51" s="7"/>
      <c r="K51" s="7"/>
      <c r="L51" s="7"/>
      <c r="M51" s="3"/>
      <c r="N51" s="3"/>
      <c r="O51" s="3"/>
      <c r="P51" s="3"/>
    </row>
    <row r="52" spans="1:16" ht="21" hidden="1" outlineLevel="1" x14ac:dyDescent="0.4">
      <c r="A52" s="28"/>
      <c r="B52" s="29"/>
      <c r="C52" s="61"/>
      <c r="D52" s="30">
        <v>1</v>
      </c>
      <c r="E52" s="61"/>
      <c r="F52" s="61"/>
      <c r="G52" s="57">
        <f t="shared" si="1"/>
        <v>0</v>
      </c>
      <c r="H52" s="4"/>
      <c r="I52" s="7"/>
      <c r="J52" s="7"/>
      <c r="K52" s="7"/>
      <c r="L52" s="7"/>
      <c r="M52" s="3"/>
      <c r="N52" s="3"/>
      <c r="O52" s="3"/>
      <c r="P52" s="3"/>
    </row>
    <row r="53" spans="1:16" ht="21" hidden="1" outlineLevel="1" x14ac:dyDescent="0.4">
      <c r="A53" s="28"/>
      <c r="B53" s="29"/>
      <c r="C53" s="61"/>
      <c r="D53" s="30">
        <v>1</v>
      </c>
      <c r="E53" s="61"/>
      <c r="F53" s="61"/>
      <c r="G53" s="57">
        <f t="shared" si="1"/>
        <v>0</v>
      </c>
      <c r="H53" s="4"/>
      <c r="I53" s="7"/>
      <c r="J53" s="7"/>
      <c r="K53" s="7"/>
      <c r="L53" s="7"/>
      <c r="M53" s="3"/>
      <c r="N53" s="3"/>
      <c r="O53" s="3"/>
      <c r="P53" s="3"/>
    </row>
    <row r="54" spans="1:16" ht="21" hidden="1" outlineLevel="1" x14ac:dyDescent="0.4">
      <c r="A54" s="28"/>
      <c r="B54" s="29"/>
      <c r="C54" s="61"/>
      <c r="D54" s="30">
        <v>1.3</v>
      </c>
      <c r="E54" s="61"/>
      <c r="F54" s="61"/>
      <c r="G54" s="57">
        <f t="shared" si="1"/>
        <v>0</v>
      </c>
      <c r="H54" s="4"/>
      <c r="I54" s="7"/>
      <c r="J54" s="7"/>
      <c r="K54" s="7"/>
      <c r="L54" s="7"/>
      <c r="M54" s="3"/>
      <c r="N54" s="3"/>
      <c r="O54" s="3"/>
      <c r="P54" s="3"/>
    </row>
    <row r="55" spans="1:16" ht="21" hidden="1" outlineLevel="1" x14ac:dyDescent="0.4">
      <c r="A55" s="28"/>
      <c r="B55" s="29"/>
      <c r="C55" s="61"/>
      <c r="D55" s="30">
        <v>1</v>
      </c>
      <c r="E55" s="61"/>
      <c r="F55" s="61"/>
      <c r="G55" s="57">
        <f t="shared" si="1"/>
        <v>0</v>
      </c>
      <c r="H55" s="4"/>
      <c r="I55" s="7"/>
      <c r="J55" s="7"/>
      <c r="K55" s="7"/>
      <c r="L55" s="7"/>
      <c r="M55" s="3"/>
      <c r="N55" s="3"/>
      <c r="O55" s="3"/>
      <c r="P55" s="3"/>
    </row>
    <row r="56" spans="1:16" ht="21" hidden="1" outlineLevel="1" x14ac:dyDescent="0.4">
      <c r="A56" s="28"/>
      <c r="B56" s="29"/>
      <c r="C56" s="61"/>
      <c r="D56" s="30">
        <v>1.2</v>
      </c>
      <c r="E56" s="61"/>
      <c r="F56" s="61"/>
      <c r="G56" s="57">
        <f t="shared" si="1"/>
        <v>0</v>
      </c>
      <c r="H56" s="4"/>
      <c r="I56" s="7"/>
      <c r="J56" s="7"/>
      <c r="K56" s="7"/>
      <c r="L56" s="7"/>
      <c r="M56" s="3"/>
      <c r="N56" s="3"/>
      <c r="O56" s="3"/>
      <c r="P56" s="3"/>
    </row>
    <row r="57" spans="1:16" ht="21" hidden="1" outlineLevel="1" x14ac:dyDescent="0.4">
      <c r="A57" s="28"/>
      <c r="B57" s="29">
        <v>42410</v>
      </c>
      <c r="C57" s="61"/>
      <c r="D57" s="30">
        <v>1</v>
      </c>
      <c r="E57" s="61"/>
      <c r="F57" s="61"/>
      <c r="G57" s="57">
        <f t="shared" si="1"/>
        <v>0</v>
      </c>
      <c r="H57" s="4"/>
      <c r="I57" s="7"/>
      <c r="J57" s="7"/>
      <c r="K57" s="7"/>
      <c r="L57" s="7"/>
      <c r="M57" s="3"/>
      <c r="N57" s="3"/>
      <c r="O57" s="3"/>
      <c r="P57" s="3"/>
    </row>
    <row r="58" spans="1:16" ht="21" hidden="1" outlineLevel="1" x14ac:dyDescent="0.4">
      <c r="A58" s="28"/>
      <c r="B58" s="29"/>
      <c r="C58" s="61"/>
      <c r="D58" s="30">
        <v>1</v>
      </c>
      <c r="E58" s="61"/>
      <c r="F58" s="61"/>
      <c r="G58" s="57">
        <f t="shared" si="1"/>
        <v>0</v>
      </c>
      <c r="H58" s="4"/>
      <c r="I58" s="7"/>
      <c r="J58" s="7"/>
      <c r="K58" s="7"/>
      <c r="L58" s="7"/>
      <c r="M58" s="3"/>
      <c r="N58" s="3"/>
      <c r="O58" s="3"/>
      <c r="P58" s="3"/>
    </row>
    <row r="59" spans="1:16" ht="21" hidden="1" outlineLevel="1" x14ac:dyDescent="0.4">
      <c r="A59" s="28"/>
      <c r="B59" s="29"/>
      <c r="C59" s="61"/>
      <c r="D59" s="30">
        <v>1</v>
      </c>
      <c r="E59" s="61"/>
      <c r="F59" s="61"/>
      <c r="G59" s="57">
        <f t="shared" si="1"/>
        <v>0</v>
      </c>
      <c r="H59" s="4"/>
      <c r="I59" s="7"/>
      <c r="J59" s="7"/>
      <c r="K59" s="7"/>
      <c r="L59" s="7"/>
      <c r="M59" s="3"/>
      <c r="N59" s="3"/>
      <c r="O59" s="3"/>
      <c r="P59" s="3"/>
    </row>
    <row r="60" spans="1:16" ht="21" hidden="1" outlineLevel="1" x14ac:dyDescent="0.4">
      <c r="A60" s="28"/>
      <c r="B60" s="29"/>
      <c r="C60" s="61"/>
      <c r="D60" s="30">
        <v>1</v>
      </c>
      <c r="E60" s="61"/>
      <c r="F60" s="61"/>
      <c r="G60" s="57">
        <f t="shared" si="1"/>
        <v>0</v>
      </c>
      <c r="H60" s="4"/>
      <c r="I60" s="7"/>
      <c r="J60" s="7"/>
      <c r="K60" s="7"/>
      <c r="L60" s="7"/>
      <c r="M60" s="3"/>
      <c r="N60" s="3"/>
      <c r="O60" s="3"/>
      <c r="P60" s="3"/>
    </row>
    <row r="61" spans="1:16" ht="21" hidden="1" outlineLevel="1" x14ac:dyDescent="0.4">
      <c r="A61" s="28"/>
      <c r="B61" s="29"/>
      <c r="C61" s="61"/>
      <c r="D61" s="30">
        <v>1</v>
      </c>
      <c r="E61" s="61"/>
      <c r="F61" s="61"/>
      <c r="G61" s="57">
        <f t="shared" si="1"/>
        <v>0</v>
      </c>
      <c r="H61" s="4"/>
      <c r="I61" s="7"/>
      <c r="J61" s="7"/>
      <c r="K61" s="7"/>
      <c r="L61" s="7"/>
      <c r="M61" s="3"/>
      <c r="N61" s="3"/>
      <c r="O61" s="3"/>
      <c r="P61" s="3"/>
    </row>
    <row r="62" spans="1:16" ht="21" hidden="1" outlineLevel="1" x14ac:dyDescent="0.4">
      <c r="A62" s="28"/>
      <c r="B62" s="29">
        <v>42438</v>
      </c>
      <c r="C62" s="61"/>
      <c r="D62" s="30">
        <v>1</v>
      </c>
      <c r="E62" s="61"/>
      <c r="F62" s="61"/>
      <c r="G62" s="57">
        <f t="shared" si="1"/>
        <v>0</v>
      </c>
      <c r="H62" s="4"/>
      <c r="I62" s="7"/>
      <c r="J62" s="7"/>
      <c r="K62" s="7"/>
      <c r="L62" s="7"/>
      <c r="M62" s="3"/>
      <c r="N62" s="3"/>
      <c r="O62" s="3"/>
      <c r="P62" s="3"/>
    </row>
    <row r="63" spans="1:16" ht="21" hidden="1" outlineLevel="1" x14ac:dyDescent="0.4">
      <c r="A63" s="28"/>
      <c r="B63" s="29"/>
      <c r="C63" s="61"/>
      <c r="D63" s="30">
        <v>1</v>
      </c>
      <c r="E63" s="61"/>
      <c r="F63" s="61"/>
      <c r="G63" s="57">
        <f t="shared" si="1"/>
        <v>0</v>
      </c>
      <c r="H63" s="4"/>
      <c r="I63" s="7"/>
      <c r="J63" s="7"/>
      <c r="K63" s="7"/>
      <c r="L63" s="7"/>
      <c r="M63" s="3"/>
      <c r="N63" s="3"/>
      <c r="O63" s="3"/>
      <c r="P63" s="3"/>
    </row>
    <row r="64" spans="1:16" ht="21" hidden="1" outlineLevel="1" x14ac:dyDescent="0.4">
      <c r="A64" s="28"/>
      <c r="B64" s="29"/>
      <c r="C64" s="61"/>
      <c r="D64" s="30">
        <v>1</v>
      </c>
      <c r="E64" s="61"/>
      <c r="F64" s="61"/>
      <c r="G64" s="57">
        <f t="shared" si="1"/>
        <v>0</v>
      </c>
      <c r="H64" s="4"/>
      <c r="I64" s="7"/>
      <c r="J64" s="7"/>
      <c r="K64" s="7"/>
      <c r="L64" s="7"/>
      <c r="M64" s="3"/>
      <c r="N64" s="3"/>
      <c r="O64" s="3"/>
      <c r="P64" s="3"/>
    </row>
    <row r="65" spans="1:16" ht="21" hidden="1" outlineLevel="1" x14ac:dyDescent="0.4">
      <c r="A65" s="28"/>
      <c r="B65" s="29"/>
      <c r="C65" s="61"/>
      <c r="D65" s="30">
        <v>1</v>
      </c>
      <c r="E65" s="61"/>
      <c r="F65" s="61"/>
      <c r="G65" s="57">
        <f t="shared" si="1"/>
        <v>0</v>
      </c>
      <c r="H65" s="4"/>
      <c r="I65" s="7"/>
      <c r="J65" s="7"/>
      <c r="K65" s="7"/>
      <c r="L65" s="7"/>
      <c r="M65" s="3"/>
      <c r="N65" s="3"/>
      <c r="O65" s="3"/>
      <c r="P65" s="3"/>
    </row>
    <row r="66" spans="1:16" ht="21" hidden="1" outlineLevel="1" x14ac:dyDescent="0.4">
      <c r="A66" s="28"/>
      <c r="B66" s="29"/>
      <c r="C66" s="61"/>
      <c r="D66" s="30">
        <v>1</v>
      </c>
      <c r="E66" s="61"/>
      <c r="F66" s="61"/>
      <c r="G66" s="57">
        <f t="shared" si="1"/>
        <v>0</v>
      </c>
      <c r="H66" s="4"/>
      <c r="I66" s="7"/>
      <c r="J66" s="7"/>
      <c r="K66" s="7"/>
      <c r="L66" s="7"/>
      <c r="M66" s="3"/>
      <c r="N66" s="3"/>
      <c r="O66" s="3"/>
      <c r="P66" s="3"/>
    </row>
    <row r="67" spans="1:16" ht="21" hidden="1" outlineLevel="1" x14ac:dyDescent="0.4">
      <c r="A67" s="28"/>
      <c r="B67" s="29"/>
      <c r="C67" s="61"/>
      <c r="D67" s="30">
        <v>1</v>
      </c>
      <c r="E67" s="61"/>
      <c r="F67" s="61"/>
      <c r="G67" s="57">
        <f t="shared" si="1"/>
        <v>0</v>
      </c>
      <c r="H67" s="4"/>
      <c r="I67" s="7"/>
      <c r="J67" s="7"/>
      <c r="K67" s="7"/>
      <c r="L67" s="7"/>
      <c r="M67" s="3"/>
      <c r="N67" s="3"/>
      <c r="O67" s="3"/>
      <c r="P67" s="3"/>
    </row>
    <row r="68" spans="1:16" ht="21" hidden="1" outlineLevel="1" x14ac:dyDescent="0.4">
      <c r="A68" s="28"/>
      <c r="B68" s="29">
        <v>42439</v>
      </c>
      <c r="C68" s="61"/>
      <c r="D68" s="30">
        <v>1</v>
      </c>
      <c r="E68" s="61"/>
      <c r="F68" s="61"/>
      <c r="G68" s="57">
        <f t="shared" si="1"/>
        <v>0</v>
      </c>
      <c r="H68" s="4"/>
      <c r="I68" s="7"/>
      <c r="J68" s="7"/>
      <c r="K68" s="7"/>
      <c r="L68" s="7"/>
      <c r="M68" s="3"/>
      <c r="N68" s="3"/>
      <c r="O68" s="3"/>
      <c r="P68" s="3"/>
    </row>
    <row r="69" spans="1:16" ht="21" hidden="1" outlineLevel="1" x14ac:dyDescent="0.4">
      <c r="A69" s="28"/>
      <c r="B69" s="29"/>
      <c r="C69" s="61"/>
      <c r="D69" s="30">
        <v>1</v>
      </c>
      <c r="E69" s="61"/>
      <c r="F69" s="61"/>
      <c r="G69" s="57">
        <f t="shared" si="1"/>
        <v>0</v>
      </c>
      <c r="H69" s="4"/>
      <c r="I69" s="7"/>
      <c r="J69" s="7"/>
      <c r="K69" s="7"/>
      <c r="L69" s="7"/>
      <c r="M69" s="3"/>
      <c r="N69" s="3"/>
      <c r="O69" s="3"/>
      <c r="P69" s="3"/>
    </row>
    <row r="70" spans="1:16" ht="21" hidden="1" outlineLevel="1" x14ac:dyDescent="0.4">
      <c r="A70" s="28"/>
      <c r="B70" s="29"/>
      <c r="C70" s="61"/>
      <c r="D70" s="30">
        <v>1</v>
      </c>
      <c r="E70" s="61"/>
      <c r="F70" s="61"/>
      <c r="G70" s="57">
        <f t="shared" si="1"/>
        <v>0</v>
      </c>
      <c r="H70" s="4"/>
      <c r="I70" s="7"/>
      <c r="J70" s="7"/>
      <c r="K70" s="7"/>
      <c r="L70" s="7"/>
      <c r="M70" s="3"/>
      <c r="N70" s="3"/>
      <c r="O70" s="3"/>
      <c r="P70" s="3"/>
    </row>
    <row r="71" spans="1:16" ht="21" hidden="1" outlineLevel="1" x14ac:dyDescent="0.4">
      <c r="A71" s="28"/>
      <c r="B71" s="29"/>
      <c r="C71" s="61"/>
      <c r="D71" s="30">
        <v>1</v>
      </c>
      <c r="E71" s="61"/>
      <c r="F71" s="61"/>
      <c r="G71" s="57">
        <f t="shared" si="1"/>
        <v>0</v>
      </c>
      <c r="H71" s="4"/>
      <c r="I71" s="7"/>
      <c r="J71" s="7"/>
      <c r="K71" s="7"/>
      <c r="L71" s="7"/>
      <c r="M71" s="3"/>
      <c r="N71" s="3"/>
      <c r="O71" s="3"/>
      <c r="P71" s="3"/>
    </row>
    <row r="72" spans="1:16" ht="21" hidden="1" outlineLevel="1" x14ac:dyDescent="0.4">
      <c r="A72" s="28"/>
      <c r="B72" s="29"/>
      <c r="C72" s="61"/>
      <c r="D72" s="30">
        <v>1</v>
      </c>
      <c r="E72" s="61"/>
      <c r="F72" s="61"/>
      <c r="G72" s="57">
        <f t="shared" si="1"/>
        <v>0</v>
      </c>
      <c r="H72" s="4"/>
      <c r="I72" s="7"/>
      <c r="J72" s="7"/>
      <c r="K72" s="7"/>
      <c r="L72" s="7"/>
      <c r="M72" s="3"/>
      <c r="N72" s="3"/>
      <c r="O72" s="3"/>
      <c r="P72" s="3"/>
    </row>
    <row r="73" spans="1:16" ht="21" hidden="1" outlineLevel="1" x14ac:dyDescent="0.4">
      <c r="A73" s="28"/>
      <c r="B73" s="29"/>
      <c r="C73" s="61"/>
      <c r="D73" s="30">
        <v>1</v>
      </c>
      <c r="E73" s="61"/>
      <c r="F73" s="61"/>
      <c r="G73" s="57">
        <f t="shared" si="1"/>
        <v>0</v>
      </c>
      <c r="H73" s="4"/>
      <c r="I73" s="7"/>
      <c r="J73" s="7"/>
      <c r="K73" s="7"/>
      <c r="L73" s="7"/>
      <c r="M73" s="3"/>
      <c r="N73" s="3"/>
      <c r="O73" s="3"/>
      <c r="P73" s="3"/>
    </row>
    <row r="74" spans="1:16" ht="21" hidden="1" outlineLevel="1" x14ac:dyDescent="0.4">
      <c r="A74" s="28"/>
      <c r="B74" s="29"/>
      <c r="C74" s="61"/>
      <c r="D74" s="30"/>
      <c r="E74" s="61"/>
      <c r="F74" s="61"/>
      <c r="G74" s="57"/>
      <c r="H74" s="4"/>
      <c r="I74" s="7"/>
      <c r="J74" s="7"/>
      <c r="K74" s="7"/>
      <c r="L74" s="7"/>
      <c r="M74" s="3"/>
      <c r="N74" s="3"/>
      <c r="O74" s="3"/>
      <c r="P74" s="3"/>
    </row>
    <row r="75" spans="1:16" ht="21" hidden="1" outlineLevel="1" x14ac:dyDescent="0.4">
      <c r="A75" s="28"/>
      <c r="B75" s="29"/>
      <c r="C75" s="61"/>
      <c r="D75" s="30"/>
      <c r="E75" s="61"/>
      <c r="F75" s="61"/>
      <c r="G75" s="57"/>
      <c r="H75" s="4"/>
      <c r="I75" s="7"/>
      <c r="J75" s="7"/>
      <c r="K75" s="7"/>
      <c r="L75" s="7"/>
      <c r="M75" s="3"/>
      <c r="N75" s="3"/>
      <c r="O75" s="3"/>
      <c r="P75" s="3"/>
    </row>
    <row r="76" spans="1:16" ht="21" hidden="1" outlineLevel="1" x14ac:dyDescent="0.4">
      <c r="A76" s="28"/>
      <c r="B76" s="29"/>
      <c r="C76" s="61"/>
      <c r="D76" s="30"/>
      <c r="E76" s="61"/>
      <c r="F76" s="61"/>
      <c r="G76" s="57"/>
      <c r="H76" s="4"/>
      <c r="I76" s="7"/>
      <c r="J76" s="7"/>
      <c r="K76" s="7"/>
      <c r="L76" s="7"/>
      <c r="M76" s="3"/>
      <c r="N76" s="3"/>
      <c r="O76" s="3"/>
      <c r="P76" s="3"/>
    </row>
    <row r="77" spans="1:16" ht="21" hidden="1" outlineLevel="1" x14ac:dyDescent="0.4">
      <c r="A77" s="28"/>
      <c r="B77" s="29"/>
      <c r="C77" s="61"/>
      <c r="D77" s="30"/>
      <c r="E77" s="61"/>
      <c r="F77" s="61"/>
      <c r="G77" s="57"/>
      <c r="H77" s="4"/>
      <c r="I77" s="7"/>
      <c r="J77" s="7"/>
      <c r="K77" s="7"/>
      <c r="L77" s="7"/>
      <c r="M77" s="3"/>
      <c r="N77" s="3"/>
      <c r="O77" s="3"/>
      <c r="P77" s="3"/>
    </row>
    <row r="78" spans="1:16" ht="21" hidden="1" outlineLevel="1" x14ac:dyDescent="0.4">
      <c r="A78" s="28"/>
      <c r="B78" s="29"/>
      <c r="C78" s="61"/>
      <c r="D78" s="30"/>
      <c r="E78" s="61"/>
      <c r="F78" s="61"/>
      <c r="G78" s="57"/>
      <c r="H78" s="4"/>
      <c r="I78" s="7"/>
      <c r="J78" s="7"/>
      <c r="K78" s="7"/>
      <c r="L78" s="7"/>
      <c r="M78" s="3"/>
      <c r="N78" s="3"/>
      <c r="O78" s="3"/>
      <c r="P78" s="3"/>
    </row>
    <row r="79" spans="1:16" ht="21" hidden="1" outlineLevel="1" x14ac:dyDescent="0.4">
      <c r="A79" s="28"/>
      <c r="B79" s="29"/>
      <c r="C79" s="61"/>
      <c r="D79" s="30"/>
      <c r="E79" s="61"/>
      <c r="F79" s="61"/>
      <c r="G79" s="57"/>
      <c r="H79" s="4"/>
      <c r="I79" s="7"/>
      <c r="J79" s="7"/>
      <c r="K79" s="7"/>
      <c r="L79" s="7"/>
      <c r="M79" s="3"/>
      <c r="N79" s="3"/>
      <c r="O79" s="3"/>
      <c r="P79" s="3"/>
    </row>
    <row r="80" spans="1:16" ht="21" hidden="1" outlineLevel="1" x14ac:dyDescent="0.4">
      <c r="A80" s="28"/>
      <c r="B80" s="29"/>
      <c r="C80" s="61"/>
      <c r="D80" s="30"/>
      <c r="E80" s="61"/>
      <c r="F80" s="61"/>
      <c r="G80" s="57"/>
      <c r="H80" s="4"/>
      <c r="I80" s="7"/>
      <c r="J80" s="7"/>
      <c r="K80" s="7"/>
      <c r="L80" s="7"/>
      <c r="M80" s="3"/>
      <c r="N80" s="3"/>
      <c r="O80" s="3"/>
      <c r="P80" s="3"/>
    </row>
    <row r="81" spans="1:16" ht="21" hidden="1" outlineLevel="1" x14ac:dyDescent="0.4">
      <c r="A81" s="28"/>
      <c r="B81" s="29"/>
      <c r="C81" s="61"/>
      <c r="D81" s="30"/>
      <c r="E81" s="61"/>
      <c r="F81" s="61"/>
      <c r="G81" s="57"/>
      <c r="H81" s="4"/>
      <c r="I81" s="7"/>
      <c r="J81" s="7"/>
      <c r="K81" s="7"/>
      <c r="L81" s="7"/>
      <c r="M81" s="3"/>
      <c r="N81" s="3"/>
      <c r="O81" s="3"/>
      <c r="P81" s="3"/>
    </row>
    <row r="82" spans="1:16" ht="21" hidden="1" outlineLevel="1" x14ac:dyDescent="0.4">
      <c r="A82" s="28"/>
      <c r="B82" s="29"/>
      <c r="C82" s="61"/>
      <c r="D82" s="30"/>
      <c r="E82" s="61"/>
      <c r="F82" s="61"/>
      <c r="G82" s="57"/>
      <c r="H82" s="4"/>
      <c r="I82" s="7"/>
      <c r="J82" s="7"/>
      <c r="K82" s="7"/>
      <c r="L82" s="7"/>
      <c r="M82" s="3"/>
      <c r="N82" s="3"/>
      <c r="O82" s="3"/>
      <c r="P82" s="3"/>
    </row>
    <row r="83" spans="1:16" ht="21" hidden="1" outlineLevel="1" x14ac:dyDescent="0.4">
      <c r="A83" s="28"/>
      <c r="B83" s="29"/>
      <c r="C83" s="61"/>
      <c r="D83" s="30"/>
      <c r="E83" s="61"/>
      <c r="F83" s="61"/>
      <c r="G83" s="57"/>
      <c r="H83" s="4"/>
      <c r="I83" s="7"/>
      <c r="J83" s="7"/>
      <c r="K83" s="7"/>
      <c r="L83" s="7"/>
      <c r="M83" s="3"/>
      <c r="N83" s="3"/>
      <c r="O83" s="3"/>
      <c r="P83" s="3"/>
    </row>
    <row r="84" spans="1:16" ht="21" hidden="1" outlineLevel="1" x14ac:dyDescent="0.4">
      <c r="A84" s="28"/>
      <c r="B84" s="29"/>
      <c r="C84" s="61"/>
      <c r="D84" s="30"/>
      <c r="E84" s="61"/>
      <c r="F84" s="61"/>
      <c r="G84" s="57"/>
      <c r="H84" s="4"/>
      <c r="I84" s="7"/>
      <c r="J84" s="7"/>
      <c r="K84" s="7"/>
      <c r="L84" s="7"/>
      <c r="M84" s="3"/>
      <c r="N84" s="3"/>
      <c r="O84" s="3"/>
      <c r="P84" s="3"/>
    </row>
    <row r="85" spans="1:16" ht="21" hidden="1" outlineLevel="1" x14ac:dyDescent="0.4">
      <c r="A85" s="28"/>
      <c r="B85" s="29"/>
      <c r="C85" s="61"/>
      <c r="D85" s="30"/>
      <c r="E85" s="61"/>
      <c r="F85" s="61"/>
      <c r="G85" s="57"/>
      <c r="H85" s="4"/>
      <c r="I85" s="7"/>
      <c r="J85" s="7"/>
      <c r="K85" s="7"/>
      <c r="L85" s="7"/>
      <c r="M85" s="3"/>
      <c r="N85" s="3"/>
      <c r="O85" s="3"/>
      <c r="P85" s="3"/>
    </row>
    <row r="86" spans="1:16" ht="21" hidden="1" outlineLevel="1" x14ac:dyDescent="0.4">
      <c r="A86" s="28"/>
      <c r="B86" s="29"/>
      <c r="C86" s="61"/>
      <c r="D86" s="30"/>
      <c r="E86" s="61"/>
      <c r="F86" s="61"/>
      <c r="G86" s="57"/>
      <c r="H86" s="4"/>
      <c r="I86" s="7"/>
      <c r="J86" s="7"/>
      <c r="K86" s="7"/>
      <c r="L86" s="7"/>
      <c r="M86" s="3"/>
      <c r="N86" s="3"/>
      <c r="O86" s="3"/>
      <c r="P86" s="3"/>
    </row>
    <row r="87" spans="1:16" ht="21" hidden="1" outlineLevel="1" x14ac:dyDescent="0.4">
      <c r="A87" s="28"/>
      <c r="B87" s="29"/>
      <c r="C87" s="61"/>
      <c r="D87" s="30"/>
      <c r="E87" s="61"/>
      <c r="F87" s="61"/>
      <c r="G87" s="57"/>
      <c r="H87" s="4"/>
      <c r="I87" s="7"/>
      <c r="J87" s="7"/>
      <c r="K87" s="7"/>
      <c r="L87" s="7"/>
      <c r="M87" s="3"/>
      <c r="N87" s="3"/>
      <c r="O87" s="3"/>
      <c r="P87" s="3"/>
    </row>
    <row r="88" spans="1:16" ht="21" hidden="1" outlineLevel="1" x14ac:dyDescent="0.4">
      <c r="A88" s="28"/>
      <c r="B88" s="29"/>
      <c r="C88" s="61"/>
      <c r="D88" s="30"/>
      <c r="E88" s="61"/>
      <c r="F88" s="61"/>
      <c r="G88" s="57"/>
      <c r="H88" s="4"/>
      <c r="I88" s="7"/>
      <c r="J88" s="7"/>
      <c r="K88" s="7"/>
      <c r="L88" s="7"/>
      <c r="M88" s="3"/>
      <c r="N88" s="3"/>
      <c r="O88" s="3"/>
      <c r="P88" s="3"/>
    </row>
    <row r="89" spans="1:16" ht="21" hidden="1" outlineLevel="1" x14ac:dyDescent="0.4">
      <c r="A89" s="28"/>
      <c r="B89" s="29"/>
      <c r="C89" s="61"/>
      <c r="D89" s="30"/>
      <c r="E89" s="61"/>
      <c r="F89" s="61"/>
      <c r="G89" s="57"/>
      <c r="H89" s="4"/>
      <c r="I89" s="7"/>
      <c r="J89" s="7"/>
      <c r="K89" s="7"/>
      <c r="L89" s="7"/>
      <c r="M89" s="3"/>
      <c r="N89" s="3"/>
      <c r="O89" s="3"/>
      <c r="P89" s="3"/>
    </row>
    <row r="90" spans="1:16" ht="21" hidden="1" outlineLevel="1" x14ac:dyDescent="0.4">
      <c r="A90" s="28"/>
      <c r="B90" s="29"/>
      <c r="C90" s="61"/>
      <c r="D90" s="30"/>
      <c r="E90" s="61"/>
      <c r="F90" s="61"/>
      <c r="G90" s="57"/>
      <c r="H90" s="4"/>
      <c r="I90" s="7"/>
      <c r="J90" s="7"/>
      <c r="K90" s="7"/>
      <c r="L90" s="7"/>
      <c r="M90" s="3"/>
      <c r="N90" s="3"/>
      <c r="O90" s="3"/>
      <c r="P90" s="3"/>
    </row>
    <row r="91" spans="1:16" ht="21" hidden="1" outlineLevel="1" x14ac:dyDescent="0.4">
      <c r="A91" s="28"/>
      <c r="B91" s="29"/>
      <c r="C91" s="61"/>
      <c r="D91" s="30"/>
      <c r="E91" s="61"/>
      <c r="F91" s="61"/>
      <c r="G91" s="57">
        <f t="shared" si="1"/>
        <v>0</v>
      </c>
      <c r="H91" s="4"/>
      <c r="I91" s="7"/>
      <c r="J91" s="7"/>
      <c r="K91" s="7"/>
      <c r="L91" s="7"/>
      <c r="M91" s="3"/>
      <c r="N91" s="3"/>
      <c r="O91" s="3"/>
      <c r="P91" s="3"/>
    </row>
    <row r="92" spans="1:16" ht="21" hidden="1" outlineLevel="1" x14ac:dyDescent="0.4">
      <c r="A92" s="28"/>
      <c r="B92" s="29"/>
      <c r="C92" s="61"/>
      <c r="D92" s="30"/>
      <c r="E92" s="61"/>
      <c r="F92" s="61"/>
      <c r="G92" s="57">
        <f t="shared" si="1"/>
        <v>0</v>
      </c>
      <c r="H92" s="4"/>
      <c r="I92" s="7"/>
      <c r="J92" s="7"/>
      <c r="K92" s="7"/>
      <c r="L92" s="7"/>
      <c r="M92" s="3"/>
      <c r="N92" s="3"/>
      <c r="O92" s="3"/>
      <c r="P92" s="3"/>
    </row>
    <row r="93" spans="1:16" ht="21" hidden="1" outlineLevel="1" x14ac:dyDescent="0.4">
      <c r="A93" s="28"/>
      <c r="B93" s="29"/>
      <c r="C93" s="61"/>
      <c r="D93" s="30"/>
      <c r="E93" s="61"/>
      <c r="F93" s="61"/>
      <c r="G93" s="57">
        <f t="shared" si="1"/>
        <v>0</v>
      </c>
      <c r="H93" s="4"/>
      <c r="I93" s="7"/>
      <c r="J93" s="7"/>
      <c r="K93" s="7"/>
      <c r="L93" s="7"/>
      <c r="M93" s="3"/>
      <c r="N93" s="3"/>
      <c r="O93" s="3"/>
      <c r="P93" s="3"/>
    </row>
    <row r="94" spans="1:16" ht="21" hidden="1" outlineLevel="1" x14ac:dyDescent="0.4">
      <c r="A94" s="28"/>
      <c r="B94" s="29"/>
      <c r="C94" s="61"/>
      <c r="D94" s="30"/>
      <c r="E94" s="61"/>
      <c r="F94" s="61"/>
      <c r="G94" s="57">
        <f t="shared" si="1"/>
        <v>0</v>
      </c>
      <c r="H94" s="4"/>
      <c r="I94" s="7"/>
      <c r="J94" s="7"/>
      <c r="K94" s="7"/>
      <c r="L94" s="7"/>
      <c r="M94" s="3"/>
      <c r="N94" s="3"/>
      <c r="O94" s="3"/>
      <c r="P94" s="3"/>
    </row>
    <row r="95" spans="1:16" ht="21" hidden="1" outlineLevel="1" x14ac:dyDescent="0.4">
      <c r="A95" s="28"/>
      <c r="B95" s="29"/>
      <c r="C95" s="61"/>
      <c r="D95" s="30"/>
      <c r="E95" s="61"/>
      <c r="F95" s="61"/>
      <c r="G95" s="57">
        <f t="shared" si="1"/>
        <v>0</v>
      </c>
      <c r="H95" s="4"/>
      <c r="I95" s="7"/>
      <c r="J95" s="7"/>
      <c r="K95" s="7"/>
      <c r="L95" s="7"/>
      <c r="M95" s="3"/>
      <c r="N95" s="3"/>
      <c r="O95" s="3"/>
      <c r="P95" s="3"/>
    </row>
    <row r="96" spans="1:16" ht="21" hidden="1" outlineLevel="1" x14ac:dyDescent="0.4">
      <c r="A96" s="28"/>
      <c r="B96" s="29"/>
      <c r="C96" s="61"/>
      <c r="D96" s="30"/>
      <c r="E96" s="61"/>
      <c r="F96" s="61"/>
      <c r="G96" s="57">
        <f t="shared" si="1"/>
        <v>0</v>
      </c>
      <c r="H96" s="4"/>
      <c r="I96" s="7"/>
      <c r="J96" s="7"/>
      <c r="K96" s="7"/>
      <c r="L96" s="7"/>
      <c r="M96" s="3"/>
      <c r="N96" s="3"/>
      <c r="O96" s="3"/>
      <c r="P96" s="3"/>
    </row>
    <row r="97" spans="1:16" ht="21" hidden="1" outlineLevel="1" x14ac:dyDescent="0.4">
      <c r="A97" s="28"/>
      <c r="B97" s="29"/>
      <c r="C97" s="61"/>
      <c r="D97" s="30"/>
      <c r="E97" s="61"/>
      <c r="F97" s="61"/>
      <c r="G97" s="57">
        <f t="shared" si="1"/>
        <v>0</v>
      </c>
      <c r="H97" s="4"/>
      <c r="I97" s="7"/>
      <c r="J97" s="7"/>
      <c r="K97" s="7"/>
      <c r="L97" s="7"/>
      <c r="M97" s="3"/>
      <c r="N97" s="3"/>
      <c r="O97" s="3"/>
      <c r="P97" s="3"/>
    </row>
    <row r="98" spans="1:16" ht="21" hidden="1" outlineLevel="1" x14ac:dyDescent="0.4">
      <c r="A98" s="28"/>
      <c r="B98" s="29"/>
      <c r="C98" s="61"/>
      <c r="D98" s="30"/>
      <c r="E98" s="61"/>
      <c r="F98" s="61"/>
      <c r="G98" s="57">
        <f t="shared" si="1"/>
        <v>0</v>
      </c>
      <c r="H98" s="4"/>
      <c r="I98" s="7"/>
      <c r="J98" s="7"/>
      <c r="K98" s="7"/>
      <c r="L98" s="7"/>
      <c r="M98" s="3"/>
      <c r="N98" s="3"/>
      <c r="O98" s="3"/>
      <c r="P98" s="3"/>
    </row>
    <row r="99" spans="1:16" ht="23.4" collapsed="1" x14ac:dyDescent="0.45">
      <c r="A99" s="37" t="s">
        <v>37</v>
      </c>
      <c r="B99" s="25" t="s">
        <v>7</v>
      </c>
      <c r="C99" s="63"/>
      <c r="D99" s="26">
        <f>SUM(D100:D172)</f>
        <v>13.5</v>
      </c>
      <c r="E99" s="63" t="s">
        <v>7</v>
      </c>
      <c r="F99" s="63"/>
      <c r="G99" s="38">
        <f>SUM(G100:G172)</f>
        <v>6760</v>
      </c>
      <c r="H99" s="4"/>
      <c r="I99" s="7"/>
      <c r="J99" s="7"/>
      <c r="K99" s="7"/>
      <c r="L99" s="7"/>
      <c r="M99" s="3"/>
      <c r="N99" s="3"/>
      <c r="O99" s="3"/>
      <c r="P99" s="3"/>
    </row>
    <row r="100" spans="1:16" ht="21" hidden="1" outlineLevel="1" x14ac:dyDescent="0.4">
      <c r="A100" s="28"/>
      <c r="B100" s="29"/>
      <c r="C100" s="61">
        <v>100</v>
      </c>
      <c r="D100" s="30">
        <v>3</v>
      </c>
      <c r="E100" s="61"/>
      <c r="F100" s="61"/>
      <c r="G100" s="57">
        <f>C100*D100</f>
        <v>300</v>
      </c>
      <c r="H100" s="4"/>
      <c r="I100" s="7"/>
      <c r="J100" s="7"/>
      <c r="K100" s="7"/>
      <c r="L100" s="7"/>
      <c r="M100" s="3"/>
      <c r="N100" s="3"/>
      <c r="O100" s="3"/>
      <c r="P100" s="3"/>
    </row>
    <row r="101" spans="1:16" ht="21" hidden="1" outlineLevel="1" x14ac:dyDescent="0.4">
      <c r="A101" s="28"/>
      <c r="B101" s="29">
        <v>42408</v>
      </c>
      <c r="C101" s="61">
        <v>80</v>
      </c>
      <c r="D101" s="30">
        <v>2</v>
      </c>
      <c r="E101" s="61"/>
      <c r="F101" s="61"/>
      <c r="G101" s="57">
        <f t="shared" ref="G101:G172" si="2">C101*D101</f>
        <v>160</v>
      </c>
      <c r="H101" s="4"/>
      <c r="I101" s="7"/>
      <c r="J101" s="7"/>
      <c r="K101" s="7"/>
      <c r="L101" s="7"/>
      <c r="M101" s="3"/>
      <c r="N101" s="3"/>
      <c r="O101" s="3"/>
      <c r="P101" s="3"/>
    </row>
    <row r="102" spans="1:16" ht="21" hidden="1" outlineLevel="1" x14ac:dyDescent="0.4">
      <c r="A102" s="28"/>
      <c r="B102" s="29">
        <v>42420</v>
      </c>
      <c r="C102" s="61">
        <v>100</v>
      </c>
      <c r="D102" s="30">
        <v>2</v>
      </c>
      <c r="E102" s="61"/>
      <c r="F102" s="61"/>
      <c r="G102" s="57">
        <f t="shared" si="2"/>
        <v>200</v>
      </c>
      <c r="H102" s="4"/>
      <c r="I102" s="7"/>
      <c r="J102" s="7"/>
      <c r="K102" s="7"/>
      <c r="L102" s="7"/>
      <c r="M102" s="3"/>
      <c r="N102" s="3"/>
      <c r="O102" s="3"/>
      <c r="P102" s="3"/>
    </row>
    <row r="103" spans="1:16" ht="21" hidden="1" outlineLevel="1" x14ac:dyDescent="0.4">
      <c r="A103" s="28"/>
      <c r="B103" s="29">
        <v>42451</v>
      </c>
      <c r="C103" s="61">
        <v>900</v>
      </c>
      <c r="D103" s="30">
        <v>2</v>
      </c>
      <c r="E103" s="61"/>
      <c r="F103" s="61"/>
      <c r="G103" s="57">
        <f t="shared" si="2"/>
        <v>1800</v>
      </c>
      <c r="H103" s="4"/>
      <c r="I103" s="7"/>
      <c r="J103" s="7"/>
      <c r="K103" s="7"/>
      <c r="L103" s="7"/>
      <c r="M103" s="3"/>
      <c r="N103" s="3"/>
      <c r="O103" s="3"/>
      <c r="P103" s="3"/>
    </row>
    <row r="104" spans="1:16" ht="21" hidden="1" outlineLevel="1" x14ac:dyDescent="0.4">
      <c r="A104" s="28"/>
      <c r="B104" s="29">
        <v>42456</v>
      </c>
      <c r="C104" s="61">
        <v>900</v>
      </c>
      <c r="D104" s="30">
        <v>2</v>
      </c>
      <c r="E104" s="61"/>
      <c r="F104" s="61"/>
      <c r="G104" s="57">
        <f t="shared" si="2"/>
        <v>1800</v>
      </c>
      <c r="H104" s="4"/>
      <c r="I104" s="7"/>
      <c r="J104" s="7"/>
      <c r="K104" s="7"/>
      <c r="L104" s="7"/>
      <c r="M104" s="3"/>
      <c r="N104" s="3"/>
      <c r="O104" s="3"/>
      <c r="P104" s="3"/>
    </row>
    <row r="105" spans="1:16" ht="21" hidden="1" outlineLevel="1" x14ac:dyDescent="0.4">
      <c r="A105" s="28"/>
      <c r="B105" s="29">
        <v>42462</v>
      </c>
      <c r="C105" s="61">
        <v>1000</v>
      </c>
      <c r="D105" s="30">
        <v>2.5</v>
      </c>
      <c r="E105" s="61"/>
      <c r="F105" s="61"/>
      <c r="G105" s="57">
        <f t="shared" si="2"/>
        <v>2500</v>
      </c>
      <c r="H105" s="4"/>
      <c r="I105" s="7"/>
      <c r="J105" s="7"/>
      <c r="K105" s="7"/>
      <c r="L105" s="7"/>
      <c r="M105" s="3"/>
      <c r="N105" s="3"/>
      <c r="O105" s="3"/>
      <c r="P105" s="3"/>
    </row>
    <row r="106" spans="1:16" ht="21" hidden="1" outlineLevel="1" x14ac:dyDescent="0.4">
      <c r="A106" s="28"/>
      <c r="B106" s="29"/>
      <c r="C106" s="61"/>
      <c r="D106" s="30"/>
      <c r="E106" s="61"/>
      <c r="F106" s="61"/>
      <c r="G106" s="57">
        <f t="shared" si="2"/>
        <v>0</v>
      </c>
      <c r="H106" s="4"/>
      <c r="I106" s="7"/>
      <c r="J106" s="7"/>
      <c r="K106" s="7"/>
      <c r="L106" s="7"/>
      <c r="M106" s="3"/>
      <c r="N106" s="3"/>
      <c r="O106" s="3"/>
      <c r="P106" s="3"/>
    </row>
    <row r="107" spans="1:16" ht="21" hidden="1" outlineLevel="1" x14ac:dyDescent="0.4">
      <c r="A107" s="28"/>
      <c r="B107" s="29"/>
      <c r="C107" s="61"/>
      <c r="D107" s="30"/>
      <c r="E107" s="61"/>
      <c r="F107" s="61"/>
      <c r="G107" s="57">
        <f t="shared" si="2"/>
        <v>0</v>
      </c>
      <c r="H107" s="4"/>
      <c r="I107" s="7"/>
      <c r="J107" s="7"/>
      <c r="K107" s="7"/>
      <c r="L107" s="7"/>
      <c r="M107" s="3"/>
      <c r="N107" s="3"/>
      <c r="O107" s="3"/>
      <c r="P107" s="3"/>
    </row>
    <row r="108" spans="1:16" ht="21" hidden="1" outlineLevel="1" x14ac:dyDescent="0.4">
      <c r="A108" s="28"/>
      <c r="B108" s="29"/>
      <c r="C108" s="61"/>
      <c r="D108" s="30"/>
      <c r="E108" s="61"/>
      <c r="F108" s="61"/>
      <c r="G108" s="57">
        <f t="shared" si="2"/>
        <v>0</v>
      </c>
      <c r="H108" s="4"/>
      <c r="I108" s="7"/>
      <c r="J108" s="7"/>
      <c r="K108" s="7"/>
      <c r="L108" s="7"/>
      <c r="M108" s="3"/>
      <c r="N108" s="3"/>
      <c r="O108" s="3"/>
      <c r="P108" s="3"/>
    </row>
    <row r="109" spans="1:16" ht="21" hidden="1" outlineLevel="1" x14ac:dyDescent="0.4">
      <c r="A109" s="28"/>
      <c r="B109" s="29"/>
      <c r="C109" s="61"/>
      <c r="D109" s="30"/>
      <c r="E109" s="61"/>
      <c r="F109" s="61"/>
      <c r="G109" s="57">
        <f t="shared" si="2"/>
        <v>0</v>
      </c>
      <c r="H109" s="4"/>
      <c r="I109" s="7"/>
      <c r="J109" s="7"/>
      <c r="K109" s="7"/>
      <c r="L109" s="7"/>
      <c r="M109" s="3"/>
      <c r="N109" s="3"/>
      <c r="O109" s="3"/>
      <c r="P109" s="3"/>
    </row>
    <row r="110" spans="1:16" ht="21" hidden="1" outlineLevel="1" x14ac:dyDescent="0.4">
      <c r="A110" s="28"/>
      <c r="B110" s="29"/>
      <c r="C110" s="61"/>
      <c r="D110" s="30"/>
      <c r="E110" s="61"/>
      <c r="F110" s="61"/>
      <c r="G110" s="57">
        <f t="shared" si="2"/>
        <v>0</v>
      </c>
      <c r="H110" s="4"/>
      <c r="I110" s="7"/>
      <c r="J110" s="7"/>
      <c r="K110" s="7"/>
      <c r="L110" s="7"/>
      <c r="M110" s="3"/>
      <c r="N110" s="3"/>
      <c r="O110" s="3"/>
      <c r="P110" s="3"/>
    </row>
    <row r="111" spans="1:16" ht="21" hidden="1" outlineLevel="1" x14ac:dyDescent="0.4">
      <c r="A111" s="28"/>
      <c r="B111" s="29"/>
      <c r="C111" s="61"/>
      <c r="D111" s="30"/>
      <c r="E111" s="61"/>
      <c r="F111" s="61"/>
      <c r="G111" s="57">
        <f t="shared" si="2"/>
        <v>0</v>
      </c>
      <c r="H111" s="4"/>
      <c r="I111" s="7"/>
      <c r="J111" s="7"/>
      <c r="K111" s="7"/>
      <c r="L111" s="7"/>
      <c r="M111" s="3"/>
      <c r="N111" s="3"/>
      <c r="O111" s="3"/>
      <c r="P111" s="3"/>
    </row>
    <row r="112" spans="1:16" ht="21" hidden="1" outlineLevel="1" x14ac:dyDescent="0.4">
      <c r="A112" s="28"/>
      <c r="B112" s="29"/>
      <c r="C112" s="61"/>
      <c r="D112" s="30"/>
      <c r="E112" s="61"/>
      <c r="F112" s="61"/>
      <c r="G112" s="57">
        <f t="shared" si="2"/>
        <v>0</v>
      </c>
      <c r="H112" s="4"/>
      <c r="I112" s="7"/>
      <c r="J112" s="7"/>
      <c r="K112" s="7"/>
      <c r="L112" s="7"/>
      <c r="M112" s="3"/>
      <c r="N112" s="3"/>
      <c r="O112" s="3"/>
      <c r="P112" s="3"/>
    </row>
    <row r="113" spans="1:16" ht="21" hidden="1" outlineLevel="1" x14ac:dyDescent="0.4">
      <c r="A113" s="28"/>
      <c r="B113" s="29"/>
      <c r="C113" s="61"/>
      <c r="D113" s="30"/>
      <c r="E113" s="61"/>
      <c r="F113" s="61"/>
      <c r="G113" s="57">
        <f t="shared" si="2"/>
        <v>0</v>
      </c>
      <c r="H113" s="4"/>
      <c r="I113" s="7"/>
      <c r="J113" s="7"/>
      <c r="K113" s="7"/>
      <c r="L113" s="7"/>
      <c r="M113" s="3"/>
      <c r="N113" s="3"/>
      <c r="O113" s="3"/>
      <c r="P113" s="3"/>
    </row>
    <row r="114" spans="1:16" ht="21" hidden="1" outlineLevel="1" x14ac:dyDescent="0.4">
      <c r="A114" s="28"/>
      <c r="B114" s="29"/>
      <c r="C114" s="61"/>
      <c r="D114" s="30"/>
      <c r="E114" s="61"/>
      <c r="F114" s="61"/>
      <c r="G114" s="57">
        <f t="shared" si="2"/>
        <v>0</v>
      </c>
      <c r="H114" s="4"/>
      <c r="I114" s="7"/>
      <c r="J114" s="7"/>
      <c r="K114" s="7"/>
      <c r="L114" s="7"/>
      <c r="M114" s="3"/>
      <c r="N114" s="3"/>
      <c r="O114" s="3"/>
      <c r="P114" s="3"/>
    </row>
    <row r="115" spans="1:16" ht="21" hidden="1" outlineLevel="1" x14ac:dyDescent="0.4">
      <c r="A115" s="28"/>
      <c r="B115" s="29"/>
      <c r="C115" s="61"/>
      <c r="D115" s="30"/>
      <c r="E115" s="61"/>
      <c r="F115" s="61"/>
      <c r="G115" s="57">
        <f t="shared" si="2"/>
        <v>0</v>
      </c>
      <c r="H115" s="4"/>
      <c r="I115" s="7"/>
      <c r="J115" s="7"/>
      <c r="K115" s="7"/>
      <c r="L115" s="7"/>
      <c r="M115" s="3"/>
      <c r="N115" s="3"/>
      <c r="O115" s="3"/>
      <c r="P115" s="3"/>
    </row>
    <row r="116" spans="1:16" ht="21" hidden="1" outlineLevel="1" x14ac:dyDescent="0.4">
      <c r="A116" s="28"/>
      <c r="B116" s="29"/>
      <c r="C116" s="61"/>
      <c r="D116" s="30"/>
      <c r="E116" s="61"/>
      <c r="F116" s="61"/>
      <c r="G116" s="57">
        <f t="shared" si="2"/>
        <v>0</v>
      </c>
      <c r="H116" s="4"/>
      <c r="I116" s="7"/>
      <c r="J116" s="7"/>
      <c r="K116" s="7"/>
      <c r="L116" s="7"/>
      <c r="M116" s="3"/>
      <c r="N116" s="3"/>
      <c r="O116" s="3"/>
      <c r="P116" s="3"/>
    </row>
    <row r="117" spans="1:16" ht="21" hidden="1" outlineLevel="1" x14ac:dyDescent="0.4">
      <c r="A117" s="28"/>
      <c r="B117" s="29"/>
      <c r="C117" s="61"/>
      <c r="D117" s="30"/>
      <c r="E117" s="61"/>
      <c r="F117" s="61"/>
      <c r="G117" s="57">
        <f t="shared" si="2"/>
        <v>0</v>
      </c>
      <c r="H117" s="4"/>
      <c r="I117" s="7"/>
      <c r="J117" s="7"/>
      <c r="K117" s="7"/>
      <c r="L117" s="7"/>
      <c r="M117" s="3"/>
      <c r="N117" s="3"/>
      <c r="O117" s="3"/>
      <c r="P117" s="3"/>
    </row>
    <row r="118" spans="1:16" ht="21" hidden="1" outlineLevel="1" x14ac:dyDescent="0.4">
      <c r="A118" s="28"/>
      <c r="B118" s="29"/>
      <c r="C118" s="61"/>
      <c r="D118" s="30"/>
      <c r="E118" s="61"/>
      <c r="F118" s="61"/>
      <c r="G118" s="57">
        <f t="shared" si="2"/>
        <v>0</v>
      </c>
      <c r="H118" s="4"/>
      <c r="I118" s="7"/>
      <c r="J118" s="7"/>
      <c r="K118" s="7"/>
      <c r="L118" s="7"/>
      <c r="M118" s="3"/>
      <c r="N118" s="3"/>
      <c r="O118" s="3"/>
      <c r="P118" s="3"/>
    </row>
    <row r="119" spans="1:16" ht="21" hidden="1" outlineLevel="1" x14ac:dyDescent="0.4">
      <c r="A119" s="28"/>
      <c r="B119" s="29"/>
      <c r="C119" s="61"/>
      <c r="D119" s="30"/>
      <c r="E119" s="61"/>
      <c r="F119" s="61"/>
      <c r="G119" s="57">
        <f t="shared" si="2"/>
        <v>0</v>
      </c>
      <c r="H119" s="4"/>
      <c r="I119" s="7"/>
      <c r="J119" s="7"/>
      <c r="K119" s="7"/>
      <c r="L119" s="7"/>
      <c r="M119" s="3"/>
      <c r="N119" s="3"/>
      <c r="O119" s="3"/>
      <c r="P119" s="3"/>
    </row>
    <row r="120" spans="1:16" ht="21" hidden="1" outlineLevel="1" x14ac:dyDescent="0.4">
      <c r="A120" s="28"/>
      <c r="B120" s="29"/>
      <c r="C120" s="61"/>
      <c r="D120" s="30"/>
      <c r="E120" s="61"/>
      <c r="F120" s="61"/>
      <c r="G120" s="57">
        <f t="shared" si="2"/>
        <v>0</v>
      </c>
      <c r="H120" s="4"/>
      <c r="I120" s="7"/>
      <c r="J120" s="7"/>
      <c r="K120" s="7"/>
      <c r="L120" s="7"/>
      <c r="M120" s="3"/>
      <c r="N120" s="3"/>
      <c r="O120" s="3"/>
      <c r="P120" s="3"/>
    </row>
    <row r="121" spans="1:16" ht="21" hidden="1" outlineLevel="1" x14ac:dyDescent="0.4">
      <c r="A121" s="28"/>
      <c r="B121" s="29"/>
      <c r="C121" s="61"/>
      <c r="D121" s="30"/>
      <c r="E121" s="61"/>
      <c r="F121" s="61"/>
      <c r="G121" s="57">
        <f t="shared" si="2"/>
        <v>0</v>
      </c>
      <c r="H121" s="4"/>
      <c r="I121" s="7"/>
      <c r="J121" s="7"/>
      <c r="K121" s="7"/>
      <c r="L121" s="7"/>
      <c r="M121" s="3"/>
      <c r="N121" s="3"/>
      <c r="O121" s="3"/>
      <c r="P121" s="3"/>
    </row>
    <row r="122" spans="1:16" ht="21" hidden="1" outlineLevel="1" x14ac:dyDescent="0.4">
      <c r="A122" s="28"/>
      <c r="B122" s="29"/>
      <c r="C122" s="61"/>
      <c r="D122" s="30"/>
      <c r="E122" s="61"/>
      <c r="F122" s="61"/>
      <c r="G122" s="57">
        <f t="shared" si="2"/>
        <v>0</v>
      </c>
      <c r="H122" s="4"/>
      <c r="I122" s="7"/>
      <c r="J122" s="7"/>
      <c r="K122" s="7"/>
      <c r="L122" s="7"/>
      <c r="M122" s="3"/>
      <c r="N122" s="3"/>
      <c r="O122" s="3"/>
      <c r="P122" s="3"/>
    </row>
    <row r="123" spans="1:16" ht="21" hidden="1" outlineLevel="1" x14ac:dyDescent="0.4">
      <c r="A123" s="28"/>
      <c r="B123" s="29"/>
      <c r="C123" s="61"/>
      <c r="D123" s="30"/>
      <c r="E123" s="61"/>
      <c r="F123" s="61"/>
      <c r="G123" s="57">
        <f t="shared" si="2"/>
        <v>0</v>
      </c>
      <c r="H123" s="4"/>
      <c r="I123" s="7"/>
      <c r="J123" s="7"/>
      <c r="K123" s="7"/>
      <c r="L123" s="7"/>
      <c r="M123" s="3"/>
      <c r="N123" s="3"/>
      <c r="O123" s="3"/>
      <c r="P123" s="3"/>
    </row>
    <row r="124" spans="1:16" ht="21" hidden="1" outlineLevel="1" x14ac:dyDescent="0.4">
      <c r="A124" s="28"/>
      <c r="B124" s="29"/>
      <c r="C124" s="61"/>
      <c r="D124" s="30"/>
      <c r="E124" s="61"/>
      <c r="F124" s="61"/>
      <c r="G124" s="57">
        <f t="shared" si="2"/>
        <v>0</v>
      </c>
      <c r="H124" s="4"/>
      <c r="I124" s="7"/>
      <c r="J124" s="7"/>
      <c r="K124" s="7"/>
      <c r="L124" s="7"/>
      <c r="M124" s="3"/>
      <c r="N124" s="3"/>
      <c r="O124" s="3"/>
      <c r="P124" s="3"/>
    </row>
    <row r="125" spans="1:16" ht="21" hidden="1" outlineLevel="1" x14ac:dyDescent="0.4">
      <c r="A125" s="28"/>
      <c r="B125" s="29"/>
      <c r="C125" s="61"/>
      <c r="D125" s="30"/>
      <c r="E125" s="61"/>
      <c r="F125" s="61"/>
      <c r="G125" s="57">
        <f t="shared" si="2"/>
        <v>0</v>
      </c>
      <c r="H125" s="4"/>
      <c r="I125" s="7"/>
      <c r="J125" s="7"/>
      <c r="K125" s="7"/>
      <c r="L125" s="7"/>
      <c r="M125" s="3"/>
      <c r="N125" s="3"/>
      <c r="O125" s="3"/>
      <c r="P125" s="3"/>
    </row>
    <row r="126" spans="1:16" ht="21" hidden="1" outlineLevel="1" x14ac:dyDescent="0.4">
      <c r="A126" s="28"/>
      <c r="B126" s="29"/>
      <c r="C126" s="61"/>
      <c r="D126" s="30"/>
      <c r="E126" s="61"/>
      <c r="F126" s="61"/>
      <c r="G126" s="57">
        <f t="shared" si="2"/>
        <v>0</v>
      </c>
      <c r="H126" s="4"/>
      <c r="I126" s="7"/>
      <c r="J126" s="7"/>
      <c r="K126" s="7"/>
      <c r="L126" s="7"/>
      <c r="M126" s="3"/>
      <c r="N126" s="3"/>
      <c r="O126" s="3"/>
      <c r="P126" s="3"/>
    </row>
    <row r="127" spans="1:16" ht="21" hidden="1" outlineLevel="1" x14ac:dyDescent="0.4">
      <c r="A127" s="28"/>
      <c r="B127" s="29"/>
      <c r="C127" s="61"/>
      <c r="D127" s="30"/>
      <c r="E127" s="61"/>
      <c r="F127" s="61"/>
      <c r="G127" s="57">
        <f t="shared" si="2"/>
        <v>0</v>
      </c>
      <c r="H127" s="4"/>
      <c r="I127" s="7"/>
      <c r="J127" s="7"/>
      <c r="K127" s="7"/>
      <c r="L127" s="7"/>
      <c r="M127" s="3"/>
      <c r="N127" s="3"/>
      <c r="O127" s="3"/>
      <c r="P127" s="3"/>
    </row>
    <row r="128" spans="1:16" ht="21" hidden="1" outlineLevel="1" x14ac:dyDescent="0.4">
      <c r="A128" s="28"/>
      <c r="B128" s="29"/>
      <c r="C128" s="61"/>
      <c r="D128" s="30"/>
      <c r="E128" s="61"/>
      <c r="F128" s="61"/>
      <c r="G128" s="57">
        <f t="shared" si="2"/>
        <v>0</v>
      </c>
      <c r="H128" s="4"/>
      <c r="I128" s="7"/>
      <c r="J128" s="7"/>
      <c r="K128" s="7"/>
      <c r="L128" s="7"/>
      <c r="M128" s="3"/>
      <c r="N128" s="3"/>
      <c r="O128" s="3"/>
      <c r="P128" s="3"/>
    </row>
    <row r="129" spans="1:16" ht="21" hidden="1" outlineLevel="1" x14ac:dyDescent="0.4">
      <c r="A129" s="28"/>
      <c r="B129" s="29"/>
      <c r="C129" s="61"/>
      <c r="D129" s="30"/>
      <c r="E129" s="61"/>
      <c r="F129" s="61"/>
      <c r="G129" s="57">
        <f t="shared" si="2"/>
        <v>0</v>
      </c>
      <c r="H129" s="4"/>
      <c r="I129" s="7"/>
      <c r="J129" s="7"/>
      <c r="K129" s="7"/>
      <c r="L129" s="7"/>
      <c r="M129" s="3"/>
      <c r="N129" s="3"/>
      <c r="O129" s="3"/>
      <c r="P129" s="3"/>
    </row>
    <row r="130" spans="1:16" ht="21" hidden="1" outlineLevel="1" x14ac:dyDescent="0.4">
      <c r="A130" s="28"/>
      <c r="B130" s="29"/>
      <c r="C130" s="61"/>
      <c r="D130" s="30"/>
      <c r="E130" s="61"/>
      <c r="F130" s="61"/>
      <c r="G130" s="57">
        <f t="shared" si="2"/>
        <v>0</v>
      </c>
      <c r="H130" s="4"/>
      <c r="I130" s="7"/>
      <c r="J130" s="7"/>
      <c r="K130" s="7"/>
      <c r="L130" s="7"/>
      <c r="M130" s="3"/>
      <c r="N130" s="3"/>
      <c r="O130" s="3"/>
      <c r="P130" s="3"/>
    </row>
    <row r="131" spans="1:16" ht="21" hidden="1" outlineLevel="1" x14ac:dyDescent="0.4">
      <c r="A131" s="28"/>
      <c r="B131" s="29"/>
      <c r="C131" s="61"/>
      <c r="D131" s="30"/>
      <c r="E131" s="61"/>
      <c r="F131" s="61"/>
      <c r="G131" s="57">
        <f t="shared" si="2"/>
        <v>0</v>
      </c>
      <c r="H131" s="4"/>
      <c r="I131" s="7"/>
      <c r="J131" s="7"/>
      <c r="K131" s="7"/>
      <c r="L131" s="7"/>
      <c r="M131" s="3"/>
      <c r="N131" s="3"/>
      <c r="O131" s="3"/>
      <c r="P131" s="3"/>
    </row>
    <row r="132" spans="1:16" ht="21" hidden="1" outlineLevel="1" x14ac:dyDescent="0.4">
      <c r="A132" s="28"/>
      <c r="B132" s="29"/>
      <c r="C132" s="61"/>
      <c r="D132" s="30"/>
      <c r="E132" s="61"/>
      <c r="F132" s="61"/>
      <c r="G132" s="57">
        <f t="shared" si="2"/>
        <v>0</v>
      </c>
      <c r="H132" s="4"/>
      <c r="I132" s="7"/>
      <c r="J132" s="7"/>
      <c r="K132" s="7"/>
      <c r="L132" s="7"/>
      <c r="M132" s="3"/>
      <c r="N132" s="3"/>
      <c r="O132" s="3"/>
      <c r="P132" s="3"/>
    </row>
    <row r="133" spans="1:16" ht="21" hidden="1" outlineLevel="1" x14ac:dyDescent="0.4">
      <c r="A133" s="28"/>
      <c r="B133" s="29"/>
      <c r="C133" s="61"/>
      <c r="D133" s="30"/>
      <c r="E133" s="61"/>
      <c r="F133" s="61"/>
      <c r="G133" s="57">
        <f t="shared" si="2"/>
        <v>0</v>
      </c>
      <c r="H133" s="4"/>
      <c r="I133" s="7"/>
      <c r="J133" s="7"/>
      <c r="K133" s="7"/>
      <c r="L133" s="7"/>
      <c r="M133" s="3"/>
      <c r="N133" s="3"/>
      <c r="O133" s="3"/>
      <c r="P133" s="3"/>
    </row>
    <row r="134" spans="1:16" ht="21" hidden="1" outlineLevel="1" x14ac:dyDescent="0.4">
      <c r="A134" s="28"/>
      <c r="B134" s="29"/>
      <c r="C134" s="61"/>
      <c r="D134" s="30"/>
      <c r="E134" s="61"/>
      <c r="F134" s="61"/>
      <c r="G134" s="57">
        <f t="shared" si="2"/>
        <v>0</v>
      </c>
      <c r="H134" s="4"/>
      <c r="I134" s="7"/>
      <c r="J134" s="7"/>
      <c r="K134" s="7"/>
      <c r="L134" s="7"/>
      <c r="M134" s="3"/>
      <c r="N134" s="3"/>
      <c r="O134" s="3"/>
      <c r="P134" s="3"/>
    </row>
    <row r="135" spans="1:16" ht="21" hidden="1" outlineLevel="1" x14ac:dyDescent="0.4">
      <c r="A135" s="28"/>
      <c r="B135" s="29"/>
      <c r="C135" s="61"/>
      <c r="D135" s="30"/>
      <c r="E135" s="61"/>
      <c r="F135" s="61"/>
      <c r="G135" s="57">
        <f t="shared" si="2"/>
        <v>0</v>
      </c>
      <c r="H135" s="4"/>
      <c r="I135" s="7"/>
      <c r="J135" s="7"/>
      <c r="K135" s="7"/>
      <c r="L135" s="7"/>
      <c r="M135" s="3"/>
      <c r="N135" s="3"/>
      <c r="O135" s="3"/>
      <c r="P135" s="3"/>
    </row>
    <row r="136" spans="1:16" ht="21" hidden="1" outlineLevel="1" x14ac:dyDescent="0.4">
      <c r="A136" s="28"/>
      <c r="B136" s="29"/>
      <c r="C136" s="61"/>
      <c r="D136" s="30"/>
      <c r="E136" s="61"/>
      <c r="F136" s="61"/>
      <c r="G136" s="57">
        <f t="shared" si="2"/>
        <v>0</v>
      </c>
      <c r="H136" s="4"/>
      <c r="I136" s="7"/>
      <c r="J136" s="7"/>
      <c r="K136" s="7"/>
      <c r="L136" s="7"/>
      <c r="M136" s="3"/>
      <c r="N136" s="3"/>
      <c r="O136" s="3"/>
      <c r="P136" s="3"/>
    </row>
    <row r="137" spans="1:16" ht="21" hidden="1" outlineLevel="1" x14ac:dyDescent="0.4">
      <c r="A137" s="28"/>
      <c r="B137" s="29"/>
      <c r="C137" s="61"/>
      <c r="D137" s="30"/>
      <c r="E137" s="61"/>
      <c r="F137" s="61"/>
      <c r="G137" s="57">
        <f t="shared" si="2"/>
        <v>0</v>
      </c>
      <c r="H137" s="4"/>
      <c r="I137" s="7"/>
      <c r="J137" s="7"/>
      <c r="K137" s="7"/>
      <c r="L137" s="7"/>
      <c r="M137" s="3"/>
      <c r="N137" s="3"/>
      <c r="O137" s="3"/>
      <c r="P137" s="3"/>
    </row>
    <row r="138" spans="1:16" ht="21" hidden="1" outlineLevel="1" x14ac:dyDescent="0.4">
      <c r="A138" s="28"/>
      <c r="B138" s="29"/>
      <c r="C138" s="61"/>
      <c r="D138" s="30"/>
      <c r="E138" s="61"/>
      <c r="F138" s="61"/>
      <c r="G138" s="57">
        <f t="shared" si="2"/>
        <v>0</v>
      </c>
      <c r="H138" s="4"/>
      <c r="I138" s="7"/>
      <c r="J138" s="7"/>
      <c r="K138" s="7"/>
      <c r="L138" s="7"/>
      <c r="M138" s="3"/>
      <c r="N138" s="3"/>
      <c r="O138" s="3"/>
      <c r="P138" s="3"/>
    </row>
    <row r="139" spans="1:16" ht="21" hidden="1" outlineLevel="1" x14ac:dyDescent="0.4">
      <c r="A139" s="28"/>
      <c r="B139" s="29"/>
      <c r="C139" s="61"/>
      <c r="D139" s="30"/>
      <c r="E139" s="61"/>
      <c r="F139" s="61"/>
      <c r="G139" s="57">
        <f t="shared" si="2"/>
        <v>0</v>
      </c>
      <c r="H139" s="4"/>
      <c r="I139" s="7"/>
      <c r="J139" s="7"/>
      <c r="K139" s="7"/>
      <c r="L139" s="7"/>
      <c r="M139" s="3"/>
      <c r="N139" s="3"/>
      <c r="O139" s="3"/>
      <c r="P139" s="3"/>
    </row>
    <row r="140" spans="1:16" ht="21" hidden="1" outlineLevel="1" x14ac:dyDescent="0.4">
      <c r="A140" s="28"/>
      <c r="B140" s="29"/>
      <c r="C140" s="61"/>
      <c r="D140" s="30"/>
      <c r="E140" s="61"/>
      <c r="F140" s="61"/>
      <c r="G140" s="57">
        <f t="shared" si="2"/>
        <v>0</v>
      </c>
      <c r="H140" s="4"/>
      <c r="I140" s="7"/>
      <c r="J140" s="7"/>
      <c r="K140" s="7"/>
      <c r="L140" s="7"/>
      <c r="M140" s="3"/>
      <c r="N140" s="3"/>
      <c r="O140" s="3"/>
      <c r="P140" s="3"/>
    </row>
    <row r="141" spans="1:16" ht="21" hidden="1" outlineLevel="1" x14ac:dyDescent="0.4">
      <c r="A141" s="28"/>
      <c r="B141" s="29"/>
      <c r="C141" s="61"/>
      <c r="D141" s="30"/>
      <c r="E141" s="61"/>
      <c r="F141" s="61"/>
      <c r="G141" s="57">
        <f t="shared" si="2"/>
        <v>0</v>
      </c>
      <c r="H141" s="4"/>
      <c r="I141" s="7"/>
      <c r="J141" s="7"/>
      <c r="K141" s="7"/>
      <c r="L141" s="7"/>
      <c r="M141" s="3"/>
      <c r="N141" s="3"/>
      <c r="O141" s="3"/>
      <c r="P141" s="3"/>
    </row>
    <row r="142" spans="1:16" ht="21" hidden="1" outlineLevel="1" x14ac:dyDescent="0.4">
      <c r="A142" s="28"/>
      <c r="B142" s="29"/>
      <c r="C142" s="61"/>
      <c r="D142" s="30"/>
      <c r="E142" s="61"/>
      <c r="F142" s="61"/>
      <c r="G142" s="57">
        <f t="shared" si="2"/>
        <v>0</v>
      </c>
      <c r="H142" s="4"/>
      <c r="I142" s="7"/>
      <c r="J142" s="7"/>
      <c r="K142" s="7"/>
      <c r="L142" s="7"/>
      <c r="M142" s="3"/>
      <c r="N142" s="3"/>
      <c r="O142" s="3"/>
      <c r="P142" s="3"/>
    </row>
    <row r="143" spans="1:16" ht="21" hidden="1" outlineLevel="1" x14ac:dyDescent="0.4">
      <c r="A143" s="28"/>
      <c r="B143" s="29"/>
      <c r="C143" s="61"/>
      <c r="D143" s="30"/>
      <c r="E143" s="61"/>
      <c r="F143" s="61"/>
      <c r="G143" s="57">
        <f t="shared" si="2"/>
        <v>0</v>
      </c>
      <c r="H143" s="4"/>
      <c r="I143" s="7"/>
      <c r="J143" s="7"/>
      <c r="K143" s="7"/>
      <c r="L143" s="7"/>
      <c r="M143" s="3"/>
      <c r="N143" s="3"/>
      <c r="O143" s="3"/>
      <c r="P143" s="3"/>
    </row>
    <row r="144" spans="1:16" ht="21" hidden="1" outlineLevel="1" x14ac:dyDescent="0.4">
      <c r="A144" s="28"/>
      <c r="B144" s="29"/>
      <c r="C144" s="61"/>
      <c r="D144" s="30"/>
      <c r="E144" s="61"/>
      <c r="F144" s="61"/>
      <c r="G144" s="57">
        <f t="shared" si="2"/>
        <v>0</v>
      </c>
      <c r="H144" s="4"/>
      <c r="I144" s="7"/>
      <c r="J144" s="7"/>
      <c r="K144" s="7"/>
      <c r="L144" s="7"/>
      <c r="M144" s="3"/>
      <c r="N144" s="3"/>
      <c r="O144" s="3"/>
      <c r="P144" s="3"/>
    </row>
    <row r="145" spans="1:16" ht="21" hidden="1" outlineLevel="1" x14ac:dyDescent="0.4">
      <c r="A145" s="28"/>
      <c r="B145" s="29"/>
      <c r="C145" s="61"/>
      <c r="D145" s="30"/>
      <c r="E145" s="61"/>
      <c r="F145" s="61"/>
      <c r="G145" s="57">
        <f t="shared" si="2"/>
        <v>0</v>
      </c>
      <c r="H145" s="4"/>
      <c r="I145" s="7"/>
      <c r="J145" s="7"/>
      <c r="K145" s="7"/>
      <c r="L145" s="7"/>
      <c r="M145" s="3"/>
      <c r="N145" s="3"/>
      <c r="O145" s="3"/>
      <c r="P145" s="3"/>
    </row>
    <row r="146" spans="1:16" ht="21" hidden="1" outlineLevel="1" x14ac:dyDescent="0.4">
      <c r="A146" s="28"/>
      <c r="B146" s="29"/>
      <c r="C146" s="61"/>
      <c r="D146" s="30"/>
      <c r="E146" s="61"/>
      <c r="F146" s="61"/>
      <c r="G146" s="57">
        <f t="shared" si="2"/>
        <v>0</v>
      </c>
      <c r="H146" s="4"/>
      <c r="I146" s="7"/>
      <c r="J146" s="7"/>
      <c r="K146" s="7"/>
      <c r="L146" s="7"/>
      <c r="M146" s="3"/>
      <c r="N146" s="3"/>
      <c r="O146" s="3"/>
      <c r="P146" s="3"/>
    </row>
    <row r="147" spans="1:16" ht="21" hidden="1" outlineLevel="1" x14ac:dyDescent="0.4">
      <c r="A147" s="28"/>
      <c r="B147" s="29"/>
      <c r="C147" s="61"/>
      <c r="D147" s="30"/>
      <c r="E147" s="61"/>
      <c r="F147" s="61"/>
      <c r="G147" s="57">
        <f t="shared" si="2"/>
        <v>0</v>
      </c>
      <c r="H147" s="4"/>
      <c r="I147" s="7"/>
      <c r="J147" s="7"/>
      <c r="K147" s="7"/>
      <c r="L147" s="7"/>
      <c r="M147" s="3"/>
      <c r="N147" s="3"/>
      <c r="O147" s="3"/>
      <c r="P147" s="3"/>
    </row>
    <row r="148" spans="1:16" ht="21" hidden="1" outlineLevel="1" x14ac:dyDescent="0.4">
      <c r="A148" s="28"/>
      <c r="B148" s="29"/>
      <c r="C148" s="61"/>
      <c r="D148" s="30"/>
      <c r="E148" s="61"/>
      <c r="F148" s="61"/>
      <c r="G148" s="57">
        <f t="shared" si="2"/>
        <v>0</v>
      </c>
      <c r="H148" s="4"/>
      <c r="I148" s="7"/>
      <c r="J148" s="7"/>
      <c r="K148" s="7"/>
      <c r="L148" s="7"/>
      <c r="M148" s="3"/>
      <c r="N148" s="3"/>
      <c r="O148" s="3"/>
      <c r="P148" s="3"/>
    </row>
    <row r="149" spans="1:16" ht="21" hidden="1" outlineLevel="1" x14ac:dyDescent="0.4">
      <c r="A149" s="28"/>
      <c r="B149" s="29"/>
      <c r="C149" s="61"/>
      <c r="D149" s="30"/>
      <c r="E149" s="61"/>
      <c r="F149" s="61"/>
      <c r="G149" s="57">
        <f t="shared" si="2"/>
        <v>0</v>
      </c>
      <c r="H149" s="4"/>
      <c r="I149" s="7"/>
      <c r="J149" s="7"/>
      <c r="K149" s="7"/>
      <c r="L149" s="7"/>
      <c r="M149" s="3"/>
      <c r="N149" s="3"/>
      <c r="O149" s="3"/>
      <c r="P149" s="3"/>
    </row>
    <row r="150" spans="1:16" ht="21" hidden="1" outlineLevel="1" x14ac:dyDescent="0.4">
      <c r="A150" s="28"/>
      <c r="B150" s="29"/>
      <c r="C150" s="61"/>
      <c r="D150" s="30"/>
      <c r="E150" s="61"/>
      <c r="F150" s="61"/>
      <c r="G150" s="57">
        <f t="shared" si="2"/>
        <v>0</v>
      </c>
      <c r="H150" s="4"/>
      <c r="I150" s="7"/>
      <c r="J150" s="7"/>
      <c r="K150" s="7"/>
      <c r="L150" s="7"/>
      <c r="M150" s="3"/>
      <c r="N150" s="3"/>
      <c r="O150" s="3"/>
      <c r="P150" s="3"/>
    </row>
    <row r="151" spans="1:16" ht="21" hidden="1" outlineLevel="1" x14ac:dyDescent="0.4">
      <c r="A151" s="28"/>
      <c r="B151" s="29"/>
      <c r="C151" s="61"/>
      <c r="D151" s="30"/>
      <c r="E151" s="61"/>
      <c r="F151" s="61"/>
      <c r="G151" s="57">
        <f t="shared" si="2"/>
        <v>0</v>
      </c>
      <c r="H151" s="4"/>
      <c r="I151" s="7"/>
      <c r="J151" s="7"/>
      <c r="K151" s="7"/>
      <c r="L151" s="7"/>
      <c r="M151" s="3"/>
      <c r="N151" s="3"/>
      <c r="O151" s="3"/>
      <c r="P151" s="3"/>
    </row>
    <row r="152" spans="1:16" ht="21" hidden="1" outlineLevel="1" x14ac:dyDescent="0.4">
      <c r="A152" s="28"/>
      <c r="B152" s="29"/>
      <c r="C152" s="61"/>
      <c r="D152" s="30"/>
      <c r="E152" s="61"/>
      <c r="F152" s="61"/>
      <c r="G152" s="57">
        <f t="shared" si="2"/>
        <v>0</v>
      </c>
      <c r="H152" s="4"/>
      <c r="I152" s="7"/>
      <c r="J152" s="7"/>
      <c r="K152" s="7"/>
      <c r="L152" s="7"/>
      <c r="M152" s="3"/>
      <c r="N152" s="3"/>
      <c r="O152" s="3"/>
      <c r="P152" s="3"/>
    </row>
    <row r="153" spans="1:16" ht="21" hidden="1" outlineLevel="1" x14ac:dyDescent="0.4">
      <c r="A153" s="28"/>
      <c r="B153" s="29"/>
      <c r="C153" s="61"/>
      <c r="D153" s="30"/>
      <c r="E153" s="61"/>
      <c r="F153" s="61"/>
      <c r="G153" s="57">
        <f t="shared" si="2"/>
        <v>0</v>
      </c>
      <c r="H153" s="4"/>
      <c r="I153" s="7"/>
      <c r="J153" s="7"/>
      <c r="K153" s="7"/>
      <c r="L153" s="7"/>
      <c r="M153" s="3"/>
      <c r="N153" s="3"/>
      <c r="O153" s="3"/>
      <c r="P153" s="3"/>
    </row>
    <row r="154" spans="1:16" ht="21" hidden="1" outlineLevel="1" x14ac:dyDescent="0.4">
      <c r="A154" s="28"/>
      <c r="B154" s="29"/>
      <c r="C154" s="61"/>
      <c r="D154" s="30"/>
      <c r="E154" s="61"/>
      <c r="F154" s="61"/>
      <c r="G154" s="57">
        <f t="shared" si="2"/>
        <v>0</v>
      </c>
      <c r="H154" s="4"/>
      <c r="I154" s="7"/>
      <c r="J154" s="7"/>
      <c r="K154" s="7"/>
      <c r="L154" s="7"/>
      <c r="M154" s="3"/>
      <c r="N154" s="3"/>
      <c r="O154" s="3"/>
      <c r="P154" s="3"/>
    </row>
    <row r="155" spans="1:16" ht="21" hidden="1" outlineLevel="1" x14ac:dyDescent="0.4">
      <c r="A155" s="28"/>
      <c r="B155" s="29"/>
      <c r="C155" s="61"/>
      <c r="D155" s="30"/>
      <c r="E155" s="61"/>
      <c r="F155" s="61"/>
      <c r="G155" s="57">
        <f t="shared" si="2"/>
        <v>0</v>
      </c>
      <c r="H155" s="4"/>
      <c r="I155" s="7"/>
      <c r="J155" s="7"/>
      <c r="K155" s="7"/>
      <c r="L155" s="7"/>
      <c r="M155" s="3"/>
      <c r="N155" s="3"/>
      <c r="O155" s="3"/>
      <c r="P155" s="3"/>
    </row>
    <row r="156" spans="1:16" ht="21" hidden="1" outlineLevel="1" x14ac:dyDescent="0.4">
      <c r="A156" s="28"/>
      <c r="B156" s="29"/>
      <c r="C156" s="61"/>
      <c r="D156" s="30"/>
      <c r="E156" s="61"/>
      <c r="F156" s="61"/>
      <c r="G156" s="57">
        <f t="shared" si="2"/>
        <v>0</v>
      </c>
      <c r="H156" s="4"/>
      <c r="I156" s="7"/>
      <c r="J156" s="7"/>
      <c r="K156" s="7"/>
      <c r="L156" s="7"/>
      <c r="M156" s="3"/>
      <c r="N156" s="3"/>
      <c r="O156" s="3"/>
      <c r="P156" s="3"/>
    </row>
    <row r="157" spans="1:16" ht="21" hidden="1" outlineLevel="1" x14ac:dyDescent="0.4">
      <c r="A157" s="28"/>
      <c r="B157" s="29"/>
      <c r="C157" s="61"/>
      <c r="D157" s="30"/>
      <c r="E157" s="61"/>
      <c r="F157" s="61"/>
      <c r="G157" s="57">
        <f t="shared" si="2"/>
        <v>0</v>
      </c>
      <c r="H157" s="4"/>
      <c r="I157" s="7"/>
      <c r="J157" s="7"/>
      <c r="K157" s="7"/>
      <c r="L157" s="7"/>
      <c r="M157" s="3"/>
      <c r="N157" s="3"/>
      <c r="O157" s="3"/>
      <c r="P157" s="3"/>
    </row>
    <row r="158" spans="1:16" ht="21" hidden="1" outlineLevel="1" x14ac:dyDescent="0.4">
      <c r="A158" s="28"/>
      <c r="B158" s="29"/>
      <c r="C158" s="61"/>
      <c r="D158" s="30"/>
      <c r="E158" s="61"/>
      <c r="F158" s="61"/>
      <c r="G158" s="57">
        <f t="shared" si="2"/>
        <v>0</v>
      </c>
      <c r="H158" s="4"/>
      <c r="I158" s="7"/>
      <c r="J158" s="7"/>
      <c r="K158" s="7"/>
      <c r="L158" s="7"/>
      <c r="M158" s="3"/>
      <c r="N158" s="3"/>
      <c r="O158" s="3"/>
      <c r="P158" s="3"/>
    </row>
    <row r="159" spans="1:16" ht="21" hidden="1" outlineLevel="1" x14ac:dyDescent="0.4">
      <c r="A159" s="28"/>
      <c r="B159" s="29"/>
      <c r="C159" s="61"/>
      <c r="D159" s="30"/>
      <c r="E159" s="61"/>
      <c r="F159" s="61"/>
      <c r="G159" s="57">
        <f t="shared" si="2"/>
        <v>0</v>
      </c>
      <c r="H159" s="4"/>
      <c r="I159" s="7"/>
      <c r="J159" s="7"/>
      <c r="K159" s="7"/>
      <c r="L159" s="7"/>
      <c r="M159" s="3"/>
      <c r="N159" s="3"/>
      <c r="O159" s="3"/>
      <c r="P159" s="3"/>
    </row>
    <row r="160" spans="1:16" ht="21" hidden="1" outlineLevel="1" x14ac:dyDescent="0.4">
      <c r="A160" s="28"/>
      <c r="B160" s="29"/>
      <c r="C160" s="61"/>
      <c r="D160" s="30"/>
      <c r="E160" s="61"/>
      <c r="F160" s="61"/>
      <c r="G160" s="57">
        <f t="shared" si="2"/>
        <v>0</v>
      </c>
      <c r="H160" s="4"/>
      <c r="I160" s="7"/>
      <c r="J160" s="7"/>
      <c r="K160" s="7"/>
      <c r="L160" s="7"/>
      <c r="M160" s="3"/>
      <c r="N160" s="3"/>
      <c r="O160" s="3"/>
      <c r="P160" s="3"/>
    </row>
    <row r="161" spans="1:16" ht="21" hidden="1" outlineLevel="1" x14ac:dyDescent="0.4">
      <c r="A161" s="28"/>
      <c r="B161" s="29"/>
      <c r="C161" s="61"/>
      <c r="D161" s="30"/>
      <c r="E161" s="61"/>
      <c r="F161" s="61"/>
      <c r="G161" s="57">
        <f t="shared" si="2"/>
        <v>0</v>
      </c>
      <c r="H161" s="4"/>
      <c r="I161" s="7"/>
      <c r="J161" s="7"/>
      <c r="K161" s="7"/>
      <c r="L161" s="7"/>
      <c r="M161" s="3"/>
      <c r="N161" s="3"/>
      <c r="O161" s="3"/>
      <c r="P161" s="3"/>
    </row>
    <row r="162" spans="1:16" ht="21" hidden="1" outlineLevel="1" x14ac:dyDescent="0.4">
      <c r="A162" s="28"/>
      <c r="B162" s="29"/>
      <c r="C162" s="61"/>
      <c r="D162" s="30"/>
      <c r="E162" s="61"/>
      <c r="F162" s="61"/>
      <c r="G162" s="57">
        <f t="shared" si="2"/>
        <v>0</v>
      </c>
      <c r="H162" s="4"/>
      <c r="I162" s="7"/>
      <c r="J162" s="7"/>
      <c r="K162" s="7"/>
      <c r="L162" s="7"/>
      <c r="M162" s="3"/>
      <c r="N162" s="3"/>
      <c r="O162" s="3"/>
      <c r="P162" s="3"/>
    </row>
    <row r="163" spans="1:16" ht="21" hidden="1" outlineLevel="1" x14ac:dyDescent="0.4">
      <c r="A163" s="28"/>
      <c r="B163" s="29"/>
      <c r="C163" s="61"/>
      <c r="D163" s="30"/>
      <c r="E163" s="61"/>
      <c r="F163" s="61"/>
      <c r="G163" s="57">
        <f t="shared" si="2"/>
        <v>0</v>
      </c>
      <c r="H163" s="4"/>
      <c r="I163" s="7"/>
      <c r="J163" s="7"/>
      <c r="K163" s="7"/>
      <c r="L163" s="7"/>
      <c r="M163" s="3"/>
      <c r="N163" s="3"/>
      <c r="O163" s="3"/>
      <c r="P163" s="3"/>
    </row>
    <row r="164" spans="1:16" ht="21" hidden="1" outlineLevel="1" x14ac:dyDescent="0.4">
      <c r="A164" s="28"/>
      <c r="B164" s="29"/>
      <c r="C164" s="61"/>
      <c r="D164" s="30"/>
      <c r="E164" s="61"/>
      <c r="F164" s="61"/>
      <c r="G164" s="57">
        <f t="shared" si="2"/>
        <v>0</v>
      </c>
      <c r="H164" s="4"/>
      <c r="I164" s="7"/>
      <c r="J164" s="7"/>
      <c r="K164" s="7"/>
      <c r="L164" s="7"/>
      <c r="M164" s="3"/>
      <c r="N164" s="3"/>
      <c r="O164" s="3"/>
      <c r="P164" s="3"/>
    </row>
    <row r="165" spans="1:16" ht="21" hidden="1" outlineLevel="1" x14ac:dyDescent="0.4">
      <c r="A165" s="28"/>
      <c r="B165" s="29"/>
      <c r="C165" s="61"/>
      <c r="D165" s="30"/>
      <c r="E165" s="61"/>
      <c r="F165" s="61"/>
      <c r="G165" s="57">
        <f t="shared" si="2"/>
        <v>0</v>
      </c>
      <c r="H165" s="4"/>
      <c r="I165" s="7"/>
      <c r="J165" s="7"/>
      <c r="K165" s="7"/>
      <c r="L165" s="7"/>
      <c r="M165" s="3"/>
      <c r="N165" s="3"/>
      <c r="O165" s="3"/>
      <c r="P165" s="3"/>
    </row>
    <row r="166" spans="1:16" ht="21" hidden="1" outlineLevel="1" x14ac:dyDescent="0.4">
      <c r="A166" s="28"/>
      <c r="B166" s="29"/>
      <c r="C166" s="61"/>
      <c r="D166" s="30"/>
      <c r="E166" s="61"/>
      <c r="F166" s="61"/>
      <c r="G166" s="57">
        <f t="shared" si="2"/>
        <v>0</v>
      </c>
      <c r="H166" s="4"/>
      <c r="I166" s="7"/>
      <c r="J166" s="7"/>
      <c r="K166" s="7"/>
      <c r="L166" s="7"/>
      <c r="M166" s="3"/>
      <c r="N166" s="3"/>
      <c r="O166" s="3"/>
      <c r="P166" s="3"/>
    </row>
    <row r="167" spans="1:16" ht="21" hidden="1" outlineLevel="1" x14ac:dyDescent="0.4">
      <c r="A167" s="28"/>
      <c r="B167" s="29"/>
      <c r="C167" s="61"/>
      <c r="D167" s="30"/>
      <c r="E167" s="61"/>
      <c r="F167" s="61"/>
      <c r="G167" s="57">
        <f t="shared" si="2"/>
        <v>0</v>
      </c>
      <c r="H167" s="4"/>
      <c r="I167" s="7"/>
      <c r="J167" s="7"/>
      <c r="K167" s="7"/>
      <c r="L167" s="7"/>
      <c r="M167" s="3"/>
      <c r="N167" s="3"/>
      <c r="O167" s="3"/>
      <c r="P167" s="3"/>
    </row>
    <row r="168" spans="1:16" ht="21" hidden="1" outlineLevel="1" x14ac:dyDescent="0.4">
      <c r="A168" s="28"/>
      <c r="B168" s="29"/>
      <c r="C168" s="61"/>
      <c r="D168" s="30"/>
      <c r="E168" s="61"/>
      <c r="F168" s="61"/>
      <c r="G168" s="57">
        <f t="shared" si="2"/>
        <v>0</v>
      </c>
      <c r="H168" s="4"/>
      <c r="I168" s="7"/>
      <c r="J168" s="7"/>
      <c r="K168" s="7"/>
      <c r="L168" s="7"/>
      <c r="M168" s="3"/>
      <c r="N168" s="3"/>
      <c r="O168" s="3"/>
      <c r="P168" s="3"/>
    </row>
    <row r="169" spans="1:16" ht="21" hidden="1" outlineLevel="1" x14ac:dyDescent="0.4">
      <c r="A169" s="28"/>
      <c r="B169" s="29"/>
      <c r="C169" s="61"/>
      <c r="D169" s="30"/>
      <c r="E169" s="61"/>
      <c r="F169" s="61"/>
      <c r="G169" s="57">
        <f t="shared" si="2"/>
        <v>0</v>
      </c>
      <c r="H169" s="4"/>
      <c r="I169" s="7"/>
      <c r="J169" s="7"/>
      <c r="K169" s="7"/>
      <c r="L169" s="7"/>
      <c r="M169" s="3"/>
      <c r="N169" s="3"/>
      <c r="O169" s="3"/>
      <c r="P169" s="3"/>
    </row>
    <row r="170" spans="1:16" ht="21" hidden="1" outlineLevel="1" x14ac:dyDescent="0.4">
      <c r="A170" s="28"/>
      <c r="B170" s="29"/>
      <c r="C170" s="61"/>
      <c r="D170" s="30"/>
      <c r="E170" s="61"/>
      <c r="F170" s="61"/>
      <c r="G170" s="57">
        <f t="shared" si="2"/>
        <v>0</v>
      </c>
      <c r="H170" s="4"/>
      <c r="I170" s="7"/>
      <c r="J170" s="7"/>
      <c r="K170" s="7"/>
      <c r="L170" s="7"/>
      <c r="M170" s="3"/>
      <c r="N170" s="3"/>
      <c r="O170" s="3"/>
      <c r="P170" s="3"/>
    </row>
    <row r="171" spans="1:16" ht="21" hidden="1" outlineLevel="1" x14ac:dyDescent="0.4">
      <c r="A171" s="28"/>
      <c r="B171" s="29"/>
      <c r="C171" s="61"/>
      <c r="D171" s="30"/>
      <c r="E171" s="61"/>
      <c r="F171" s="61"/>
      <c r="G171" s="57">
        <f t="shared" si="2"/>
        <v>0</v>
      </c>
      <c r="H171" s="4"/>
      <c r="I171" s="7"/>
      <c r="J171" s="7"/>
      <c r="K171" s="7"/>
      <c r="L171" s="7"/>
      <c r="M171" s="3"/>
      <c r="N171" s="3"/>
      <c r="O171" s="3"/>
      <c r="P171" s="3"/>
    </row>
    <row r="172" spans="1:16" ht="21" hidden="1" outlineLevel="1" x14ac:dyDescent="0.4">
      <c r="A172" s="28"/>
      <c r="B172" s="29"/>
      <c r="C172" s="61"/>
      <c r="D172" s="30"/>
      <c r="E172" s="61"/>
      <c r="F172" s="61"/>
      <c r="G172" s="57">
        <f t="shared" si="2"/>
        <v>0</v>
      </c>
      <c r="H172" s="4"/>
      <c r="I172" s="7"/>
      <c r="J172" s="7"/>
      <c r="K172" s="7"/>
      <c r="L172" s="7"/>
      <c r="M172" s="3"/>
      <c r="N172" s="3"/>
      <c r="O172" s="3"/>
      <c r="P172" s="3"/>
    </row>
    <row r="173" spans="1:16" ht="23.4" collapsed="1" x14ac:dyDescent="0.45">
      <c r="A173" s="37" t="s">
        <v>47</v>
      </c>
      <c r="B173" s="25"/>
      <c r="C173" s="63"/>
      <c r="D173" s="26">
        <f>SUM(D174:D194)</f>
        <v>0</v>
      </c>
      <c r="E173" s="63">
        <f>COUNT(C174:C194)</f>
        <v>0</v>
      </c>
      <c r="F173" s="63">
        <f>COUNT(D174:D194)</f>
        <v>0</v>
      </c>
      <c r="G173" s="38">
        <f>SUM(G174:G194)</f>
        <v>0</v>
      </c>
      <c r="H173" s="4"/>
      <c r="I173" s="7"/>
      <c r="J173" s="7"/>
      <c r="K173" s="7"/>
      <c r="L173" s="7"/>
      <c r="M173" s="3"/>
      <c r="N173" s="3"/>
      <c r="O173" s="3"/>
      <c r="P173" s="3"/>
    </row>
    <row r="174" spans="1:16" ht="21" hidden="1" outlineLevel="1" x14ac:dyDescent="0.4">
      <c r="A174" s="28"/>
      <c r="B174" s="29"/>
      <c r="C174" s="61"/>
      <c r="D174" s="30"/>
      <c r="E174" s="61"/>
      <c r="F174" s="61"/>
      <c r="G174" s="57">
        <f t="shared" ref="G174:G194" si="3">C174*D174</f>
        <v>0</v>
      </c>
      <c r="H174" s="4"/>
      <c r="I174" s="7"/>
      <c r="J174" s="7"/>
      <c r="K174" s="7"/>
      <c r="L174" s="7"/>
      <c r="M174" s="3"/>
      <c r="N174" s="3"/>
      <c r="O174" s="3"/>
      <c r="P174" s="3"/>
    </row>
    <row r="175" spans="1:16" ht="21" hidden="1" outlineLevel="1" x14ac:dyDescent="0.4">
      <c r="A175" s="28"/>
      <c r="B175" s="29"/>
      <c r="C175" s="61"/>
      <c r="D175" s="30"/>
      <c r="E175" s="61"/>
      <c r="F175" s="61"/>
      <c r="G175" s="57">
        <f t="shared" si="3"/>
        <v>0</v>
      </c>
      <c r="H175" s="4"/>
      <c r="I175" s="7"/>
      <c r="J175" s="7"/>
      <c r="K175" s="7"/>
      <c r="L175" s="7"/>
      <c r="M175" s="3"/>
      <c r="N175" s="3"/>
      <c r="O175" s="3"/>
      <c r="P175" s="3"/>
    </row>
    <row r="176" spans="1:16" ht="21" hidden="1" outlineLevel="1" x14ac:dyDescent="0.4">
      <c r="A176" s="28"/>
      <c r="B176" s="29"/>
      <c r="C176" s="61"/>
      <c r="D176" s="30"/>
      <c r="E176" s="61"/>
      <c r="F176" s="61"/>
      <c r="G176" s="57">
        <f t="shared" si="3"/>
        <v>0</v>
      </c>
      <c r="H176" s="4"/>
      <c r="I176" s="7"/>
      <c r="J176" s="7"/>
      <c r="K176" s="7"/>
      <c r="L176" s="7"/>
      <c r="M176" s="3"/>
      <c r="N176" s="3"/>
      <c r="O176" s="3"/>
      <c r="P176" s="3"/>
    </row>
    <row r="177" spans="1:16" ht="21" hidden="1" outlineLevel="1" x14ac:dyDescent="0.4">
      <c r="A177" s="28"/>
      <c r="B177" s="29"/>
      <c r="C177" s="61"/>
      <c r="D177" s="30"/>
      <c r="E177" s="61"/>
      <c r="F177" s="61"/>
      <c r="G177" s="57">
        <f t="shared" si="3"/>
        <v>0</v>
      </c>
      <c r="H177" s="4"/>
      <c r="I177" s="7"/>
      <c r="J177" s="7"/>
      <c r="K177" s="7"/>
      <c r="L177" s="7"/>
      <c r="M177" s="3"/>
      <c r="N177" s="3"/>
      <c r="O177" s="3"/>
      <c r="P177" s="3"/>
    </row>
    <row r="178" spans="1:16" ht="21" hidden="1" outlineLevel="1" x14ac:dyDescent="0.4">
      <c r="A178" s="28"/>
      <c r="B178" s="29"/>
      <c r="C178" s="61"/>
      <c r="D178" s="30"/>
      <c r="E178" s="61"/>
      <c r="F178" s="61"/>
      <c r="G178" s="57">
        <f t="shared" si="3"/>
        <v>0</v>
      </c>
      <c r="H178" s="4"/>
      <c r="I178" s="7"/>
      <c r="J178" s="7"/>
      <c r="K178" s="7"/>
      <c r="L178" s="7"/>
      <c r="M178" s="3"/>
      <c r="N178" s="3"/>
      <c r="O178" s="3"/>
      <c r="P178" s="3"/>
    </row>
    <row r="179" spans="1:16" ht="21" hidden="1" outlineLevel="1" x14ac:dyDescent="0.4">
      <c r="A179" s="28"/>
      <c r="B179" s="29"/>
      <c r="C179" s="61"/>
      <c r="D179" s="30"/>
      <c r="E179" s="61"/>
      <c r="F179" s="61"/>
      <c r="G179" s="57">
        <f t="shared" si="3"/>
        <v>0</v>
      </c>
      <c r="H179" s="4"/>
      <c r="I179" s="7"/>
      <c r="J179" s="7"/>
      <c r="K179" s="7"/>
      <c r="L179" s="7"/>
      <c r="M179" s="3"/>
      <c r="N179" s="3"/>
      <c r="O179" s="3"/>
      <c r="P179" s="3"/>
    </row>
    <row r="180" spans="1:16" ht="21" hidden="1" outlineLevel="1" x14ac:dyDescent="0.4">
      <c r="A180" s="28"/>
      <c r="B180" s="29"/>
      <c r="C180" s="61"/>
      <c r="D180" s="30"/>
      <c r="E180" s="61"/>
      <c r="F180" s="61"/>
      <c r="G180" s="57">
        <f t="shared" si="3"/>
        <v>0</v>
      </c>
      <c r="H180" s="4"/>
      <c r="I180" s="7"/>
      <c r="J180" s="7"/>
      <c r="K180" s="7"/>
      <c r="L180" s="7"/>
      <c r="M180" s="3"/>
      <c r="N180" s="3"/>
      <c r="O180" s="3"/>
      <c r="P180" s="3"/>
    </row>
    <row r="181" spans="1:16" ht="21" hidden="1" outlineLevel="1" x14ac:dyDescent="0.4">
      <c r="A181" s="28"/>
      <c r="B181" s="29"/>
      <c r="C181" s="61"/>
      <c r="D181" s="30"/>
      <c r="E181" s="61"/>
      <c r="F181" s="61"/>
      <c r="G181" s="57">
        <f t="shared" si="3"/>
        <v>0</v>
      </c>
      <c r="H181" s="4"/>
      <c r="I181" s="7"/>
      <c r="J181" s="7"/>
      <c r="K181" s="7"/>
      <c r="L181" s="7"/>
      <c r="M181" s="3"/>
      <c r="N181" s="3"/>
      <c r="O181" s="3"/>
      <c r="P181" s="3"/>
    </row>
    <row r="182" spans="1:16" ht="21" hidden="1" outlineLevel="1" x14ac:dyDescent="0.4">
      <c r="A182" s="28"/>
      <c r="B182" s="29"/>
      <c r="C182" s="61"/>
      <c r="D182" s="30"/>
      <c r="E182" s="61"/>
      <c r="F182" s="61"/>
      <c r="G182" s="57">
        <f t="shared" si="3"/>
        <v>0</v>
      </c>
      <c r="H182" s="4"/>
      <c r="I182" s="7"/>
      <c r="J182" s="7"/>
      <c r="K182" s="7"/>
      <c r="L182" s="7"/>
      <c r="M182" s="3"/>
      <c r="N182" s="3"/>
      <c r="O182" s="3"/>
      <c r="P182" s="3"/>
    </row>
    <row r="183" spans="1:16" ht="21" hidden="1" outlineLevel="1" x14ac:dyDescent="0.4">
      <c r="A183" s="28"/>
      <c r="B183" s="29"/>
      <c r="C183" s="61"/>
      <c r="D183" s="30"/>
      <c r="E183" s="61"/>
      <c r="F183" s="61"/>
      <c r="G183" s="57">
        <f t="shared" si="3"/>
        <v>0</v>
      </c>
      <c r="H183" s="4"/>
      <c r="I183" s="7"/>
      <c r="J183" s="7"/>
      <c r="K183" s="7"/>
      <c r="L183" s="7"/>
      <c r="M183" s="3"/>
      <c r="N183" s="3"/>
      <c r="O183" s="3"/>
      <c r="P183" s="3"/>
    </row>
    <row r="184" spans="1:16" ht="21" hidden="1" outlineLevel="1" x14ac:dyDescent="0.4">
      <c r="A184" s="28"/>
      <c r="B184" s="29"/>
      <c r="C184" s="61"/>
      <c r="D184" s="30"/>
      <c r="E184" s="61"/>
      <c r="F184" s="61"/>
      <c r="G184" s="57">
        <f t="shared" si="3"/>
        <v>0</v>
      </c>
      <c r="H184" s="4"/>
      <c r="I184" s="7"/>
      <c r="J184" s="7"/>
      <c r="K184" s="7"/>
      <c r="L184" s="7"/>
      <c r="M184" s="3"/>
      <c r="N184" s="3"/>
      <c r="O184" s="3"/>
      <c r="P184" s="3"/>
    </row>
    <row r="185" spans="1:16" ht="21" hidden="1" outlineLevel="1" x14ac:dyDescent="0.4">
      <c r="A185" s="28"/>
      <c r="B185" s="29"/>
      <c r="C185" s="61"/>
      <c r="D185" s="30"/>
      <c r="E185" s="61"/>
      <c r="F185" s="61"/>
      <c r="G185" s="57">
        <f t="shared" si="3"/>
        <v>0</v>
      </c>
      <c r="H185" s="4"/>
      <c r="I185" s="7"/>
      <c r="J185" s="7"/>
      <c r="K185" s="7"/>
      <c r="L185" s="7"/>
      <c r="M185" s="3"/>
      <c r="N185" s="3"/>
      <c r="O185" s="3"/>
      <c r="P185" s="3"/>
    </row>
    <row r="186" spans="1:16" ht="21" hidden="1" outlineLevel="1" x14ac:dyDescent="0.4">
      <c r="A186" s="28"/>
      <c r="B186" s="29"/>
      <c r="C186" s="61"/>
      <c r="D186" s="30"/>
      <c r="E186" s="61"/>
      <c r="F186" s="61"/>
      <c r="G186" s="57">
        <f t="shared" si="3"/>
        <v>0</v>
      </c>
      <c r="H186" s="4"/>
      <c r="I186" s="7"/>
      <c r="J186" s="7"/>
      <c r="K186" s="7"/>
      <c r="L186" s="7"/>
      <c r="M186" s="3"/>
      <c r="N186" s="3"/>
      <c r="O186" s="3"/>
      <c r="P186" s="3"/>
    </row>
    <row r="187" spans="1:16" ht="21" hidden="1" outlineLevel="1" x14ac:dyDescent="0.4">
      <c r="A187" s="28"/>
      <c r="B187" s="29"/>
      <c r="C187" s="61"/>
      <c r="D187" s="30"/>
      <c r="E187" s="61"/>
      <c r="F187" s="61"/>
      <c r="G187" s="57">
        <f t="shared" si="3"/>
        <v>0</v>
      </c>
      <c r="H187" s="4"/>
      <c r="I187" s="7"/>
      <c r="J187" s="7"/>
      <c r="K187" s="7"/>
      <c r="L187" s="7"/>
      <c r="M187" s="3"/>
      <c r="N187" s="3"/>
      <c r="O187" s="3"/>
      <c r="P187" s="3"/>
    </row>
    <row r="188" spans="1:16" ht="21" hidden="1" outlineLevel="1" x14ac:dyDescent="0.4">
      <c r="A188" s="28"/>
      <c r="B188" s="29"/>
      <c r="C188" s="61"/>
      <c r="D188" s="30"/>
      <c r="E188" s="61"/>
      <c r="F188" s="61"/>
      <c r="G188" s="57">
        <f t="shared" si="3"/>
        <v>0</v>
      </c>
      <c r="H188" s="4"/>
      <c r="I188" s="7"/>
      <c r="J188" s="7"/>
      <c r="K188" s="7"/>
      <c r="L188" s="7"/>
      <c r="M188" s="3"/>
      <c r="N188" s="3"/>
      <c r="O188" s="3"/>
      <c r="P188" s="3"/>
    </row>
    <row r="189" spans="1:16" ht="21" hidden="1" outlineLevel="1" x14ac:dyDescent="0.4">
      <c r="A189" s="28"/>
      <c r="B189" s="29"/>
      <c r="C189" s="61"/>
      <c r="D189" s="30"/>
      <c r="E189" s="61"/>
      <c r="F189" s="61"/>
      <c r="G189" s="57">
        <f t="shared" si="3"/>
        <v>0</v>
      </c>
      <c r="H189" s="4"/>
      <c r="I189" s="7"/>
      <c r="J189" s="7"/>
      <c r="K189" s="7"/>
      <c r="L189" s="7"/>
      <c r="M189" s="3"/>
      <c r="N189" s="3"/>
      <c r="O189" s="3"/>
      <c r="P189" s="3"/>
    </row>
    <row r="190" spans="1:16" ht="21" hidden="1" outlineLevel="1" x14ac:dyDescent="0.4">
      <c r="A190" s="28"/>
      <c r="B190" s="29"/>
      <c r="C190" s="61"/>
      <c r="D190" s="30"/>
      <c r="E190" s="61"/>
      <c r="F190" s="61"/>
      <c r="G190" s="57">
        <f t="shared" si="3"/>
        <v>0</v>
      </c>
      <c r="H190" s="4"/>
      <c r="I190" s="7"/>
      <c r="J190" s="7"/>
      <c r="K190" s="7"/>
      <c r="L190" s="7"/>
      <c r="M190" s="3"/>
      <c r="N190" s="3"/>
      <c r="O190" s="3"/>
      <c r="P190" s="3"/>
    </row>
    <row r="191" spans="1:16" ht="21" hidden="1" outlineLevel="1" x14ac:dyDescent="0.4">
      <c r="A191" s="28"/>
      <c r="B191" s="29"/>
      <c r="C191" s="61"/>
      <c r="D191" s="30"/>
      <c r="E191" s="61"/>
      <c r="F191" s="61"/>
      <c r="G191" s="57">
        <f t="shared" si="3"/>
        <v>0</v>
      </c>
      <c r="H191" s="4"/>
      <c r="I191" s="7"/>
      <c r="J191" s="7"/>
      <c r="K191" s="7"/>
      <c r="L191" s="7"/>
      <c r="M191" s="3"/>
      <c r="N191" s="3"/>
      <c r="O191" s="3"/>
      <c r="P191" s="3"/>
    </row>
    <row r="192" spans="1:16" ht="21" hidden="1" outlineLevel="1" x14ac:dyDescent="0.4">
      <c r="A192" s="28"/>
      <c r="B192" s="29"/>
      <c r="C192" s="61"/>
      <c r="D192" s="30"/>
      <c r="E192" s="61"/>
      <c r="F192" s="61"/>
      <c r="G192" s="57">
        <f t="shared" si="3"/>
        <v>0</v>
      </c>
      <c r="H192" s="4">
        <v>1</v>
      </c>
      <c r="I192" s="7"/>
      <c r="J192" s="7"/>
      <c r="K192" s="7"/>
      <c r="L192" s="7"/>
      <c r="M192" s="3"/>
      <c r="N192" s="3"/>
      <c r="O192" s="3"/>
      <c r="P192" s="3"/>
    </row>
    <row r="193" spans="1:16" ht="21" hidden="1" outlineLevel="1" x14ac:dyDescent="0.4">
      <c r="A193" s="28"/>
      <c r="B193" s="29"/>
      <c r="C193" s="61"/>
      <c r="D193" s="30"/>
      <c r="E193" s="61"/>
      <c r="F193" s="61"/>
      <c r="G193" s="57">
        <f t="shared" si="3"/>
        <v>0</v>
      </c>
      <c r="H193" s="4"/>
      <c r="I193" s="7"/>
      <c r="J193" s="7"/>
      <c r="K193" s="7"/>
      <c r="L193" s="7"/>
      <c r="M193" s="3"/>
      <c r="N193" s="3"/>
      <c r="O193" s="3"/>
      <c r="P193" s="3"/>
    </row>
    <row r="194" spans="1:16" ht="21" hidden="1" outlineLevel="1" x14ac:dyDescent="0.4">
      <c r="A194" s="28"/>
      <c r="B194" s="29"/>
      <c r="C194" s="61"/>
      <c r="D194" s="30"/>
      <c r="E194" s="61"/>
      <c r="F194" s="61"/>
      <c r="G194" s="57">
        <f t="shared" si="3"/>
        <v>0</v>
      </c>
      <c r="H194" s="4"/>
      <c r="I194" s="7"/>
      <c r="J194" s="7"/>
      <c r="K194" s="7"/>
      <c r="L194" s="7"/>
      <c r="M194" s="3"/>
      <c r="N194" s="3"/>
      <c r="O194" s="3"/>
      <c r="P194" s="3"/>
    </row>
    <row r="195" spans="1:16" ht="23.4" collapsed="1" x14ac:dyDescent="0.45">
      <c r="A195" s="37" t="s">
        <v>28</v>
      </c>
      <c r="B195" s="25"/>
      <c r="C195" s="63"/>
      <c r="D195" s="26">
        <f>SUM(D196:D255)</f>
        <v>5.6</v>
      </c>
      <c r="E195" s="63">
        <f>COUNT(C196:C255)</f>
        <v>0</v>
      </c>
      <c r="F195" s="63">
        <f>COUNT(D196:D255)</f>
        <v>4</v>
      </c>
      <c r="G195" s="38">
        <f>SUM(G196:G255)</f>
        <v>0</v>
      </c>
      <c r="H195" s="4"/>
      <c r="I195" s="7"/>
      <c r="J195" s="7"/>
      <c r="K195" s="7"/>
      <c r="L195" s="7"/>
      <c r="M195" s="3"/>
      <c r="N195" s="3"/>
      <c r="O195" s="3"/>
      <c r="P195" s="3"/>
    </row>
    <row r="196" spans="1:16" ht="21" hidden="1" outlineLevel="1" x14ac:dyDescent="0.4">
      <c r="A196" s="28"/>
      <c r="B196" s="29"/>
      <c r="C196" s="61"/>
      <c r="D196" s="30">
        <v>1</v>
      </c>
      <c r="E196" s="61"/>
      <c r="F196" s="61"/>
      <c r="G196" s="57">
        <f t="shared" ref="G196:G197" si="4">C196*D196</f>
        <v>0</v>
      </c>
      <c r="H196" s="4"/>
      <c r="I196" s="7"/>
      <c r="J196" s="7"/>
      <c r="K196" s="7"/>
      <c r="L196" s="7"/>
      <c r="M196" s="3"/>
      <c r="N196" s="3"/>
      <c r="O196" s="3"/>
      <c r="P196" s="3"/>
    </row>
    <row r="197" spans="1:16" ht="21" hidden="1" outlineLevel="1" x14ac:dyDescent="0.4">
      <c r="A197" s="28"/>
      <c r="B197" s="29"/>
      <c r="C197" s="61"/>
      <c r="D197" s="30">
        <v>1.1000000000000001</v>
      </c>
      <c r="E197" s="61"/>
      <c r="F197" s="61"/>
      <c r="G197" s="57">
        <f t="shared" si="4"/>
        <v>0</v>
      </c>
      <c r="H197" s="4"/>
      <c r="I197" s="7"/>
      <c r="J197" s="7"/>
      <c r="K197" s="7"/>
      <c r="L197" s="7"/>
      <c r="M197" s="3"/>
      <c r="N197" s="3"/>
      <c r="O197" s="3"/>
      <c r="P197" s="3"/>
    </row>
    <row r="198" spans="1:16" ht="21" hidden="1" outlineLevel="1" x14ac:dyDescent="0.4">
      <c r="A198" s="28"/>
      <c r="B198" s="29"/>
      <c r="C198" s="61"/>
      <c r="D198" s="30">
        <v>1.6</v>
      </c>
      <c r="E198" s="61"/>
      <c r="F198" s="61"/>
      <c r="G198" s="57">
        <f>C198*D198</f>
        <v>0</v>
      </c>
      <c r="H198" s="4"/>
      <c r="I198" s="7"/>
      <c r="J198" s="7"/>
      <c r="K198" s="7"/>
      <c r="L198" s="7"/>
      <c r="M198" s="3"/>
      <c r="N198" s="3"/>
      <c r="O198" s="3"/>
      <c r="P198" s="3"/>
    </row>
    <row r="199" spans="1:16" ht="21" hidden="1" outlineLevel="1" x14ac:dyDescent="0.4">
      <c r="A199" s="28"/>
      <c r="B199" s="29"/>
      <c r="C199" s="61"/>
      <c r="D199" s="30">
        <v>1.9</v>
      </c>
      <c r="E199" s="61"/>
      <c r="F199" s="61"/>
      <c r="G199" s="57">
        <f t="shared" ref="G199:G272" si="5">C199*D199</f>
        <v>0</v>
      </c>
      <c r="H199" s="4"/>
      <c r="I199" s="7"/>
      <c r="J199" s="7"/>
      <c r="K199" s="7"/>
      <c r="L199" s="7"/>
      <c r="M199" s="3"/>
      <c r="N199" s="3"/>
      <c r="O199" s="3"/>
      <c r="P199" s="3"/>
    </row>
    <row r="200" spans="1:16" ht="21" hidden="1" outlineLevel="1" x14ac:dyDescent="0.4">
      <c r="A200" s="28"/>
      <c r="B200" s="29"/>
      <c r="C200" s="61"/>
      <c r="D200" s="30"/>
      <c r="E200" s="61"/>
      <c r="F200" s="61"/>
      <c r="G200" s="57">
        <f t="shared" si="5"/>
        <v>0</v>
      </c>
      <c r="H200" s="4"/>
      <c r="I200" s="7"/>
      <c r="J200" s="7"/>
      <c r="K200" s="7"/>
      <c r="L200" s="7"/>
      <c r="M200" s="3"/>
      <c r="N200" s="3"/>
      <c r="O200" s="3"/>
      <c r="P200" s="3"/>
    </row>
    <row r="201" spans="1:16" ht="21" hidden="1" outlineLevel="1" x14ac:dyDescent="0.4">
      <c r="A201" s="28"/>
      <c r="B201" s="29"/>
      <c r="C201" s="61"/>
      <c r="D201" s="30"/>
      <c r="E201" s="61"/>
      <c r="F201" s="61"/>
      <c r="G201" s="57">
        <f t="shared" si="5"/>
        <v>0</v>
      </c>
      <c r="H201" s="4"/>
      <c r="I201" s="7"/>
      <c r="J201" s="7"/>
      <c r="K201" s="7"/>
      <c r="L201" s="7"/>
      <c r="M201" s="3"/>
      <c r="N201" s="3"/>
      <c r="O201" s="3"/>
      <c r="P201" s="3"/>
    </row>
    <row r="202" spans="1:16" ht="21" hidden="1" outlineLevel="1" x14ac:dyDescent="0.4">
      <c r="A202" s="28"/>
      <c r="B202" s="29"/>
      <c r="C202" s="61"/>
      <c r="D202" s="30"/>
      <c r="E202" s="61"/>
      <c r="F202" s="61"/>
      <c r="G202" s="57">
        <f t="shared" si="5"/>
        <v>0</v>
      </c>
      <c r="H202" s="4"/>
      <c r="I202" s="7"/>
      <c r="J202" s="7"/>
      <c r="K202" s="7"/>
      <c r="L202" s="7"/>
      <c r="M202" s="3"/>
      <c r="N202" s="3"/>
      <c r="O202" s="3"/>
      <c r="P202" s="3"/>
    </row>
    <row r="203" spans="1:16" ht="21" hidden="1" outlineLevel="1" x14ac:dyDescent="0.4">
      <c r="A203" s="28"/>
      <c r="B203" s="29"/>
      <c r="C203" s="61"/>
      <c r="D203" s="30"/>
      <c r="E203" s="61"/>
      <c r="F203" s="61"/>
      <c r="G203" s="57">
        <f t="shared" si="5"/>
        <v>0</v>
      </c>
      <c r="H203" s="4"/>
      <c r="I203" s="7"/>
      <c r="J203" s="7"/>
      <c r="K203" s="7"/>
      <c r="L203" s="7"/>
      <c r="M203" s="3"/>
      <c r="N203" s="3"/>
      <c r="O203" s="3"/>
      <c r="P203" s="3"/>
    </row>
    <row r="204" spans="1:16" ht="21" hidden="1" outlineLevel="1" x14ac:dyDescent="0.4">
      <c r="A204" s="28"/>
      <c r="B204" s="29"/>
      <c r="C204" s="61"/>
      <c r="D204" s="30"/>
      <c r="E204" s="61"/>
      <c r="F204" s="61"/>
      <c r="G204" s="57">
        <f t="shared" si="5"/>
        <v>0</v>
      </c>
      <c r="H204" s="4"/>
      <c r="I204" s="7"/>
      <c r="J204" s="7"/>
      <c r="K204" s="7"/>
      <c r="L204" s="7"/>
      <c r="M204" s="3"/>
      <c r="N204" s="3"/>
      <c r="O204" s="3"/>
      <c r="P204" s="3"/>
    </row>
    <row r="205" spans="1:16" ht="21" hidden="1" outlineLevel="1" x14ac:dyDescent="0.4">
      <c r="A205" s="28"/>
      <c r="B205" s="29"/>
      <c r="C205" s="61"/>
      <c r="D205" s="30"/>
      <c r="E205" s="61"/>
      <c r="F205" s="61"/>
      <c r="G205" s="57">
        <f t="shared" si="5"/>
        <v>0</v>
      </c>
      <c r="H205" s="4"/>
      <c r="I205" s="7"/>
      <c r="J205" s="7"/>
      <c r="K205" s="7"/>
      <c r="L205" s="7"/>
      <c r="M205" s="3"/>
      <c r="N205" s="3"/>
      <c r="O205" s="3"/>
      <c r="P205" s="3"/>
    </row>
    <row r="206" spans="1:16" ht="21" hidden="1" outlineLevel="1" x14ac:dyDescent="0.4">
      <c r="A206" s="28"/>
      <c r="B206" s="29"/>
      <c r="C206" s="61"/>
      <c r="D206" s="30"/>
      <c r="E206" s="61"/>
      <c r="F206" s="61"/>
      <c r="G206" s="57">
        <f t="shared" si="5"/>
        <v>0</v>
      </c>
      <c r="H206" s="4"/>
      <c r="I206" s="7"/>
      <c r="J206" s="7"/>
      <c r="K206" s="7"/>
      <c r="L206" s="7"/>
      <c r="M206" s="3"/>
      <c r="N206" s="3"/>
      <c r="O206" s="3"/>
      <c r="P206" s="3"/>
    </row>
    <row r="207" spans="1:16" ht="21" hidden="1" outlineLevel="1" x14ac:dyDescent="0.4">
      <c r="A207" s="28"/>
      <c r="B207" s="29"/>
      <c r="C207" s="61"/>
      <c r="D207" s="30"/>
      <c r="E207" s="61"/>
      <c r="F207" s="61"/>
      <c r="G207" s="57">
        <f t="shared" si="5"/>
        <v>0</v>
      </c>
      <c r="H207" s="4"/>
      <c r="I207" s="7"/>
      <c r="J207" s="7"/>
      <c r="K207" s="7"/>
      <c r="L207" s="7"/>
      <c r="M207" s="3"/>
      <c r="N207" s="3"/>
      <c r="O207" s="3"/>
      <c r="P207" s="3"/>
    </row>
    <row r="208" spans="1:16" ht="21" hidden="1" outlineLevel="1" x14ac:dyDescent="0.4">
      <c r="A208" s="28"/>
      <c r="B208" s="29"/>
      <c r="C208" s="61"/>
      <c r="D208" s="30"/>
      <c r="E208" s="61"/>
      <c r="F208" s="61"/>
      <c r="G208" s="57">
        <f t="shared" si="5"/>
        <v>0</v>
      </c>
      <c r="H208" s="4"/>
      <c r="I208" s="7"/>
      <c r="J208" s="7"/>
      <c r="K208" s="7"/>
      <c r="L208" s="7"/>
      <c r="M208" s="3"/>
      <c r="N208" s="3"/>
      <c r="O208" s="3"/>
      <c r="P208" s="3"/>
    </row>
    <row r="209" spans="1:16" ht="21" hidden="1" outlineLevel="1" x14ac:dyDescent="0.4">
      <c r="A209" s="28"/>
      <c r="B209" s="29"/>
      <c r="C209" s="61"/>
      <c r="D209" s="30"/>
      <c r="E209" s="61"/>
      <c r="F209" s="61"/>
      <c r="G209" s="57">
        <f t="shared" si="5"/>
        <v>0</v>
      </c>
      <c r="H209" s="4"/>
      <c r="I209" s="7"/>
      <c r="J209" s="7"/>
      <c r="K209" s="7"/>
      <c r="L209" s="7"/>
      <c r="M209" s="3"/>
      <c r="N209" s="3"/>
      <c r="O209" s="3"/>
      <c r="P209" s="3"/>
    </row>
    <row r="210" spans="1:16" ht="21" hidden="1" outlineLevel="1" x14ac:dyDescent="0.4">
      <c r="A210" s="28"/>
      <c r="B210" s="29"/>
      <c r="C210" s="61"/>
      <c r="D210" s="30"/>
      <c r="E210" s="61"/>
      <c r="F210" s="61"/>
      <c r="G210" s="57">
        <f t="shared" si="5"/>
        <v>0</v>
      </c>
      <c r="H210" s="4"/>
      <c r="I210" s="7"/>
      <c r="J210" s="7"/>
      <c r="K210" s="7"/>
      <c r="L210" s="7"/>
      <c r="M210" s="3"/>
      <c r="N210" s="3"/>
      <c r="O210" s="3"/>
      <c r="P210" s="3"/>
    </row>
    <row r="211" spans="1:16" ht="21" hidden="1" outlineLevel="1" x14ac:dyDescent="0.4">
      <c r="A211" s="28"/>
      <c r="B211" s="29"/>
      <c r="C211" s="61"/>
      <c r="D211" s="30"/>
      <c r="E211" s="61"/>
      <c r="F211" s="61"/>
      <c r="G211" s="57">
        <f t="shared" si="5"/>
        <v>0</v>
      </c>
      <c r="H211" s="4"/>
      <c r="I211" s="7"/>
      <c r="J211" s="7"/>
      <c r="K211" s="7"/>
      <c r="L211" s="7"/>
      <c r="M211" s="3"/>
      <c r="N211" s="3"/>
      <c r="O211" s="3"/>
      <c r="P211" s="3"/>
    </row>
    <row r="212" spans="1:16" ht="21" hidden="1" outlineLevel="1" x14ac:dyDescent="0.4">
      <c r="A212" s="28"/>
      <c r="B212" s="29"/>
      <c r="C212" s="61"/>
      <c r="D212" s="30"/>
      <c r="E212" s="61"/>
      <c r="F212" s="61"/>
      <c r="G212" s="57">
        <f t="shared" si="5"/>
        <v>0</v>
      </c>
      <c r="H212" s="4"/>
      <c r="I212" s="7"/>
      <c r="J212" s="7"/>
      <c r="K212" s="7"/>
      <c r="L212" s="7"/>
      <c r="M212" s="3"/>
      <c r="N212" s="3"/>
      <c r="O212" s="3"/>
      <c r="P212" s="3"/>
    </row>
    <row r="213" spans="1:16" ht="21" hidden="1" outlineLevel="1" x14ac:dyDescent="0.4">
      <c r="A213" s="28"/>
      <c r="B213" s="29"/>
      <c r="C213" s="61"/>
      <c r="D213" s="30"/>
      <c r="E213" s="61"/>
      <c r="F213" s="61"/>
      <c r="G213" s="57">
        <f t="shared" si="5"/>
        <v>0</v>
      </c>
      <c r="H213" s="4"/>
      <c r="I213" s="7"/>
      <c r="J213" s="7"/>
      <c r="K213" s="7"/>
      <c r="L213" s="7"/>
      <c r="M213" s="3"/>
      <c r="N213" s="3"/>
      <c r="O213" s="3"/>
      <c r="P213" s="3"/>
    </row>
    <row r="214" spans="1:16" ht="21" hidden="1" outlineLevel="1" x14ac:dyDescent="0.4">
      <c r="A214" s="28"/>
      <c r="B214" s="29"/>
      <c r="C214" s="61"/>
      <c r="D214" s="30"/>
      <c r="E214" s="61"/>
      <c r="F214" s="61"/>
      <c r="G214" s="57">
        <f t="shared" si="5"/>
        <v>0</v>
      </c>
      <c r="H214" s="4"/>
      <c r="I214" s="7"/>
      <c r="J214" s="7"/>
      <c r="K214" s="7"/>
      <c r="L214" s="7"/>
      <c r="M214" s="3"/>
      <c r="N214" s="3"/>
      <c r="O214" s="3"/>
      <c r="P214" s="3"/>
    </row>
    <row r="215" spans="1:16" ht="21" hidden="1" outlineLevel="1" x14ac:dyDescent="0.4">
      <c r="A215" s="28"/>
      <c r="B215" s="29"/>
      <c r="C215" s="61"/>
      <c r="D215" s="30"/>
      <c r="E215" s="61"/>
      <c r="F215" s="61"/>
      <c r="G215" s="57">
        <f t="shared" si="5"/>
        <v>0</v>
      </c>
      <c r="H215" s="4"/>
      <c r="I215" s="7"/>
      <c r="J215" s="7"/>
      <c r="K215" s="7"/>
      <c r="L215" s="7"/>
      <c r="M215" s="3"/>
      <c r="N215" s="3"/>
      <c r="O215" s="3"/>
      <c r="P215" s="3"/>
    </row>
    <row r="216" spans="1:16" ht="21" hidden="1" outlineLevel="1" x14ac:dyDescent="0.4">
      <c r="A216" s="28"/>
      <c r="B216" s="29"/>
      <c r="C216" s="61"/>
      <c r="D216" s="30"/>
      <c r="E216" s="61"/>
      <c r="F216" s="61"/>
      <c r="G216" s="57">
        <f t="shared" si="5"/>
        <v>0</v>
      </c>
      <c r="H216" s="4"/>
      <c r="I216" s="7"/>
      <c r="J216" s="7"/>
      <c r="K216" s="7"/>
      <c r="L216" s="7"/>
      <c r="M216" s="3"/>
      <c r="N216" s="3"/>
      <c r="O216" s="3"/>
      <c r="P216" s="3"/>
    </row>
    <row r="217" spans="1:16" ht="21" hidden="1" outlineLevel="1" x14ac:dyDescent="0.4">
      <c r="A217" s="28"/>
      <c r="B217" s="29"/>
      <c r="C217" s="61"/>
      <c r="D217" s="30"/>
      <c r="E217" s="61"/>
      <c r="F217" s="61"/>
      <c r="G217" s="57">
        <f t="shared" si="5"/>
        <v>0</v>
      </c>
      <c r="H217" s="4"/>
      <c r="I217" s="7"/>
      <c r="J217" s="7"/>
      <c r="K217" s="7"/>
      <c r="L217" s="7"/>
      <c r="M217" s="3"/>
      <c r="N217" s="3"/>
      <c r="O217" s="3"/>
      <c r="P217" s="3"/>
    </row>
    <row r="218" spans="1:16" ht="21" hidden="1" outlineLevel="1" x14ac:dyDescent="0.4">
      <c r="A218" s="28"/>
      <c r="B218" s="29"/>
      <c r="C218" s="61"/>
      <c r="D218" s="30"/>
      <c r="E218" s="61"/>
      <c r="F218" s="61"/>
      <c r="G218" s="57">
        <f t="shared" si="5"/>
        <v>0</v>
      </c>
      <c r="H218" s="4"/>
      <c r="I218" s="7"/>
      <c r="J218" s="7"/>
      <c r="K218" s="7"/>
      <c r="L218" s="7"/>
      <c r="M218" s="3"/>
      <c r="N218" s="3"/>
      <c r="O218" s="3"/>
      <c r="P218" s="3"/>
    </row>
    <row r="219" spans="1:16" ht="21" hidden="1" outlineLevel="1" x14ac:dyDescent="0.4">
      <c r="A219" s="28"/>
      <c r="B219" s="29"/>
      <c r="C219" s="61"/>
      <c r="D219" s="30"/>
      <c r="E219" s="61"/>
      <c r="F219" s="61"/>
      <c r="G219" s="57">
        <f t="shared" si="5"/>
        <v>0</v>
      </c>
      <c r="H219" s="4"/>
      <c r="I219" s="7"/>
      <c r="J219" s="7"/>
      <c r="K219" s="7"/>
      <c r="L219" s="7"/>
      <c r="M219" s="3"/>
      <c r="N219" s="3"/>
      <c r="O219" s="3"/>
      <c r="P219" s="3"/>
    </row>
    <row r="220" spans="1:16" ht="21" hidden="1" outlineLevel="1" x14ac:dyDescent="0.4">
      <c r="A220" s="28"/>
      <c r="B220" s="29"/>
      <c r="C220" s="61"/>
      <c r="D220" s="30"/>
      <c r="E220" s="61"/>
      <c r="F220" s="61"/>
      <c r="G220" s="57">
        <f t="shared" si="5"/>
        <v>0</v>
      </c>
      <c r="H220" s="4"/>
      <c r="I220" s="7"/>
      <c r="J220" s="7"/>
      <c r="K220" s="7"/>
      <c r="L220" s="7"/>
      <c r="M220" s="3"/>
      <c r="N220" s="3"/>
      <c r="O220" s="3"/>
      <c r="P220" s="3"/>
    </row>
    <row r="221" spans="1:16" ht="21" hidden="1" outlineLevel="1" x14ac:dyDescent="0.4">
      <c r="A221" s="28"/>
      <c r="B221" s="29"/>
      <c r="C221" s="61"/>
      <c r="D221" s="30"/>
      <c r="E221" s="61"/>
      <c r="F221" s="61"/>
      <c r="G221" s="57"/>
      <c r="H221" s="4"/>
      <c r="I221" s="7"/>
      <c r="J221" s="7"/>
      <c r="K221" s="7"/>
      <c r="L221" s="7"/>
      <c r="M221" s="3"/>
      <c r="N221" s="3"/>
      <c r="O221" s="3"/>
      <c r="P221" s="3"/>
    </row>
    <row r="222" spans="1:16" ht="21" hidden="1" outlineLevel="1" x14ac:dyDescent="0.4">
      <c r="A222" s="28"/>
      <c r="B222" s="29"/>
      <c r="C222" s="61"/>
      <c r="D222" s="30"/>
      <c r="E222" s="61"/>
      <c r="F222" s="61"/>
      <c r="G222" s="57"/>
      <c r="H222" s="4"/>
      <c r="I222" s="7"/>
      <c r="J222" s="7"/>
      <c r="K222" s="7"/>
      <c r="L222" s="7"/>
      <c r="M222" s="3"/>
      <c r="N222" s="3"/>
      <c r="O222" s="3"/>
      <c r="P222" s="3"/>
    </row>
    <row r="223" spans="1:16" ht="21" hidden="1" outlineLevel="1" x14ac:dyDescent="0.4">
      <c r="A223" s="28"/>
      <c r="B223" s="29"/>
      <c r="C223" s="61"/>
      <c r="D223" s="30"/>
      <c r="E223" s="61"/>
      <c r="F223" s="61"/>
      <c r="G223" s="57"/>
      <c r="H223" s="4"/>
      <c r="I223" s="7"/>
      <c r="J223" s="7"/>
      <c r="K223" s="7"/>
      <c r="L223" s="7"/>
      <c r="M223" s="3"/>
      <c r="N223" s="3"/>
      <c r="O223" s="3"/>
      <c r="P223" s="3"/>
    </row>
    <row r="224" spans="1:16" ht="21" hidden="1" outlineLevel="1" x14ac:dyDescent="0.4">
      <c r="A224" s="28"/>
      <c r="B224" s="29"/>
      <c r="C224" s="61"/>
      <c r="D224" s="30"/>
      <c r="E224" s="61"/>
      <c r="F224" s="61"/>
      <c r="G224" s="57">
        <f t="shared" si="5"/>
        <v>0</v>
      </c>
      <c r="H224" s="4"/>
      <c r="I224" s="7"/>
      <c r="J224" s="7"/>
      <c r="K224" s="7"/>
      <c r="L224" s="7"/>
      <c r="M224" s="3"/>
      <c r="N224" s="3"/>
      <c r="O224" s="3"/>
      <c r="P224" s="3"/>
    </row>
    <row r="225" spans="1:16" ht="21" hidden="1" outlineLevel="1" x14ac:dyDescent="0.4">
      <c r="A225" s="28"/>
      <c r="B225" s="29"/>
      <c r="C225" s="61"/>
      <c r="D225" s="30"/>
      <c r="E225" s="61"/>
      <c r="F225" s="61"/>
      <c r="G225" s="57">
        <f t="shared" si="5"/>
        <v>0</v>
      </c>
      <c r="H225" s="4"/>
      <c r="I225" s="7"/>
      <c r="J225" s="7"/>
      <c r="K225" s="7"/>
      <c r="L225" s="7"/>
      <c r="M225" s="3"/>
      <c r="N225" s="3"/>
      <c r="O225" s="3"/>
      <c r="P225" s="3"/>
    </row>
    <row r="226" spans="1:16" ht="21" hidden="1" outlineLevel="1" x14ac:dyDescent="0.4">
      <c r="A226" s="28"/>
      <c r="B226" s="29"/>
      <c r="C226" s="61"/>
      <c r="D226" s="30"/>
      <c r="E226" s="61"/>
      <c r="F226" s="61"/>
      <c r="G226" s="57">
        <f t="shared" si="5"/>
        <v>0</v>
      </c>
      <c r="H226" s="4"/>
      <c r="I226" s="7"/>
      <c r="J226" s="7"/>
      <c r="K226" s="7"/>
      <c r="L226" s="7"/>
      <c r="M226" s="3"/>
      <c r="N226" s="3"/>
      <c r="O226" s="3"/>
      <c r="P226" s="3"/>
    </row>
    <row r="227" spans="1:16" ht="21" hidden="1" outlineLevel="1" x14ac:dyDescent="0.4">
      <c r="A227" s="28"/>
      <c r="B227" s="29"/>
      <c r="C227" s="61"/>
      <c r="D227" s="30"/>
      <c r="E227" s="61"/>
      <c r="F227" s="61"/>
      <c r="G227" s="57">
        <f t="shared" si="5"/>
        <v>0</v>
      </c>
      <c r="H227" s="4"/>
      <c r="I227" s="7"/>
      <c r="J227" s="7"/>
      <c r="K227" s="7"/>
      <c r="L227" s="7"/>
      <c r="M227" s="3"/>
      <c r="N227" s="3"/>
      <c r="O227" s="3"/>
      <c r="P227" s="3"/>
    </row>
    <row r="228" spans="1:16" ht="21" hidden="1" outlineLevel="1" x14ac:dyDescent="0.4">
      <c r="A228" s="28"/>
      <c r="B228" s="29"/>
      <c r="C228" s="61"/>
      <c r="D228" s="30"/>
      <c r="E228" s="61"/>
      <c r="F228" s="61"/>
      <c r="G228" s="57">
        <f t="shared" si="5"/>
        <v>0</v>
      </c>
      <c r="H228" s="4"/>
      <c r="I228" s="7"/>
      <c r="J228" s="7"/>
      <c r="K228" s="7"/>
      <c r="L228" s="7"/>
      <c r="M228" s="3"/>
      <c r="N228" s="3"/>
      <c r="O228" s="3"/>
      <c r="P228" s="3"/>
    </row>
    <row r="229" spans="1:16" ht="21" hidden="1" outlineLevel="1" x14ac:dyDescent="0.4">
      <c r="A229" s="28"/>
      <c r="B229" s="29"/>
      <c r="C229" s="61"/>
      <c r="D229" s="30"/>
      <c r="E229" s="61"/>
      <c r="F229" s="61"/>
      <c r="G229" s="57">
        <f t="shared" si="5"/>
        <v>0</v>
      </c>
      <c r="H229" s="4"/>
      <c r="I229" s="7"/>
      <c r="J229" s="7"/>
      <c r="K229" s="7"/>
      <c r="L229" s="7"/>
      <c r="M229" s="3"/>
      <c r="N229" s="3"/>
      <c r="O229" s="3"/>
      <c r="P229" s="3"/>
    </row>
    <row r="230" spans="1:16" ht="21" hidden="1" outlineLevel="1" x14ac:dyDescent="0.4">
      <c r="A230" s="28"/>
      <c r="B230" s="29"/>
      <c r="C230" s="61"/>
      <c r="D230" s="30"/>
      <c r="E230" s="61"/>
      <c r="F230" s="61"/>
      <c r="G230" s="57">
        <f t="shared" si="5"/>
        <v>0</v>
      </c>
      <c r="H230" s="4"/>
      <c r="I230" s="7"/>
      <c r="J230" s="7"/>
      <c r="K230" s="7"/>
      <c r="L230" s="7"/>
      <c r="M230" s="3"/>
      <c r="N230" s="3"/>
      <c r="O230" s="3"/>
      <c r="P230" s="3"/>
    </row>
    <row r="231" spans="1:16" ht="21" hidden="1" outlineLevel="1" x14ac:dyDescent="0.4">
      <c r="A231" s="28"/>
      <c r="B231" s="29"/>
      <c r="C231" s="61"/>
      <c r="D231" s="30"/>
      <c r="E231" s="61"/>
      <c r="F231" s="61"/>
      <c r="G231" s="57">
        <f t="shared" si="5"/>
        <v>0</v>
      </c>
      <c r="H231" s="4"/>
      <c r="I231" s="7"/>
      <c r="J231" s="7"/>
      <c r="K231" s="7"/>
      <c r="L231" s="7"/>
      <c r="M231" s="3"/>
      <c r="N231" s="3"/>
      <c r="O231" s="3"/>
      <c r="P231" s="3"/>
    </row>
    <row r="232" spans="1:16" ht="21" hidden="1" outlineLevel="1" x14ac:dyDescent="0.4">
      <c r="A232" s="28"/>
      <c r="B232" s="29"/>
      <c r="C232" s="61"/>
      <c r="D232" s="30"/>
      <c r="E232" s="61"/>
      <c r="F232" s="61"/>
      <c r="G232" s="57">
        <f t="shared" si="5"/>
        <v>0</v>
      </c>
      <c r="H232" s="4"/>
      <c r="I232" s="7"/>
      <c r="J232" s="7"/>
      <c r="K232" s="7"/>
      <c r="L232" s="7"/>
      <c r="M232" s="3"/>
      <c r="N232" s="3"/>
      <c r="O232" s="3"/>
      <c r="P232" s="3"/>
    </row>
    <row r="233" spans="1:16" ht="21" hidden="1" outlineLevel="1" x14ac:dyDescent="0.4">
      <c r="A233" s="28"/>
      <c r="B233" s="29"/>
      <c r="C233" s="61"/>
      <c r="D233" s="30"/>
      <c r="E233" s="61"/>
      <c r="F233" s="61"/>
      <c r="G233" s="57">
        <f t="shared" si="5"/>
        <v>0</v>
      </c>
      <c r="H233" s="4"/>
      <c r="I233" s="7"/>
      <c r="J233" s="7"/>
      <c r="K233" s="7"/>
      <c r="L233" s="7"/>
      <c r="M233" s="3"/>
      <c r="N233" s="3"/>
      <c r="O233" s="3"/>
      <c r="P233" s="3"/>
    </row>
    <row r="234" spans="1:16" ht="21" hidden="1" outlineLevel="1" x14ac:dyDescent="0.4">
      <c r="A234" s="28"/>
      <c r="B234" s="29"/>
      <c r="C234" s="61"/>
      <c r="D234" s="30"/>
      <c r="E234" s="61"/>
      <c r="F234" s="61"/>
      <c r="G234" s="57">
        <f t="shared" si="5"/>
        <v>0</v>
      </c>
      <c r="H234" s="4"/>
      <c r="I234" s="7"/>
      <c r="J234" s="7"/>
      <c r="K234" s="7"/>
      <c r="L234" s="7"/>
      <c r="M234" s="3"/>
      <c r="N234" s="3"/>
      <c r="O234" s="3"/>
      <c r="P234" s="3"/>
    </row>
    <row r="235" spans="1:16" ht="21" hidden="1" outlineLevel="1" x14ac:dyDescent="0.4">
      <c r="A235" s="28"/>
      <c r="B235" s="29"/>
      <c r="C235" s="61"/>
      <c r="D235" s="30"/>
      <c r="E235" s="61"/>
      <c r="F235" s="61"/>
      <c r="G235" s="57">
        <f t="shared" si="5"/>
        <v>0</v>
      </c>
      <c r="H235" s="4"/>
      <c r="I235" s="7"/>
      <c r="J235" s="7"/>
      <c r="K235" s="7"/>
      <c r="L235" s="7"/>
      <c r="M235" s="3"/>
      <c r="N235" s="3"/>
      <c r="O235" s="3"/>
      <c r="P235" s="3"/>
    </row>
    <row r="236" spans="1:16" ht="21" hidden="1" outlineLevel="1" x14ac:dyDescent="0.4">
      <c r="A236" s="28"/>
      <c r="B236" s="29"/>
      <c r="C236" s="61"/>
      <c r="D236" s="30"/>
      <c r="E236" s="61"/>
      <c r="F236" s="61"/>
      <c r="G236" s="57">
        <f t="shared" si="5"/>
        <v>0</v>
      </c>
      <c r="H236" s="4"/>
      <c r="I236" s="7"/>
      <c r="J236" s="7"/>
      <c r="K236" s="7"/>
      <c r="L236" s="7"/>
      <c r="M236" s="3"/>
      <c r="N236" s="3"/>
      <c r="O236" s="3"/>
      <c r="P236" s="3"/>
    </row>
    <row r="237" spans="1:16" ht="21" hidden="1" outlineLevel="1" x14ac:dyDescent="0.4">
      <c r="A237" s="28"/>
      <c r="B237" s="29"/>
      <c r="C237" s="61"/>
      <c r="D237" s="30"/>
      <c r="E237" s="61"/>
      <c r="F237" s="61"/>
      <c r="G237" s="57">
        <f t="shared" si="5"/>
        <v>0</v>
      </c>
      <c r="H237" s="4"/>
      <c r="I237" s="7"/>
      <c r="J237" s="7"/>
      <c r="K237" s="7"/>
      <c r="L237" s="7"/>
      <c r="M237" s="3"/>
      <c r="N237" s="3"/>
      <c r="O237" s="3"/>
      <c r="P237" s="3"/>
    </row>
    <row r="238" spans="1:16" ht="21" hidden="1" outlineLevel="1" x14ac:dyDescent="0.4">
      <c r="A238" s="28"/>
      <c r="B238" s="29"/>
      <c r="C238" s="61"/>
      <c r="D238" s="30"/>
      <c r="E238" s="61"/>
      <c r="F238" s="61"/>
      <c r="G238" s="57">
        <f t="shared" si="5"/>
        <v>0</v>
      </c>
      <c r="H238" s="4"/>
      <c r="I238" s="7"/>
      <c r="J238" s="7"/>
      <c r="K238" s="7"/>
      <c r="L238" s="7"/>
      <c r="M238" s="3"/>
      <c r="N238" s="3"/>
      <c r="O238" s="3"/>
      <c r="P238" s="3"/>
    </row>
    <row r="239" spans="1:16" ht="21" hidden="1" outlineLevel="1" x14ac:dyDescent="0.4">
      <c r="A239" s="28"/>
      <c r="B239" s="29"/>
      <c r="C239" s="61"/>
      <c r="D239" s="30"/>
      <c r="E239" s="61"/>
      <c r="F239" s="61"/>
      <c r="G239" s="57">
        <f t="shared" si="5"/>
        <v>0</v>
      </c>
      <c r="H239" s="4"/>
      <c r="I239" s="7"/>
      <c r="J239" s="7"/>
      <c r="K239" s="7"/>
      <c r="L239" s="7"/>
      <c r="M239" s="3"/>
      <c r="N239" s="3"/>
      <c r="O239" s="3"/>
      <c r="P239" s="3"/>
    </row>
    <row r="240" spans="1:16" ht="21" hidden="1" outlineLevel="1" x14ac:dyDescent="0.4">
      <c r="A240" s="28"/>
      <c r="B240" s="29"/>
      <c r="C240" s="61"/>
      <c r="D240" s="30"/>
      <c r="E240" s="61"/>
      <c r="F240" s="61"/>
      <c r="G240" s="57">
        <f t="shared" si="5"/>
        <v>0</v>
      </c>
      <c r="H240" s="4"/>
      <c r="I240" s="7"/>
      <c r="J240" s="7"/>
      <c r="K240" s="7"/>
      <c r="L240" s="7"/>
      <c r="M240" s="3"/>
      <c r="N240" s="3"/>
      <c r="O240" s="3"/>
      <c r="P240" s="3"/>
    </row>
    <row r="241" spans="1:16" ht="21" hidden="1" outlineLevel="1" x14ac:dyDescent="0.4">
      <c r="A241" s="28"/>
      <c r="B241" s="29"/>
      <c r="C241" s="61"/>
      <c r="D241" s="30"/>
      <c r="E241" s="61"/>
      <c r="F241" s="61"/>
      <c r="G241" s="57">
        <f t="shared" si="5"/>
        <v>0</v>
      </c>
      <c r="H241" s="4"/>
      <c r="I241" s="7"/>
      <c r="J241" s="7"/>
      <c r="K241" s="7"/>
      <c r="L241" s="7"/>
      <c r="M241" s="3"/>
      <c r="N241" s="3"/>
      <c r="O241" s="3"/>
      <c r="P241" s="3"/>
    </row>
    <row r="242" spans="1:16" ht="21" hidden="1" outlineLevel="1" x14ac:dyDescent="0.4">
      <c r="A242" s="28"/>
      <c r="B242" s="29"/>
      <c r="C242" s="61"/>
      <c r="D242" s="30"/>
      <c r="E242" s="61"/>
      <c r="F242" s="61"/>
      <c r="G242" s="57">
        <f t="shared" si="5"/>
        <v>0</v>
      </c>
      <c r="H242" s="4"/>
      <c r="I242" s="7"/>
      <c r="J242" s="7"/>
      <c r="K242" s="7"/>
      <c r="L242" s="7"/>
      <c r="M242" s="3"/>
      <c r="N242" s="3"/>
      <c r="O242" s="3"/>
      <c r="P242" s="3"/>
    </row>
    <row r="243" spans="1:16" ht="21" hidden="1" outlineLevel="1" x14ac:dyDescent="0.4">
      <c r="A243" s="28"/>
      <c r="B243" s="29"/>
      <c r="C243" s="61"/>
      <c r="D243" s="30"/>
      <c r="E243" s="61"/>
      <c r="F243" s="61"/>
      <c r="G243" s="57">
        <f t="shared" si="5"/>
        <v>0</v>
      </c>
      <c r="H243" s="4"/>
      <c r="I243" s="7"/>
      <c r="J243" s="7"/>
      <c r="K243" s="7"/>
      <c r="L243" s="7"/>
      <c r="M243" s="3"/>
      <c r="N243" s="3"/>
      <c r="O243" s="3"/>
      <c r="P243" s="3"/>
    </row>
    <row r="244" spans="1:16" ht="21" hidden="1" outlineLevel="1" x14ac:dyDescent="0.4">
      <c r="A244" s="28"/>
      <c r="B244" s="29"/>
      <c r="C244" s="61"/>
      <c r="D244" s="30"/>
      <c r="E244" s="61"/>
      <c r="F244" s="61"/>
      <c r="G244" s="57">
        <f t="shared" si="5"/>
        <v>0</v>
      </c>
      <c r="H244" s="4"/>
      <c r="I244" s="7"/>
      <c r="J244" s="7"/>
      <c r="K244" s="7"/>
      <c r="L244" s="7"/>
      <c r="M244" s="3"/>
      <c r="N244" s="3"/>
      <c r="O244" s="3"/>
      <c r="P244" s="3"/>
    </row>
    <row r="245" spans="1:16" ht="21" hidden="1" outlineLevel="1" x14ac:dyDescent="0.4">
      <c r="A245" s="28"/>
      <c r="B245" s="29"/>
      <c r="C245" s="61"/>
      <c r="D245" s="30"/>
      <c r="E245" s="61"/>
      <c r="F245" s="61"/>
      <c r="G245" s="57">
        <f t="shared" si="5"/>
        <v>0</v>
      </c>
      <c r="H245" s="4"/>
      <c r="I245" s="7"/>
      <c r="J245" s="7"/>
      <c r="K245" s="7"/>
      <c r="L245" s="7"/>
      <c r="M245" s="3"/>
      <c r="N245" s="3"/>
      <c r="O245" s="3"/>
      <c r="P245" s="3"/>
    </row>
    <row r="246" spans="1:16" ht="21" hidden="1" outlineLevel="1" x14ac:dyDescent="0.4">
      <c r="A246" s="28"/>
      <c r="B246" s="29"/>
      <c r="C246" s="61"/>
      <c r="D246" s="30"/>
      <c r="E246" s="61"/>
      <c r="F246" s="61"/>
      <c r="G246" s="57">
        <f t="shared" si="5"/>
        <v>0</v>
      </c>
      <c r="H246" s="4"/>
      <c r="I246" s="7"/>
      <c r="J246" s="7"/>
      <c r="K246" s="7"/>
      <c r="L246" s="7"/>
      <c r="M246" s="3"/>
      <c r="N246" s="3"/>
      <c r="O246" s="3"/>
      <c r="P246" s="3"/>
    </row>
    <row r="247" spans="1:16" ht="21" hidden="1" outlineLevel="1" x14ac:dyDescent="0.4">
      <c r="A247" s="28"/>
      <c r="B247" s="29"/>
      <c r="C247" s="61"/>
      <c r="D247" s="30"/>
      <c r="E247" s="61"/>
      <c r="F247" s="61"/>
      <c r="G247" s="57">
        <f t="shared" si="5"/>
        <v>0</v>
      </c>
      <c r="H247" s="4"/>
      <c r="I247" s="7"/>
      <c r="J247" s="7"/>
      <c r="K247" s="7"/>
      <c r="L247" s="7"/>
      <c r="M247" s="3"/>
      <c r="N247" s="3"/>
      <c r="O247" s="3"/>
      <c r="P247" s="3"/>
    </row>
    <row r="248" spans="1:16" ht="21" hidden="1" outlineLevel="1" x14ac:dyDescent="0.4">
      <c r="A248" s="28"/>
      <c r="B248" s="29"/>
      <c r="C248" s="61"/>
      <c r="D248" s="30"/>
      <c r="E248" s="61"/>
      <c r="F248" s="61"/>
      <c r="G248" s="57">
        <f t="shared" si="5"/>
        <v>0</v>
      </c>
      <c r="H248" s="4"/>
      <c r="I248" s="7"/>
      <c r="J248" s="7"/>
      <c r="K248" s="7"/>
      <c r="L248" s="7"/>
      <c r="M248" s="3"/>
      <c r="N248" s="3"/>
      <c r="O248" s="3"/>
      <c r="P248" s="3"/>
    </row>
    <row r="249" spans="1:16" ht="21" hidden="1" outlineLevel="1" x14ac:dyDescent="0.4">
      <c r="A249" s="28"/>
      <c r="B249" s="29"/>
      <c r="C249" s="61"/>
      <c r="D249" s="30"/>
      <c r="E249" s="61"/>
      <c r="F249" s="61"/>
      <c r="G249" s="57">
        <f t="shared" si="5"/>
        <v>0</v>
      </c>
      <c r="H249" s="4"/>
      <c r="I249" s="7"/>
      <c r="J249" s="7"/>
      <c r="K249" s="7"/>
      <c r="L249" s="7"/>
      <c r="M249" s="3"/>
      <c r="N249" s="3"/>
      <c r="O249" s="3"/>
      <c r="P249" s="3"/>
    </row>
    <row r="250" spans="1:16" ht="21" hidden="1" outlineLevel="1" x14ac:dyDescent="0.4">
      <c r="A250" s="28"/>
      <c r="B250" s="29"/>
      <c r="C250" s="61"/>
      <c r="D250" s="30"/>
      <c r="E250" s="61"/>
      <c r="F250" s="61"/>
      <c r="G250" s="57">
        <f t="shared" si="5"/>
        <v>0</v>
      </c>
      <c r="H250" s="4"/>
      <c r="I250" s="7"/>
      <c r="J250" s="7"/>
      <c r="K250" s="7"/>
      <c r="L250" s="7"/>
      <c r="M250" s="3"/>
      <c r="N250" s="3"/>
      <c r="O250" s="3"/>
      <c r="P250" s="3"/>
    </row>
    <row r="251" spans="1:16" ht="21" hidden="1" outlineLevel="1" x14ac:dyDescent="0.4">
      <c r="A251" s="28"/>
      <c r="B251" s="29"/>
      <c r="C251" s="61"/>
      <c r="D251" s="30"/>
      <c r="E251" s="61"/>
      <c r="F251" s="61"/>
      <c r="G251" s="57">
        <f t="shared" si="5"/>
        <v>0</v>
      </c>
      <c r="H251" s="4"/>
      <c r="I251" s="7"/>
      <c r="J251" s="7"/>
      <c r="K251" s="7"/>
      <c r="L251" s="7"/>
      <c r="M251" s="3"/>
      <c r="N251" s="3"/>
      <c r="O251" s="3"/>
      <c r="P251" s="3"/>
    </row>
    <row r="252" spans="1:16" ht="21" hidden="1" outlineLevel="1" x14ac:dyDescent="0.4">
      <c r="A252" s="28"/>
      <c r="B252" s="29"/>
      <c r="C252" s="61"/>
      <c r="D252" s="30"/>
      <c r="E252" s="61"/>
      <c r="F252" s="61"/>
      <c r="G252" s="57">
        <f t="shared" si="5"/>
        <v>0</v>
      </c>
      <c r="H252" s="4"/>
      <c r="I252" s="7"/>
      <c r="J252" s="7"/>
      <c r="K252" s="7"/>
      <c r="L252" s="7"/>
      <c r="M252" s="3"/>
      <c r="N252" s="3"/>
      <c r="O252" s="3"/>
      <c r="P252" s="3"/>
    </row>
    <row r="253" spans="1:16" ht="21" hidden="1" outlineLevel="1" x14ac:dyDescent="0.4">
      <c r="A253" s="28"/>
      <c r="B253" s="29"/>
      <c r="C253" s="61"/>
      <c r="D253" s="30"/>
      <c r="E253" s="61"/>
      <c r="F253" s="61"/>
      <c r="G253" s="57"/>
      <c r="H253" s="4"/>
      <c r="I253" s="7"/>
      <c r="J253" s="7"/>
      <c r="K253" s="7"/>
      <c r="L253" s="7"/>
      <c r="M253" s="3"/>
      <c r="N253" s="3"/>
      <c r="O253" s="3"/>
      <c r="P253" s="3"/>
    </row>
    <row r="254" spans="1:16" ht="21" hidden="1" outlineLevel="1" x14ac:dyDescent="0.4">
      <c r="A254" s="28"/>
      <c r="B254" s="29"/>
      <c r="C254" s="61"/>
      <c r="D254" s="30"/>
      <c r="E254" s="61"/>
      <c r="F254" s="61"/>
      <c r="G254" s="57"/>
      <c r="H254" s="4"/>
      <c r="I254" s="7"/>
      <c r="J254" s="7"/>
      <c r="K254" s="7"/>
      <c r="L254" s="7"/>
      <c r="M254" s="3"/>
      <c r="N254" s="3"/>
      <c r="O254" s="3"/>
      <c r="P254" s="3"/>
    </row>
    <row r="255" spans="1:16" ht="21" hidden="1" outlineLevel="1" x14ac:dyDescent="0.4">
      <c r="A255" s="28"/>
      <c r="B255" s="29"/>
      <c r="C255" s="61"/>
      <c r="D255" s="30"/>
      <c r="E255" s="61"/>
      <c r="F255" s="61"/>
      <c r="G255" s="57">
        <f t="shared" si="5"/>
        <v>0</v>
      </c>
      <c r="H255" s="4"/>
      <c r="I255" s="7"/>
      <c r="J255" s="7"/>
      <c r="K255" s="7"/>
      <c r="L255" s="7"/>
      <c r="M255" s="3"/>
      <c r="N255" s="3"/>
      <c r="O255" s="3"/>
      <c r="P255" s="3"/>
    </row>
    <row r="256" spans="1:16" ht="21" collapsed="1" x14ac:dyDescent="0.4">
      <c r="A256" s="39" t="s">
        <v>66</v>
      </c>
      <c r="B256" s="34"/>
      <c r="C256" s="62"/>
      <c r="D256" s="35">
        <f>SUM(D257:D273)</f>
        <v>0</v>
      </c>
      <c r="E256" s="62"/>
      <c r="F256" s="62"/>
      <c r="G256" s="58">
        <f>SUM(G257:G266)</f>
        <v>0</v>
      </c>
      <c r="H256" s="4"/>
      <c r="I256" s="7"/>
      <c r="J256" s="7"/>
      <c r="K256" s="7"/>
      <c r="L256" s="7"/>
      <c r="M256" s="3"/>
      <c r="N256" s="3"/>
      <c r="O256" s="3"/>
      <c r="P256" s="3"/>
    </row>
    <row r="257" spans="1:16" ht="21" hidden="1" outlineLevel="1" x14ac:dyDescent="0.4">
      <c r="A257" s="28" t="s">
        <v>67</v>
      </c>
      <c r="B257" s="29"/>
      <c r="C257" s="61"/>
      <c r="D257" s="30"/>
      <c r="E257" s="61"/>
      <c r="F257" s="61"/>
      <c r="G257" s="57">
        <f t="shared" si="5"/>
        <v>0</v>
      </c>
      <c r="H257" s="4"/>
      <c r="I257" s="7"/>
      <c r="J257" s="7"/>
      <c r="K257" s="7"/>
      <c r="L257" s="7"/>
      <c r="M257" s="3"/>
      <c r="N257" s="3"/>
      <c r="O257" s="3"/>
      <c r="P257" s="3"/>
    </row>
    <row r="258" spans="1:16" ht="21" hidden="1" outlineLevel="1" x14ac:dyDescent="0.4">
      <c r="A258" s="28" t="s">
        <v>68</v>
      </c>
      <c r="B258" s="29"/>
      <c r="C258" s="61"/>
      <c r="D258" s="30"/>
      <c r="E258" s="61"/>
      <c r="F258" s="61"/>
      <c r="G258" s="57">
        <f t="shared" si="5"/>
        <v>0</v>
      </c>
      <c r="H258" s="4"/>
      <c r="I258" s="7"/>
      <c r="J258" s="7"/>
      <c r="K258" s="7"/>
      <c r="L258" s="7"/>
      <c r="M258" s="3"/>
      <c r="N258" s="3"/>
      <c r="O258" s="3"/>
      <c r="P258" s="3"/>
    </row>
    <row r="259" spans="1:16" ht="21" hidden="1" outlineLevel="1" x14ac:dyDescent="0.4">
      <c r="A259" s="28"/>
      <c r="B259" s="29"/>
      <c r="C259" s="61"/>
      <c r="D259" s="30"/>
      <c r="E259" s="61"/>
      <c r="F259" s="61"/>
      <c r="G259" s="57">
        <f t="shared" si="5"/>
        <v>0</v>
      </c>
      <c r="H259" s="4"/>
      <c r="I259" s="7"/>
      <c r="J259" s="7"/>
      <c r="K259" s="7"/>
      <c r="L259" s="7"/>
      <c r="M259" s="3"/>
      <c r="N259" s="3"/>
      <c r="O259" s="3"/>
      <c r="P259" s="3"/>
    </row>
    <row r="260" spans="1:16" ht="21" hidden="1" outlineLevel="1" x14ac:dyDescent="0.4">
      <c r="A260" s="28"/>
      <c r="B260" s="29"/>
      <c r="C260" s="61"/>
      <c r="D260" s="30"/>
      <c r="E260" s="61"/>
      <c r="F260" s="61"/>
      <c r="G260" s="57">
        <f t="shared" si="5"/>
        <v>0</v>
      </c>
      <c r="H260" s="4"/>
      <c r="I260" s="7"/>
      <c r="J260" s="7"/>
      <c r="K260" s="7"/>
      <c r="L260" s="7"/>
      <c r="M260" s="3"/>
      <c r="N260" s="3"/>
      <c r="O260" s="3"/>
      <c r="P260" s="3"/>
    </row>
    <row r="261" spans="1:16" ht="21" hidden="1" outlineLevel="1" x14ac:dyDescent="0.4">
      <c r="A261" s="28"/>
      <c r="B261" s="29"/>
      <c r="C261" s="61"/>
      <c r="D261" s="30"/>
      <c r="E261" s="61"/>
      <c r="F261" s="61"/>
      <c r="G261" s="57">
        <f t="shared" si="5"/>
        <v>0</v>
      </c>
      <c r="H261" s="4"/>
      <c r="I261" s="7"/>
      <c r="J261" s="7"/>
      <c r="K261" s="7"/>
      <c r="L261" s="7"/>
      <c r="M261" s="3"/>
      <c r="N261" s="3"/>
      <c r="O261" s="3"/>
      <c r="P261" s="3"/>
    </row>
    <row r="262" spans="1:16" ht="21" hidden="1" outlineLevel="1" x14ac:dyDescent="0.4">
      <c r="A262" s="28"/>
      <c r="B262" s="29"/>
      <c r="C262" s="61"/>
      <c r="D262" s="30"/>
      <c r="E262" s="61"/>
      <c r="F262" s="61"/>
      <c r="G262" s="57">
        <f t="shared" si="5"/>
        <v>0</v>
      </c>
      <c r="H262" s="4"/>
      <c r="I262" s="7"/>
      <c r="J262" s="7"/>
      <c r="K262" s="7"/>
      <c r="L262" s="7"/>
      <c r="M262" s="3"/>
      <c r="N262" s="3"/>
      <c r="O262" s="3"/>
      <c r="P262" s="3"/>
    </row>
    <row r="263" spans="1:16" ht="21" hidden="1" outlineLevel="1" x14ac:dyDescent="0.4">
      <c r="A263" s="28"/>
      <c r="B263" s="29"/>
      <c r="C263" s="61"/>
      <c r="D263" s="30"/>
      <c r="E263" s="61"/>
      <c r="F263" s="61"/>
      <c r="G263" s="57">
        <f t="shared" si="5"/>
        <v>0</v>
      </c>
      <c r="H263" s="4"/>
      <c r="I263" s="7"/>
      <c r="J263" s="7"/>
      <c r="K263" s="7"/>
      <c r="L263" s="7"/>
      <c r="M263" s="3"/>
      <c r="N263" s="3"/>
      <c r="O263" s="3"/>
      <c r="P263" s="3"/>
    </row>
    <row r="264" spans="1:16" ht="21" hidden="1" outlineLevel="1" x14ac:dyDescent="0.4">
      <c r="A264" s="28"/>
      <c r="B264" s="29"/>
      <c r="C264" s="61"/>
      <c r="D264" s="30"/>
      <c r="E264" s="61"/>
      <c r="F264" s="61"/>
      <c r="G264" s="57">
        <f t="shared" si="5"/>
        <v>0</v>
      </c>
      <c r="H264" s="4"/>
      <c r="I264" s="7"/>
      <c r="J264" s="7"/>
      <c r="K264" s="7"/>
      <c r="L264" s="7"/>
      <c r="M264" s="3"/>
      <c r="N264" s="3"/>
      <c r="O264" s="3"/>
      <c r="P264" s="3"/>
    </row>
    <row r="265" spans="1:16" ht="21" hidden="1" outlineLevel="1" x14ac:dyDescent="0.4">
      <c r="A265" s="28"/>
      <c r="B265" s="29"/>
      <c r="C265" s="61"/>
      <c r="D265" s="30"/>
      <c r="E265" s="61"/>
      <c r="F265" s="61"/>
      <c r="G265" s="57">
        <f t="shared" si="5"/>
        <v>0</v>
      </c>
      <c r="H265" s="4"/>
      <c r="I265" s="7"/>
      <c r="J265" s="7"/>
      <c r="K265" s="7"/>
      <c r="L265" s="7"/>
      <c r="M265" s="3"/>
      <c r="N265" s="3"/>
      <c r="O265" s="3"/>
      <c r="P265" s="3"/>
    </row>
    <row r="266" spans="1:16" ht="21" hidden="1" outlineLevel="1" x14ac:dyDescent="0.4">
      <c r="A266" s="28"/>
      <c r="B266" s="29"/>
      <c r="C266" s="61"/>
      <c r="D266" s="30"/>
      <c r="E266" s="61"/>
      <c r="F266" s="61"/>
      <c r="G266" s="57">
        <f t="shared" si="5"/>
        <v>0</v>
      </c>
      <c r="H266" s="4"/>
      <c r="I266" s="7"/>
      <c r="J266" s="7"/>
      <c r="K266" s="7"/>
      <c r="L266" s="7"/>
      <c r="M266" s="3"/>
      <c r="N266" s="3"/>
      <c r="O266" s="3"/>
      <c r="P266" s="3"/>
    </row>
    <row r="267" spans="1:16" ht="21" collapsed="1" x14ac:dyDescent="0.4">
      <c r="A267" s="39" t="s">
        <v>82</v>
      </c>
      <c r="B267" s="29"/>
      <c r="C267" s="61"/>
      <c r="D267" s="30"/>
      <c r="E267" s="61"/>
      <c r="F267" s="61"/>
      <c r="G267" s="58">
        <f>SUM(G268:G272)</f>
        <v>0</v>
      </c>
      <c r="H267" s="4"/>
      <c r="I267" s="7"/>
      <c r="J267" s="7"/>
      <c r="K267" s="7"/>
      <c r="L267" s="7"/>
      <c r="M267" s="3"/>
      <c r="N267" s="3"/>
      <c r="O267" s="3"/>
      <c r="P267" s="3"/>
    </row>
    <row r="268" spans="1:16" ht="21" hidden="1" outlineLevel="1" x14ac:dyDescent="0.4">
      <c r="A268" s="28"/>
      <c r="B268" s="29"/>
      <c r="C268" s="61"/>
      <c r="D268" s="30"/>
      <c r="E268" s="61"/>
      <c r="F268" s="61"/>
      <c r="G268" s="57">
        <f t="shared" si="5"/>
        <v>0</v>
      </c>
      <c r="H268" s="4"/>
      <c r="I268" s="7"/>
      <c r="J268" s="7"/>
      <c r="K268" s="7"/>
      <c r="L268" s="7"/>
      <c r="M268" s="3"/>
      <c r="N268" s="3"/>
      <c r="O268" s="3"/>
      <c r="P268" s="3"/>
    </row>
    <row r="269" spans="1:16" ht="21" hidden="1" outlineLevel="1" x14ac:dyDescent="0.4">
      <c r="A269" s="28"/>
      <c r="B269" s="29"/>
      <c r="C269" s="61"/>
      <c r="D269" s="30"/>
      <c r="E269" s="61"/>
      <c r="F269" s="61"/>
      <c r="G269" s="57">
        <f t="shared" si="5"/>
        <v>0</v>
      </c>
      <c r="H269" s="4"/>
      <c r="I269" s="7"/>
      <c r="J269" s="7"/>
      <c r="K269" s="7"/>
      <c r="L269" s="7"/>
      <c r="M269" s="3"/>
      <c r="N269" s="3"/>
      <c r="O269" s="3"/>
      <c r="P269" s="3"/>
    </row>
    <row r="270" spans="1:16" ht="21" hidden="1" outlineLevel="1" x14ac:dyDescent="0.4">
      <c r="A270" s="28"/>
      <c r="B270" s="29"/>
      <c r="C270" s="61"/>
      <c r="D270" s="30"/>
      <c r="E270" s="61"/>
      <c r="F270" s="61"/>
      <c r="G270" s="57">
        <f t="shared" si="5"/>
        <v>0</v>
      </c>
      <c r="H270" s="4"/>
      <c r="I270" s="7"/>
      <c r="J270" s="7"/>
      <c r="K270" s="7"/>
      <c r="L270" s="7"/>
      <c r="M270" s="3"/>
      <c r="N270" s="3"/>
      <c r="O270" s="3"/>
      <c r="P270" s="3"/>
    </row>
    <row r="271" spans="1:16" ht="21" hidden="1" outlineLevel="1" x14ac:dyDescent="0.4">
      <c r="A271" s="28"/>
      <c r="B271" s="29"/>
      <c r="C271" s="61"/>
      <c r="D271" s="30"/>
      <c r="E271" s="61"/>
      <c r="F271" s="61"/>
      <c r="G271" s="57">
        <f t="shared" si="5"/>
        <v>0</v>
      </c>
      <c r="H271" s="4"/>
      <c r="I271" s="7"/>
      <c r="J271" s="7"/>
      <c r="K271" s="7"/>
      <c r="L271" s="7"/>
      <c r="M271" s="3"/>
      <c r="N271" s="3"/>
      <c r="O271" s="3"/>
      <c r="P271" s="3"/>
    </row>
    <row r="272" spans="1:16" ht="21" hidden="1" outlineLevel="1" x14ac:dyDescent="0.4">
      <c r="A272" s="28"/>
      <c r="B272" s="29"/>
      <c r="C272" s="61"/>
      <c r="D272" s="30"/>
      <c r="E272" s="61"/>
      <c r="F272" s="61"/>
      <c r="G272" s="57">
        <f t="shared" si="5"/>
        <v>0</v>
      </c>
      <c r="H272" s="4"/>
      <c r="I272" s="7"/>
      <c r="J272" s="7"/>
      <c r="K272" s="7"/>
      <c r="L272" s="7"/>
      <c r="M272" s="3"/>
      <c r="N272" s="3"/>
      <c r="O272" s="3"/>
      <c r="P272" s="3"/>
    </row>
    <row r="273" spans="1:16" ht="21" hidden="1" outlineLevel="1" x14ac:dyDescent="0.4">
      <c r="A273" s="28"/>
      <c r="B273" s="29"/>
      <c r="C273" s="61"/>
      <c r="D273" s="30"/>
      <c r="E273" s="61"/>
      <c r="F273" s="61"/>
      <c r="G273" s="57"/>
      <c r="H273" s="4"/>
      <c r="I273" s="7"/>
      <c r="J273" s="7"/>
      <c r="K273" s="7"/>
      <c r="L273" s="7"/>
      <c r="M273" s="3"/>
      <c r="N273" s="3"/>
      <c r="O273" s="3"/>
      <c r="P273" s="3"/>
    </row>
    <row r="274" spans="1:16" ht="21" collapsed="1" x14ac:dyDescent="0.4">
      <c r="A274" s="39" t="s">
        <v>51</v>
      </c>
      <c r="B274" s="29"/>
      <c r="C274" s="30"/>
      <c r="D274" s="35">
        <f>D5+D43+D173+D195</f>
        <v>36.200000000000003</v>
      </c>
      <c r="E274" s="61"/>
      <c r="F274" s="61"/>
      <c r="G274" s="58">
        <f>G5+G43+G99+G173+G195+G256+G267</f>
        <v>6760</v>
      </c>
      <c r="H274" s="4"/>
      <c r="I274" s="7"/>
      <c r="J274" s="7"/>
      <c r="K274" s="7"/>
      <c r="L274" s="7"/>
      <c r="M274" s="3"/>
      <c r="N274" s="3"/>
      <c r="O274" s="3"/>
      <c r="P274" s="3"/>
    </row>
    <row r="275" spans="1:16" ht="21" x14ac:dyDescent="0.4">
      <c r="A275" s="6" t="s">
        <v>7</v>
      </c>
      <c r="B275" s="16"/>
      <c r="C275" s="7"/>
      <c r="D275" s="7"/>
      <c r="E275" s="64"/>
      <c r="F275" s="64"/>
      <c r="G275" s="12" t="s">
        <v>7</v>
      </c>
      <c r="H275" s="4"/>
      <c r="I275" s="7"/>
      <c r="J275" s="7"/>
      <c r="K275" s="7"/>
      <c r="L275" s="7"/>
      <c r="M275" s="3"/>
      <c r="N275" s="3"/>
      <c r="O275" s="3"/>
      <c r="P275" s="3"/>
    </row>
    <row r="276" spans="1:16" ht="21" x14ac:dyDescent="0.4">
      <c r="A276" s="6"/>
      <c r="B276" s="16"/>
      <c r="C276" s="7"/>
      <c r="D276" s="7"/>
      <c r="E276" s="7"/>
      <c r="F276" s="7"/>
      <c r="G276" s="11"/>
      <c r="H276" s="4"/>
      <c r="I276" s="7"/>
      <c r="J276" s="7"/>
      <c r="K276" s="7"/>
      <c r="L276" s="7"/>
      <c r="M276" s="3"/>
      <c r="N276" s="3"/>
      <c r="O276" s="3"/>
      <c r="P276" s="3"/>
    </row>
    <row r="277" spans="1:16" ht="21" x14ac:dyDescent="0.4">
      <c r="A277" s="6" t="s">
        <v>7</v>
      </c>
      <c r="B277" s="16"/>
      <c r="C277" s="7"/>
      <c r="D277" s="7"/>
      <c r="E277" s="7"/>
      <c r="F277" s="7"/>
      <c r="G277" s="45" t="s">
        <v>7</v>
      </c>
      <c r="H277" s="4" t="s">
        <v>7</v>
      </c>
      <c r="I277" s="7"/>
      <c r="J277" s="7"/>
      <c r="K277" s="7"/>
      <c r="L277" s="7"/>
      <c r="M277" s="3"/>
      <c r="N277" s="3"/>
      <c r="O277" s="3"/>
      <c r="P277" s="3"/>
    </row>
    <row r="278" spans="1:16" ht="21" x14ac:dyDescent="0.4">
      <c r="A278" s="6"/>
      <c r="B278" s="16"/>
      <c r="C278" s="7"/>
      <c r="D278" s="7"/>
      <c r="E278" s="7"/>
      <c r="F278" s="7"/>
      <c r="G278" s="11">
        <f>'2016 затраты  '!I74</f>
        <v>4807.5</v>
      </c>
      <c r="H278" s="4"/>
      <c r="I278" s="7"/>
      <c r="J278" s="7"/>
      <c r="K278" s="7"/>
      <c r="L278" s="7"/>
      <c r="M278" s="3"/>
      <c r="N278" s="3"/>
      <c r="O278" s="3"/>
      <c r="P278" s="3"/>
    </row>
    <row r="279" spans="1:16" ht="21" x14ac:dyDescent="0.4">
      <c r="A279" s="3"/>
      <c r="B279" s="16"/>
      <c r="C279" s="3"/>
      <c r="D279" s="3"/>
      <c r="E279" s="3"/>
      <c r="F279" s="3"/>
      <c r="G279" s="12">
        <f>D274</f>
        <v>36.200000000000003</v>
      </c>
      <c r="H279" s="4"/>
      <c r="I279" s="3"/>
      <c r="J279" s="3"/>
      <c r="K279" s="3"/>
      <c r="L279" s="3"/>
      <c r="M279" s="3"/>
      <c r="N279" s="3"/>
      <c r="O279" s="3"/>
      <c r="P279" s="3"/>
    </row>
    <row r="280" spans="1:16" ht="21" x14ac:dyDescent="0.4">
      <c r="G280" s="11">
        <f>G278/G279</f>
        <v>132.80386740331491</v>
      </c>
    </row>
    <row r="281" spans="1:16" x14ac:dyDescent="0.3">
      <c r="G281" s="10" t="s">
        <v>7</v>
      </c>
    </row>
    <row r="282" spans="1:16" x14ac:dyDescent="0.3">
      <c r="A282" t="s">
        <v>74</v>
      </c>
    </row>
    <row r="283" spans="1:16" x14ac:dyDescent="0.3">
      <c r="A283" t="s">
        <v>75</v>
      </c>
    </row>
    <row r="284" spans="1:16" x14ac:dyDescent="0.3">
      <c r="A284" t="s">
        <v>71</v>
      </c>
    </row>
    <row r="285" spans="1:16" ht="18" x14ac:dyDescent="0.35">
      <c r="G285" s="55">
        <f>SUM(G282:G284)</f>
        <v>0</v>
      </c>
    </row>
    <row r="287" spans="1:16" ht="21" x14ac:dyDescent="0.4">
      <c r="G287" s="56">
        <f>G274+G285</f>
        <v>6760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opLeftCell="A94" workbookViewId="0">
      <selection activeCell="G38" sqref="G38"/>
    </sheetView>
  </sheetViews>
  <sheetFormatPr defaultRowHeight="21" x14ac:dyDescent="0.4"/>
  <cols>
    <col min="1" max="1" width="12.88671875" style="3" customWidth="1"/>
    <col min="2" max="2" width="19.109375" style="3" customWidth="1"/>
    <col min="3" max="3" width="15" style="3" customWidth="1"/>
    <col min="4" max="4" width="13.88671875" style="3" customWidth="1"/>
    <col min="5" max="7" width="9.109375" style="3"/>
    <col min="8" max="8" width="14" style="3" customWidth="1"/>
    <col min="9" max="9" width="10.44140625" style="3" bestFit="1" customWidth="1"/>
  </cols>
  <sheetData>
    <row r="1" spans="1:7" s="3" customFormat="1" x14ac:dyDescent="0.4">
      <c r="A1" s="3" t="s">
        <v>87</v>
      </c>
    </row>
    <row r="2" spans="1:7" s="3" customFormat="1" x14ac:dyDescent="0.4">
      <c r="A2" s="3" t="s">
        <v>48</v>
      </c>
      <c r="B2" s="3" t="s">
        <v>50</v>
      </c>
      <c r="C2" s="3" t="s">
        <v>5</v>
      </c>
      <c r="D2" s="3" t="s">
        <v>46</v>
      </c>
    </row>
    <row r="3" spans="1:7" s="3" customFormat="1" x14ac:dyDescent="0.4">
      <c r="A3" s="3" t="s">
        <v>73</v>
      </c>
    </row>
    <row r="4" spans="1:7" s="3" customFormat="1" x14ac:dyDescent="0.4">
      <c r="A4" s="6"/>
      <c r="D4" s="3">
        <f t="shared" ref="D4:D55" si="0">B4*C4</f>
        <v>0</v>
      </c>
    </row>
    <row r="5" spans="1:7" s="3" customFormat="1" x14ac:dyDescent="0.4">
      <c r="A5" s="6"/>
      <c r="D5" s="3">
        <f t="shared" si="0"/>
        <v>0</v>
      </c>
    </row>
    <row r="6" spans="1:7" s="3" customFormat="1" x14ac:dyDescent="0.4">
      <c r="A6" s="6"/>
      <c r="D6" s="3">
        <f t="shared" si="0"/>
        <v>0</v>
      </c>
    </row>
    <row r="7" spans="1:7" s="3" customFormat="1" x14ac:dyDescent="0.4">
      <c r="A7" s="6"/>
      <c r="D7" s="3">
        <f t="shared" si="0"/>
        <v>0</v>
      </c>
    </row>
    <row r="8" spans="1:7" s="3" customFormat="1" x14ac:dyDescent="0.4">
      <c r="A8" s="6"/>
      <c r="D8" s="3">
        <f t="shared" si="0"/>
        <v>0</v>
      </c>
    </row>
    <row r="9" spans="1:7" s="3" customFormat="1" x14ac:dyDescent="0.4">
      <c r="A9" s="6"/>
      <c r="D9" s="3">
        <f t="shared" si="0"/>
        <v>0</v>
      </c>
    </row>
    <row r="10" spans="1:7" s="3" customFormat="1" x14ac:dyDescent="0.4">
      <c r="A10" s="6"/>
      <c r="D10" s="3">
        <f t="shared" si="0"/>
        <v>0</v>
      </c>
    </row>
    <row r="11" spans="1:7" s="3" customFormat="1" x14ac:dyDescent="0.4">
      <c r="A11" s="6"/>
      <c r="D11" s="3">
        <f t="shared" si="0"/>
        <v>0</v>
      </c>
    </row>
    <row r="12" spans="1:7" s="3" customFormat="1" x14ac:dyDescent="0.4">
      <c r="A12" s="6"/>
      <c r="D12" s="3">
        <f t="shared" si="0"/>
        <v>0</v>
      </c>
    </row>
    <row r="13" spans="1:7" s="3" customFormat="1" x14ac:dyDescent="0.4">
      <c r="A13" s="6"/>
      <c r="D13" s="3">
        <f t="shared" si="0"/>
        <v>0</v>
      </c>
      <c r="G13" s="3" t="s">
        <v>7</v>
      </c>
    </row>
    <row r="14" spans="1:7" s="3" customFormat="1" x14ac:dyDescent="0.4">
      <c r="A14" s="6"/>
      <c r="D14" s="3">
        <f t="shared" si="0"/>
        <v>0</v>
      </c>
    </row>
    <row r="15" spans="1:7" s="3" customFormat="1" x14ac:dyDescent="0.4">
      <c r="A15" s="6"/>
      <c r="D15" s="3">
        <f t="shared" si="0"/>
        <v>0</v>
      </c>
    </row>
    <row r="16" spans="1:7" s="3" customFormat="1" x14ac:dyDescent="0.4">
      <c r="A16" s="6"/>
      <c r="D16" s="3">
        <f t="shared" si="0"/>
        <v>0</v>
      </c>
      <c r="G16" s="3" t="s">
        <v>7</v>
      </c>
    </row>
    <row r="17" spans="1:9" s="3" customFormat="1" x14ac:dyDescent="0.4">
      <c r="A17" s="6"/>
      <c r="D17" s="3">
        <f t="shared" si="0"/>
        <v>0</v>
      </c>
      <c r="G17" s="3" t="s">
        <v>7</v>
      </c>
    </row>
    <row r="18" spans="1:9" s="3" customFormat="1" x14ac:dyDescent="0.4">
      <c r="A18" s="6"/>
      <c r="D18" s="3">
        <f t="shared" si="0"/>
        <v>0</v>
      </c>
      <c r="G18" s="3" t="s">
        <v>7</v>
      </c>
    </row>
    <row r="19" spans="1:9" s="3" customFormat="1" x14ac:dyDescent="0.4">
      <c r="A19" s="6"/>
      <c r="D19" s="3">
        <f t="shared" si="0"/>
        <v>0</v>
      </c>
    </row>
    <row r="20" spans="1:9" s="3" customFormat="1" x14ac:dyDescent="0.4">
      <c r="A20" s="6"/>
      <c r="D20" s="3">
        <f t="shared" si="0"/>
        <v>0</v>
      </c>
      <c r="F20" s="3" t="s">
        <v>7</v>
      </c>
      <c r="G20" s="3" t="s">
        <v>7</v>
      </c>
    </row>
    <row r="21" spans="1:9" s="3" customFormat="1" x14ac:dyDescent="0.4">
      <c r="A21" s="6"/>
      <c r="D21" s="3">
        <f t="shared" si="0"/>
        <v>0</v>
      </c>
    </row>
    <row r="22" spans="1:9" s="3" customFormat="1" x14ac:dyDescent="0.4">
      <c r="A22" s="6"/>
      <c r="D22" s="3">
        <f t="shared" si="0"/>
        <v>0</v>
      </c>
    </row>
    <row r="23" spans="1:9" s="3" customFormat="1" x14ac:dyDescent="0.4">
      <c r="A23" s="6"/>
      <c r="D23" s="3">
        <f t="shared" si="0"/>
        <v>0</v>
      </c>
      <c r="G23" s="3" t="s">
        <v>7</v>
      </c>
    </row>
    <row r="24" spans="1:9" s="3" customFormat="1" x14ac:dyDescent="0.4">
      <c r="A24" s="6"/>
      <c r="D24" s="3">
        <f t="shared" si="0"/>
        <v>0</v>
      </c>
      <c r="G24" s="3" t="s">
        <v>7</v>
      </c>
    </row>
    <row r="25" spans="1:9" s="3" customFormat="1" x14ac:dyDescent="0.4">
      <c r="A25" s="6"/>
      <c r="D25" s="3">
        <f t="shared" si="0"/>
        <v>0</v>
      </c>
    </row>
    <row r="26" spans="1:9" s="3" customFormat="1" x14ac:dyDescent="0.4">
      <c r="A26" s="6"/>
      <c r="D26" s="3">
        <f t="shared" si="0"/>
        <v>0</v>
      </c>
      <c r="F26" s="3" t="s">
        <v>7</v>
      </c>
    </row>
    <row r="27" spans="1:9" s="3" customFormat="1" x14ac:dyDescent="0.4">
      <c r="A27" s="6"/>
      <c r="D27" s="3">
        <f t="shared" si="0"/>
        <v>0</v>
      </c>
    </row>
    <row r="28" spans="1:9" s="3" customFormat="1" x14ac:dyDescent="0.4">
      <c r="A28" s="6"/>
      <c r="D28" s="3">
        <f t="shared" si="0"/>
        <v>0</v>
      </c>
    </row>
    <row r="29" spans="1:9" s="3" customFormat="1" x14ac:dyDescent="0.4">
      <c r="A29" s="6"/>
      <c r="D29" s="3">
        <f t="shared" si="0"/>
        <v>0</v>
      </c>
      <c r="I29" s="3" t="s">
        <v>7</v>
      </c>
    </row>
    <row r="30" spans="1:9" s="3" customFormat="1" x14ac:dyDescent="0.4">
      <c r="A30" s="6"/>
      <c r="D30" s="3">
        <f t="shared" si="0"/>
        <v>0</v>
      </c>
    </row>
    <row r="31" spans="1:9" s="3" customFormat="1" x14ac:dyDescent="0.4">
      <c r="A31" s="6"/>
      <c r="D31" s="3" t="s">
        <v>7</v>
      </c>
    </row>
    <row r="32" spans="1:9" s="3" customFormat="1" x14ac:dyDescent="0.4">
      <c r="A32" s="6"/>
      <c r="D32" s="3">
        <f t="shared" si="0"/>
        <v>0</v>
      </c>
    </row>
    <row r="33" spans="1:7" s="3" customFormat="1" x14ac:dyDescent="0.4">
      <c r="A33" s="6"/>
      <c r="D33" s="3">
        <f t="shared" si="0"/>
        <v>0</v>
      </c>
    </row>
    <row r="34" spans="1:7" s="3" customFormat="1" x14ac:dyDescent="0.4">
      <c r="A34" s="6"/>
      <c r="D34" s="3">
        <f t="shared" si="0"/>
        <v>0</v>
      </c>
    </row>
    <row r="35" spans="1:7" s="3" customFormat="1" x14ac:dyDescent="0.4">
      <c r="A35" s="6"/>
      <c r="D35" s="3">
        <f t="shared" si="0"/>
        <v>0</v>
      </c>
    </row>
    <row r="36" spans="1:7" s="3" customFormat="1" x14ac:dyDescent="0.4">
      <c r="A36" s="6"/>
      <c r="D36" s="3">
        <f t="shared" si="0"/>
        <v>0</v>
      </c>
    </row>
    <row r="37" spans="1:7" s="3" customFormat="1" x14ac:dyDescent="0.4">
      <c r="A37" s="6"/>
      <c r="D37" s="3">
        <f t="shared" si="0"/>
        <v>0</v>
      </c>
    </row>
    <row r="38" spans="1:7" s="3" customFormat="1" x14ac:dyDescent="0.4">
      <c r="A38" s="6"/>
      <c r="D38" s="3">
        <f t="shared" si="0"/>
        <v>0</v>
      </c>
    </row>
    <row r="39" spans="1:7" s="3" customFormat="1" x14ac:dyDescent="0.4">
      <c r="A39" s="6"/>
      <c r="D39" s="3">
        <f t="shared" si="0"/>
        <v>0</v>
      </c>
    </row>
    <row r="40" spans="1:7" s="3" customFormat="1" x14ac:dyDescent="0.4">
      <c r="A40" s="6"/>
      <c r="D40" s="3">
        <f t="shared" si="0"/>
        <v>0</v>
      </c>
    </row>
    <row r="41" spans="1:7" s="3" customFormat="1" x14ac:dyDescent="0.4">
      <c r="A41" s="6"/>
      <c r="D41" s="3">
        <f t="shared" si="0"/>
        <v>0</v>
      </c>
    </row>
    <row r="42" spans="1:7" s="3" customFormat="1" x14ac:dyDescent="0.4">
      <c r="A42" s="6"/>
      <c r="D42" s="3">
        <f t="shared" si="0"/>
        <v>0</v>
      </c>
    </row>
    <row r="43" spans="1:7" s="3" customFormat="1" x14ac:dyDescent="0.4">
      <c r="A43" s="6"/>
      <c r="D43" s="3">
        <f t="shared" si="0"/>
        <v>0</v>
      </c>
    </row>
    <row r="44" spans="1:7" s="3" customFormat="1" x14ac:dyDescent="0.4">
      <c r="A44" s="6"/>
      <c r="D44" s="3">
        <f t="shared" si="0"/>
        <v>0</v>
      </c>
    </row>
    <row r="45" spans="1:7" s="3" customFormat="1" x14ac:dyDescent="0.4">
      <c r="A45" s="6"/>
      <c r="D45" s="3">
        <f t="shared" si="0"/>
        <v>0</v>
      </c>
    </row>
    <row r="46" spans="1:7" s="3" customFormat="1" x14ac:dyDescent="0.4">
      <c r="A46" s="6"/>
      <c r="D46" s="3">
        <f t="shared" si="0"/>
        <v>0</v>
      </c>
      <c r="G46" s="3" t="s">
        <v>7</v>
      </c>
    </row>
    <row r="47" spans="1:7" s="3" customFormat="1" x14ac:dyDescent="0.4">
      <c r="A47" s="6"/>
      <c r="D47" s="3">
        <f t="shared" si="0"/>
        <v>0</v>
      </c>
    </row>
    <row r="48" spans="1:7" s="3" customFormat="1" x14ac:dyDescent="0.4">
      <c r="A48" s="6"/>
      <c r="D48" s="3">
        <f t="shared" si="0"/>
        <v>0</v>
      </c>
    </row>
    <row r="49" spans="1:8" s="3" customFormat="1" x14ac:dyDescent="0.4">
      <c r="A49" s="6"/>
      <c r="D49" s="3">
        <f t="shared" si="0"/>
        <v>0</v>
      </c>
      <c r="H49" s="3">
        <f>46-19</f>
        <v>27</v>
      </c>
    </row>
    <row r="50" spans="1:8" s="3" customFormat="1" x14ac:dyDescent="0.4">
      <c r="A50" s="6"/>
      <c r="D50" s="3">
        <f t="shared" si="0"/>
        <v>0</v>
      </c>
    </row>
    <row r="51" spans="1:8" s="3" customFormat="1" x14ac:dyDescent="0.4">
      <c r="A51" s="6"/>
      <c r="D51" s="3">
        <f t="shared" si="0"/>
        <v>0</v>
      </c>
    </row>
    <row r="52" spans="1:8" s="3" customFormat="1" x14ac:dyDescent="0.4">
      <c r="A52" s="6"/>
      <c r="D52" s="3">
        <f t="shared" si="0"/>
        <v>0</v>
      </c>
    </row>
    <row r="53" spans="1:8" s="3" customFormat="1" x14ac:dyDescent="0.4">
      <c r="A53" s="6"/>
      <c r="D53" s="3">
        <f t="shared" si="0"/>
        <v>0</v>
      </c>
    </row>
    <row r="54" spans="1:8" s="3" customFormat="1" x14ac:dyDescent="0.4">
      <c r="A54" s="6"/>
      <c r="D54" s="3">
        <f t="shared" si="0"/>
        <v>0</v>
      </c>
    </row>
    <row r="55" spans="1:8" s="3" customFormat="1" x14ac:dyDescent="0.4">
      <c r="A55" s="6"/>
      <c r="D55" s="3">
        <f t="shared" si="0"/>
        <v>0</v>
      </c>
    </row>
    <row r="56" spans="1:8" s="3" customFormat="1" x14ac:dyDescent="0.4">
      <c r="A56" s="6"/>
    </row>
    <row r="58" spans="1:8" s="3" customFormat="1" x14ac:dyDescent="0.4">
      <c r="B58" s="3">
        <f>SUM(B4:B57)</f>
        <v>0</v>
      </c>
      <c r="D58" s="3" t="s">
        <v>7</v>
      </c>
      <c r="H58" s="3" t="e">
        <f>D58/B58</f>
        <v>#VALUE!</v>
      </c>
    </row>
    <row r="62" spans="1:8" s="3" customFormat="1" x14ac:dyDescent="0.4">
      <c r="A62" s="3" t="s">
        <v>44</v>
      </c>
    </row>
    <row r="64" spans="1:8" s="3" customFormat="1" x14ac:dyDescent="0.4">
      <c r="A64" s="6"/>
      <c r="D64" s="3">
        <f>B64*C64</f>
        <v>0</v>
      </c>
    </row>
    <row r="65" spans="1:8" s="3" customFormat="1" x14ac:dyDescent="0.4">
      <c r="A65" s="6"/>
      <c r="D65" s="3">
        <f t="shared" ref="D65:D90" si="1">B65*C65</f>
        <v>0</v>
      </c>
    </row>
    <row r="66" spans="1:8" s="3" customFormat="1" x14ac:dyDescent="0.4">
      <c r="A66" s="6"/>
      <c r="D66" s="3">
        <f t="shared" si="1"/>
        <v>0</v>
      </c>
    </row>
    <row r="67" spans="1:8" s="3" customFormat="1" x14ac:dyDescent="0.4">
      <c r="A67" s="6"/>
      <c r="D67" s="3">
        <f t="shared" si="1"/>
        <v>0</v>
      </c>
      <c r="H67" s="3" t="s">
        <v>7</v>
      </c>
    </row>
    <row r="68" spans="1:8" s="3" customFormat="1" x14ac:dyDescent="0.4">
      <c r="A68" s="6"/>
      <c r="D68" s="3">
        <f t="shared" si="1"/>
        <v>0</v>
      </c>
      <c r="H68" s="3" t="s">
        <v>7</v>
      </c>
    </row>
    <row r="69" spans="1:8" s="3" customFormat="1" x14ac:dyDescent="0.4">
      <c r="A69" s="6"/>
      <c r="D69" s="3">
        <f t="shared" si="1"/>
        <v>0</v>
      </c>
    </row>
    <row r="70" spans="1:8" s="3" customFormat="1" x14ac:dyDescent="0.4">
      <c r="A70" s="6"/>
      <c r="D70" s="3">
        <f t="shared" si="1"/>
        <v>0</v>
      </c>
    </row>
    <row r="71" spans="1:8" s="3" customFormat="1" x14ac:dyDescent="0.4">
      <c r="A71" s="6"/>
      <c r="D71" s="3">
        <f t="shared" si="1"/>
        <v>0</v>
      </c>
    </row>
    <row r="72" spans="1:8" s="3" customFormat="1" x14ac:dyDescent="0.4">
      <c r="A72" s="6"/>
      <c r="D72" s="3">
        <f t="shared" si="1"/>
        <v>0</v>
      </c>
    </row>
    <row r="73" spans="1:8" s="3" customFormat="1" x14ac:dyDescent="0.4">
      <c r="A73" s="6"/>
      <c r="D73" s="3">
        <f t="shared" si="1"/>
        <v>0</v>
      </c>
    </row>
    <row r="74" spans="1:8" s="3" customFormat="1" x14ac:dyDescent="0.4">
      <c r="A74" s="6"/>
      <c r="D74" s="3">
        <f t="shared" si="1"/>
        <v>0</v>
      </c>
    </row>
    <row r="75" spans="1:8" s="3" customFormat="1" x14ac:dyDescent="0.4">
      <c r="A75" s="6"/>
      <c r="D75" s="3">
        <f t="shared" si="1"/>
        <v>0</v>
      </c>
    </row>
    <row r="76" spans="1:8" s="3" customFormat="1" x14ac:dyDescent="0.4">
      <c r="A76" s="6"/>
      <c r="D76" s="3">
        <f t="shared" si="1"/>
        <v>0</v>
      </c>
    </row>
    <row r="77" spans="1:8" s="3" customFormat="1" x14ac:dyDescent="0.4">
      <c r="A77" s="6"/>
      <c r="D77" s="3">
        <f t="shared" si="1"/>
        <v>0</v>
      </c>
    </row>
    <row r="78" spans="1:8" s="3" customFormat="1" x14ac:dyDescent="0.4">
      <c r="A78" s="6"/>
      <c r="D78" s="3">
        <f t="shared" si="1"/>
        <v>0</v>
      </c>
    </row>
    <row r="79" spans="1:8" s="3" customFormat="1" x14ac:dyDescent="0.4">
      <c r="A79" s="6"/>
      <c r="D79" s="3">
        <f t="shared" si="1"/>
        <v>0</v>
      </c>
    </row>
    <row r="80" spans="1:8" s="3" customFormat="1" x14ac:dyDescent="0.4">
      <c r="A80" s="6"/>
      <c r="D80" s="3">
        <f t="shared" si="1"/>
        <v>0</v>
      </c>
    </row>
    <row r="81" spans="1:8" s="3" customFormat="1" x14ac:dyDescent="0.4">
      <c r="A81" s="6"/>
      <c r="D81" s="3">
        <f t="shared" si="1"/>
        <v>0</v>
      </c>
      <c r="H81" s="3" t="s">
        <v>7</v>
      </c>
    </row>
    <row r="82" spans="1:8" s="3" customFormat="1" x14ac:dyDescent="0.4">
      <c r="A82" s="6"/>
      <c r="D82" s="3">
        <f t="shared" si="1"/>
        <v>0</v>
      </c>
    </row>
    <row r="83" spans="1:8" s="3" customFormat="1" x14ac:dyDescent="0.4">
      <c r="A83" s="6"/>
      <c r="D83" s="3">
        <f t="shared" si="1"/>
        <v>0</v>
      </c>
    </row>
    <row r="84" spans="1:8" s="3" customFormat="1" x14ac:dyDescent="0.4">
      <c r="A84" s="6"/>
      <c r="D84" s="3">
        <f t="shared" si="1"/>
        <v>0</v>
      </c>
    </row>
    <row r="85" spans="1:8" s="3" customFormat="1" x14ac:dyDescent="0.4">
      <c r="A85" s="6"/>
      <c r="D85" s="3">
        <f t="shared" si="1"/>
        <v>0</v>
      </c>
      <c r="H85" s="3">
        <f>SUM(D83:D85)</f>
        <v>0</v>
      </c>
    </row>
    <row r="86" spans="1:8" s="3" customFormat="1" x14ac:dyDescent="0.4">
      <c r="A86" s="6"/>
      <c r="D86" s="3">
        <f t="shared" si="1"/>
        <v>0</v>
      </c>
    </row>
    <row r="87" spans="1:8" s="3" customFormat="1" x14ac:dyDescent="0.4">
      <c r="A87" s="6"/>
      <c r="D87" s="3">
        <f t="shared" si="1"/>
        <v>0</v>
      </c>
    </row>
    <row r="88" spans="1:8" s="3" customFormat="1" x14ac:dyDescent="0.4">
      <c r="A88" s="6"/>
      <c r="D88" s="3">
        <f t="shared" si="1"/>
        <v>0</v>
      </c>
    </row>
    <row r="89" spans="1:8" s="3" customFormat="1" x14ac:dyDescent="0.4">
      <c r="A89" s="6"/>
      <c r="D89" s="3">
        <f t="shared" si="1"/>
        <v>0</v>
      </c>
    </row>
    <row r="90" spans="1:8" s="3" customFormat="1" x14ac:dyDescent="0.4">
      <c r="A90" s="6"/>
      <c r="D90" s="3">
        <f t="shared" si="1"/>
        <v>0</v>
      </c>
    </row>
    <row r="93" spans="1:8" s="3" customFormat="1" x14ac:dyDescent="0.4">
      <c r="B93" s="3">
        <f>SUM(B64:B92)</f>
        <v>0</v>
      </c>
      <c r="D93" s="3">
        <f>SUM(D64:D92)</f>
        <v>0</v>
      </c>
      <c r="H93" s="3" t="e">
        <f>D93/B93</f>
        <v>#DIV/0!</v>
      </c>
    </row>
    <row r="96" spans="1:8" s="3" customFormat="1" x14ac:dyDescent="0.4">
      <c r="D96" s="3" t="s">
        <v>7</v>
      </c>
    </row>
    <row r="100" spans="1:6" x14ac:dyDescent="0.4">
      <c r="A100" s="3" t="s">
        <v>99</v>
      </c>
    </row>
    <row r="101" spans="1:6" x14ac:dyDescent="0.4">
      <c r="A101" s="6">
        <v>42203</v>
      </c>
      <c r="B101" s="3">
        <v>4</v>
      </c>
      <c r="C101" s="3">
        <v>300</v>
      </c>
      <c r="D101" s="3">
        <f>B101*C101</f>
        <v>1200</v>
      </c>
      <c r="F101" s="3">
        <f>SUM(D101:D105)</f>
        <v>1200</v>
      </c>
    </row>
    <row r="102" spans="1:6" x14ac:dyDescent="0.4">
      <c r="A102" s="6">
        <v>42210</v>
      </c>
    </row>
    <row r="103" spans="1:6" x14ac:dyDescent="0.4">
      <c r="A103" s="6">
        <v>42266</v>
      </c>
    </row>
    <row r="104" spans="1:6" x14ac:dyDescent="0.4">
      <c r="A104" s="6"/>
    </row>
    <row r="105" spans="1:6" x14ac:dyDescent="0.4">
      <c r="D105" s="3">
        <f t="shared" ref="D105:D118" si="2">B105*C105</f>
        <v>0</v>
      </c>
    </row>
    <row r="106" spans="1:6" x14ac:dyDescent="0.4">
      <c r="A106" s="3" t="s">
        <v>77</v>
      </c>
      <c r="D106" s="3">
        <f t="shared" si="2"/>
        <v>0</v>
      </c>
    </row>
    <row r="107" spans="1:6" x14ac:dyDescent="0.4">
      <c r="A107" s="6"/>
    </row>
    <row r="109" spans="1:6" x14ac:dyDescent="0.4">
      <c r="A109" s="6"/>
    </row>
    <row r="110" spans="1:6" x14ac:dyDescent="0.4">
      <c r="A110" s="6"/>
    </row>
    <row r="111" spans="1:6" x14ac:dyDescent="0.4">
      <c r="A111" s="6"/>
    </row>
    <row r="112" spans="1:6" x14ac:dyDescent="0.4">
      <c r="A112" s="6"/>
      <c r="F112" s="3">
        <f>SUM(D107:D117)</f>
        <v>0</v>
      </c>
    </row>
    <row r="113" spans="1:6" x14ac:dyDescent="0.4">
      <c r="A113" s="6"/>
    </row>
    <row r="114" spans="1:6" x14ac:dyDescent="0.4">
      <c r="A114" s="6"/>
    </row>
    <row r="115" spans="1:6" x14ac:dyDescent="0.4">
      <c r="A115" s="6"/>
    </row>
    <row r="116" spans="1:6" x14ac:dyDescent="0.4">
      <c r="A116" s="6"/>
    </row>
    <row r="118" spans="1:6" x14ac:dyDescent="0.4">
      <c r="A118" s="3" t="s">
        <v>78</v>
      </c>
      <c r="D118" s="3">
        <f t="shared" si="2"/>
        <v>0</v>
      </c>
    </row>
    <row r="122" spans="1:6" x14ac:dyDescent="0.4">
      <c r="D122" s="3">
        <f>SUM(D101:D121)</f>
        <v>1200</v>
      </c>
    </row>
    <row r="124" spans="1:6" x14ac:dyDescent="0.4">
      <c r="D124" s="3" t="s">
        <v>7</v>
      </c>
    </row>
    <row r="126" spans="1:6" x14ac:dyDescent="0.4">
      <c r="F126" s="3" t="s">
        <v>7</v>
      </c>
    </row>
    <row r="127" spans="1:6" x14ac:dyDescent="0.4">
      <c r="A127" s="3" t="s">
        <v>79</v>
      </c>
    </row>
    <row r="128" spans="1:6" x14ac:dyDescent="0.4">
      <c r="A128" s="3" t="s">
        <v>80</v>
      </c>
    </row>
    <row r="129" spans="1:4" x14ac:dyDescent="0.4">
      <c r="A129" s="6" t="s">
        <v>98</v>
      </c>
      <c r="B129" s="3">
        <v>60</v>
      </c>
      <c r="C129" s="3">
        <v>8</v>
      </c>
      <c r="D129" s="3">
        <f>B129*C129</f>
        <v>480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opLeftCell="A70" zoomScale="130" zoomScaleNormal="130" workbookViewId="0">
      <selection activeCell="A78" sqref="A78:XFD78"/>
    </sheetView>
  </sheetViews>
  <sheetFormatPr defaultRowHeight="14.4" outlineLevelRow="1" x14ac:dyDescent="0.3"/>
  <cols>
    <col min="1" max="1" width="13.6640625" customWidth="1"/>
    <col min="2" max="2" width="10.88671875" customWidth="1"/>
    <col min="4" max="4" width="10.5546875" bestFit="1" customWidth="1"/>
  </cols>
  <sheetData>
    <row r="1" spans="1:9" x14ac:dyDescent="0.3">
      <c r="A1" t="s">
        <v>100</v>
      </c>
    </row>
    <row r="2" spans="1:9" ht="18" x14ac:dyDescent="0.35">
      <c r="B2" s="50" t="s">
        <v>53</v>
      </c>
      <c r="C2" s="50" t="s">
        <v>49</v>
      </c>
      <c r="D2" s="54" t="s">
        <v>50</v>
      </c>
      <c r="E2" s="50"/>
      <c r="F2" s="50"/>
      <c r="G2" s="50"/>
      <c r="H2" s="50"/>
      <c r="I2" s="50" t="s">
        <v>46</v>
      </c>
    </row>
    <row r="3" spans="1:9" s="45" customFormat="1" ht="18" x14ac:dyDescent="0.35">
      <c r="A3" s="50" t="s">
        <v>45</v>
      </c>
      <c r="B3" s="50"/>
      <c r="C3" s="50"/>
      <c r="D3" s="60">
        <f>SUM(D4:D10)</f>
        <v>0</v>
      </c>
      <c r="E3" s="50"/>
      <c r="F3" s="50"/>
      <c r="G3" s="50"/>
      <c r="H3" s="50"/>
      <c r="I3" s="50">
        <f>SUM(I4:I10)</f>
        <v>0</v>
      </c>
    </row>
    <row r="4" spans="1:9" hidden="1" outlineLevel="1" x14ac:dyDescent="0.3">
      <c r="A4" s="52" t="s">
        <v>7</v>
      </c>
      <c r="B4" s="53"/>
      <c r="C4" s="52"/>
      <c r="D4" s="52"/>
      <c r="E4" s="52"/>
      <c r="F4" s="52"/>
      <c r="G4" s="52"/>
      <c r="H4" s="52"/>
      <c r="I4" s="52">
        <f>SUM(D4:H4)*C4</f>
        <v>0</v>
      </c>
    </row>
    <row r="5" spans="1:9" hidden="1" outlineLevel="1" x14ac:dyDescent="0.3">
      <c r="A5" s="52"/>
      <c r="B5" s="53"/>
      <c r="C5" s="52"/>
      <c r="D5" s="52"/>
      <c r="E5" s="52"/>
      <c r="F5" s="52"/>
      <c r="G5" s="52"/>
      <c r="H5" s="52"/>
      <c r="I5" s="52">
        <f t="shared" ref="I5:I9" si="0">SUM(D5:H5)*C5</f>
        <v>0</v>
      </c>
    </row>
    <row r="6" spans="1:9" hidden="1" outlineLevel="1" x14ac:dyDescent="0.3">
      <c r="A6" s="52"/>
      <c r="B6" s="53"/>
      <c r="C6" s="52"/>
      <c r="D6" s="52"/>
      <c r="E6" s="52"/>
      <c r="F6" s="52"/>
      <c r="G6" s="52"/>
      <c r="H6" s="52"/>
      <c r="I6" s="52">
        <f t="shared" si="0"/>
        <v>0</v>
      </c>
    </row>
    <row r="7" spans="1:9" hidden="1" outlineLevel="1" x14ac:dyDescent="0.3">
      <c r="A7" s="52"/>
      <c r="B7" s="52"/>
      <c r="C7" s="52"/>
      <c r="D7" s="52"/>
      <c r="E7" s="52"/>
      <c r="F7" s="52"/>
      <c r="G7" s="52"/>
      <c r="H7" s="52"/>
      <c r="I7" s="52">
        <f t="shared" si="0"/>
        <v>0</v>
      </c>
    </row>
    <row r="8" spans="1:9" hidden="1" outlineLevel="1" x14ac:dyDescent="0.3">
      <c r="A8" s="52"/>
      <c r="B8" s="53"/>
      <c r="C8" s="52"/>
      <c r="D8" s="52"/>
      <c r="E8" s="52"/>
      <c r="F8" s="52"/>
      <c r="G8" s="52"/>
      <c r="H8" s="52"/>
      <c r="I8" s="52">
        <f t="shared" si="0"/>
        <v>0</v>
      </c>
    </row>
    <row r="9" spans="1:9" hidden="1" outlineLevel="1" x14ac:dyDescent="0.3">
      <c r="A9" s="52"/>
      <c r="B9" s="53"/>
      <c r="C9" s="52"/>
      <c r="D9" s="52"/>
      <c r="E9" s="52"/>
      <c r="F9" s="52"/>
      <c r="G9" s="52"/>
      <c r="H9" s="52"/>
      <c r="I9" s="52">
        <f t="shared" si="0"/>
        <v>0</v>
      </c>
    </row>
    <row r="10" spans="1:9" hidden="1" outlineLevel="1" x14ac:dyDescent="0.3">
      <c r="A10" s="52"/>
      <c r="B10" s="52"/>
      <c r="C10" s="52"/>
      <c r="D10" s="52"/>
      <c r="E10" s="52"/>
      <c r="F10" s="52"/>
      <c r="G10" s="52"/>
      <c r="H10" s="52"/>
      <c r="I10" s="52">
        <f>SUM(D10:H10)*C10</f>
        <v>0</v>
      </c>
    </row>
    <row r="11" spans="1:9" s="45" customFormat="1" ht="18" collapsed="1" x14ac:dyDescent="0.35">
      <c r="A11" s="50" t="s">
        <v>2</v>
      </c>
      <c r="B11" s="50"/>
      <c r="C11" s="50"/>
      <c r="D11" s="60">
        <f>SUM(D12:D15)</f>
        <v>0</v>
      </c>
      <c r="E11" s="50"/>
      <c r="F11" s="50"/>
      <c r="G11" s="50"/>
      <c r="H11" s="50"/>
      <c r="I11" s="50">
        <f>SUM(I12:I15)</f>
        <v>0</v>
      </c>
    </row>
    <row r="12" spans="1:9" hidden="1" outlineLevel="1" x14ac:dyDescent="0.3">
      <c r="A12" s="52" t="s">
        <v>7</v>
      </c>
      <c r="B12" s="52"/>
      <c r="C12" s="52"/>
      <c r="D12" s="52"/>
      <c r="E12" s="52"/>
      <c r="F12" s="52"/>
      <c r="G12" s="52"/>
      <c r="H12" s="52"/>
      <c r="I12" s="52">
        <f t="shared" ref="I12:I71" si="1">SUM(D12:H12)*C12</f>
        <v>0</v>
      </c>
    </row>
    <row r="13" spans="1:9" hidden="1" outlineLevel="1" x14ac:dyDescent="0.3">
      <c r="A13" s="52"/>
      <c r="B13" s="52"/>
      <c r="C13" s="52"/>
      <c r="D13" s="52"/>
      <c r="E13" s="52"/>
      <c r="F13" s="52"/>
      <c r="G13" s="52"/>
      <c r="H13" s="52"/>
      <c r="I13" s="52">
        <f t="shared" si="1"/>
        <v>0</v>
      </c>
    </row>
    <row r="14" spans="1:9" hidden="1" outlineLevel="1" x14ac:dyDescent="0.3">
      <c r="A14" s="52"/>
      <c r="B14" s="53"/>
      <c r="C14" s="52"/>
      <c r="D14" s="52"/>
      <c r="E14" s="52"/>
      <c r="F14" s="52"/>
      <c r="G14" s="52"/>
      <c r="H14" s="52"/>
      <c r="I14" s="52">
        <f t="shared" si="1"/>
        <v>0</v>
      </c>
    </row>
    <row r="15" spans="1:9" hidden="1" outlineLevel="1" x14ac:dyDescent="0.3">
      <c r="A15" s="52"/>
      <c r="B15" s="53"/>
      <c r="C15" s="52"/>
      <c r="D15" s="52"/>
      <c r="E15" s="52"/>
      <c r="F15" s="52"/>
      <c r="G15" s="52"/>
      <c r="H15" s="52"/>
      <c r="I15" s="52">
        <f t="shared" si="1"/>
        <v>0</v>
      </c>
    </row>
    <row r="16" spans="1:9" ht="18" collapsed="1" x14ac:dyDescent="0.35">
      <c r="A16" s="50" t="s">
        <v>0</v>
      </c>
      <c r="B16" s="53"/>
      <c r="C16" s="52"/>
      <c r="D16" s="60">
        <f>SUM(D17:D22)</f>
        <v>400</v>
      </c>
      <c r="E16" s="52"/>
      <c r="F16" s="52"/>
      <c r="G16" s="52"/>
      <c r="H16" s="52"/>
      <c r="I16" s="50">
        <f>SUM(I17:I23)</f>
        <v>4600</v>
      </c>
    </row>
    <row r="17" spans="1:9" hidden="1" outlineLevel="1" x14ac:dyDescent="0.3">
      <c r="A17" s="52"/>
      <c r="B17" s="53">
        <v>42776</v>
      </c>
      <c r="C17" s="52">
        <v>11.5</v>
      </c>
      <c r="D17" s="52">
        <v>400</v>
      </c>
      <c r="E17" s="52"/>
      <c r="F17" s="52"/>
      <c r="G17" s="52"/>
      <c r="H17" s="52"/>
      <c r="I17" s="52">
        <f t="shared" si="1"/>
        <v>4600</v>
      </c>
    </row>
    <row r="18" spans="1:9" hidden="1" outlineLevel="1" x14ac:dyDescent="0.3">
      <c r="A18" s="52"/>
      <c r="B18" s="53"/>
      <c r="C18" s="52"/>
      <c r="D18" s="52"/>
      <c r="E18" s="52"/>
      <c r="F18" s="52"/>
      <c r="G18" s="52"/>
      <c r="H18" s="52"/>
      <c r="I18" s="52">
        <f t="shared" si="1"/>
        <v>0</v>
      </c>
    </row>
    <row r="19" spans="1:9" hidden="1" outlineLevel="1" x14ac:dyDescent="0.3">
      <c r="A19" s="52"/>
      <c r="B19" s="53"/>
      <c r="C19" s="52"/>
      <c r="D19" s="52"/>
      <c r="E19" s="52"/>
      <c r="F19" s="52"/>
      <c r="G19" s="52"/>
      <c r="H19" s="52"/>
      <c r="I19" s="52">
        <f t="shared" si="1"/>
        <v>0</v>
      </c>
    </row>
    <row r="20" spans="1:9" hidden="1" outlineLevel="1" x14ac:dyDescent="0.3">
      <c r="A20" s="52"/>
      <c r="B20" s="53"/>
      <c r="C20" s="52"/>
      <c r="D20" s="52"/>
      <c r="E20" s="52"/>
      <c r="F20" s="52"/>
      <c r="G20" s="52"/>
      <c r="H20" s="52"/>
      <c r="I20" s="52">
        <f t="shared" si="1"/>
        <v>0</v>
      </c>
    </row>
    <row r="21" spans="1:9" hidden="1" outlineLevel="1" x14ac:dyDescent="0.3">
      <c r="A21" s="52"/>
      <c r="B21" s="53"/>
      <c r="C21" s="52"/>
      <c r="D21" s="52"/>
      <c r="E21" s="52"/>
      <c r="F21" s="52"/>
      <c r="G21" s="52"/>
      <c r="H21" s="52"/>
      <c r="I21" s="52">
        <f t="shared" si="1"/>
        <v>0</v>
      </c>
    </row>
    <row r="22" spans="1:9" hidden="1" outlineLevel="1" x14ac:dyDescent="0.3">
      <c r="A22" s="52"/>
      <c r="B22" s="53"/>
      <c r="C22" s="52"/>
      <c r="D22" s="52"/>
      <c r="E22" s="52"/>
      <c r="F22" s="52"/>
      <c r="G22" s="52"/>
      <c r="H22" s="52"/>
      <c r="I22" s="52"/>
    </row>
    <row r="23" spans="1:9" hidden="1" outlineLevel="1" x14ac:dyDescent="0.3">
      <c r="A23" s="52"/>
      <c r="B23" s="52"/>
      <c r="C23" s="52"/>
      <c r="D23" s="52"/>
      <c r="E23" s="52"/>
      <c r="F23" s="52"/>
      <c r="G23" s="52"/>
      <c r="H23" s="52"/>
      <c r="I23" s="52">
        <f t="shared" si="1"/>
        <v>0</v>
      </c>
    </row>
    <row r="24" spans="1:9" ht="18" collapsed="1" x14ac:dyDescent="0.35">
      <c r="A24" s="50" t="s">
        <v>1</v>
      </c>
      <c r="B24" s="52"/>
      <c r="C24" s="52"/>
      <c r="D24" s="50">
        <f>SUM(D25:D29)</f>
        <v>400</v>
      </c>
      <c r="E24" s="52"/>
      <c r="F24" s="52"/>
      <c r="G24" s="52"/>
      <c r="H24" s="52"/>
      <c r="I24" s="50">
        <f>SUM(I25:I29)</f>
        <v>5800</v>
      </c>
    </row>
    <row r="25" spans="1:9" ht="18" hidden="1" outlineLevel="1" x14ac:dyDescent="0.35">
      <c r="A25" s="50"/>
      <c r="B25" s="53">
        <v>42776</v>
      </c>
      <c r="C25" s="52">
        <v>14.5</v>
      </c>
      <c r="D25" s="52">
        <v>400</v>
      </c>
      <c r="E25" s="52"/>
      <c r="F25" s="52"/>
      <c r="G25" s="52"/>
      <c r="H25" s="52"/>
      <c r="I25" s="52">
        <f t="shared" si="1"/>
        <v>5800</v>
      </c>
    </row>
    <row r="26" spans="1:9" ht="18" hidden="1" outlineLevel="1" x14ac:dyDescent="0.35">
      <c r="A26" s="50"/>
      <c r="B26" s="53"/>
      <c r="C26" s="52"/>
      <c r="D26" s="52"/>
      <c r="E26" s="52"/>
      <c r="F26" s="52"/>
      <c r="G26" s="52"/>
      <c r="H26" s="52"/>
      <c r="I26" s="52">
        <f t="shared" si="1"/>
        <v>0</v>
      </c>
    </row>
    <row r="27" spans="1:9" ht="18" hidden="1" outlineLevel="1" x14ac:dyDescent="0.35">
      <c r="A27" s="50"/>
      <c r="B27" s="53"/>
      <c r="C27" s="52"/>
      <c r="D27" s="52"/>
      <c r="E27" s="52"/>
      <c r="F27" s="52"/>
      <c r="G27" s="52"/>
      <c r="H27" s="52"/>
      <c r="I27" s="52">
        <f t="shared" si="1"/>
        <v>0</v>
      </c>
    </row>
    <row r="28" spans="1:9" ht="18" hidden="1" outlineLevel="1" x14ac:dyDescent="0.35">
      <c r="A28" s="50"/>
      <c r="B28" s="53"/>
      <c r="C28" s="52"/>
      <c r="D28" s="52"/>
      <c r="E28" s="52"/>
      <c r="F28" s="52"/>
      <c r="G28" s="52"/>
      <c r="H28" s="52"/>
      <c r="I28" s="52">
        <f t="shared" si="1"/>
        <v>0</v>
      </c>
    </row>
    <row r="29" spans="1:9" ht="18" hidden="1" outlineLevel="1" x14ac:dyDescent="0.35">
      <c r="A29" s="50"/>
      <c r="B29" s="52"/>
      <c r="C29" s="52"/>
      <c r="D29" s="52"/>
      <c r="E29" s="52"/>
      <c r="F29" s="52"/>
      <c r="G29" s="52"/>
      <c r="H29" s="52"/>
      <c r="I29" s="52"/>
    </row>
    <row r="30" spans="1:9" ht="18" collapsed="1" x14ac:dyDescent="0.35">
      <c r="A30" s="50" t="s">
        <v>81</v>
      </c>
      <c r="B30" s="52"/>
      <c r="C30" s="52"/>
      <c r="D30" s="50">
        <f>SUM(D31:D34)</f>
        <v>300</v>
      </c>
      <c r="E30" s="52"/>
      <c r="F30" s="52"/>
      <c r="G30" s="52"/>
      <c r="H30" s="52"/>
      <c r="I30" s="50">
        <f>SUM(I31:I34)</f>
        <v>1800</v>
      </c>
    </row>
    <row r="31" spans="1:9" ht="18" hidden="1" outlineLevel="1" x14ac:dyDescent="0.35">
      <c r="A31" s="50"/>
      <c r="B31" s="53">
        <v>42780</v>
      </c>
      <c r="C31" s="52">
        <v>6</v>
      </c>
      <c r="D31" s="52">
        <v>300</v>
      </c>
      <c r="E31" s="52"/>
      <c r="F31" s="52"/>
      <c r="G31" s="52"/>
      <c r="H31" s="52"/>
      <c r="I31" s="52">
        <f>C31*D31</f>
        <v>1800</v>
      </c>
    </row>
    <row r="32" spans="1:9" ht="18" hidden="1" outlineLevel="1" x14ac:dyDescent="0.35">
      <c r="A32" s="50"/>
      <c r="B32" s="52"/>
      <c r="C32" s="52"/>
      <c r="D32" s="52"/>
      <c r="E32" s="52"/>
      <c r="F32" s="52"/>
      <c r="G32" s="52"/>
      <c r="H32" s="52"/>
      <c r="I32" s="52"/>
    </row>
    <row r="33" spans="1:11" ht="18" hidden="1" outlineLevel="1" x14ac:dyDescent="0.35">
      <c r="A33" s="50"/>
      <c r="B33" s="52"/>
      <c r="C33" s="52"/>
      <c r="D33" s="52"/>
      <c r="E33" s="52"/>
      <c r="F33" s="52"/>
      <c r="G33" s="52"/>
      <c r="H33" s="52"/>
      <c r="I33" s="52"/>
    </row>
    <row r="34" spans="1:11" ht="18" hidden="1" outlineLevel="1" x14ac:dyDescent="0.35">
      <c r="A34" s="50"/>
      <c r="B34" s="52"/>
      <c r="C34" s="52"/>
      <c r="D34" s="52"/>
      <c r="E34" s="52"/>
      <c r="F34" s="52"/>
      <c r="G34" s="52"/>
      <c r="H34" s="52"/>
      <c r="I34" s="52">
        <f t="shared" si="1"/>
        <v>0</v>
      </c>
    </row>
    <row r="35" spans="1:11" ht="18" collapsed="1" x14ac:dyDescent="0.35">
      <c r="A35" s="50" t="s">
        <v>3</v>
      </c>
      <c r="B35" s="52"/>
      <c r="C35" s="52"/>
      <c r="D35" s="50">
        <f>SUM(D36:D38)</f>
        <v>0</v>
      </c>
      <c r="E35" s="52"/>
      <c r="F35" s="52"/>
      <c r="G35" s="52"/>
      <c r="H35" s="52"/>
      <c r="I35" s="50">
        <f>SUM(I36:I38)</f>
        <v>0</v>
      </c>
    </row>
    <row r="36" spans="1:11" hidden="1" outlineLevel="1" x14ac:dyDescent="0.3">
      <c r="A36" s="52"/>
      <c r="B36" s="53"/>
      <c r="C36" s="52"/>
      <c r="D36" s="52"/>
      <c r="E36" s="52"/>
      <c r="F36" s="52"/>
      <c r="G36" s="52"/>
      <c r="H36" s="52"/>
      <c r="I36" s="52"/>
    </row>
    <row r="37" spans="1:11" hidden="1" outlineLevel="1" x14ac:dyDescent="0.3">
      <c r="A37" s="52"/>
      <c r="B37" s="52"/>
      <c r="C37" s="52"/>
      <c r="D37" s="52"/>
      <c r="E37" s="52"/>
      <c r="F37" s="52"/>
      <c r="G37" s="52"/>
      <c r="H37" s="52"/>
      <c r="I37" s="52">
        <f t="shared" si="1"/>
        <v>0</v>
      </c>
    </row>
    <row r="38" spans="1:11" hidden="1" outlineLevel="1" x14ac:dyDescent="0.3">
      <c r="A38" s="52"/>
      <c r="B38" s="52"/>
      <c r="C38" s="52"/>
      <c r="D38" s="52"/>
      <c r="E38" s="52"/>
      <c r="F38" s="52"/>
      <c r="G38" s="52"/>
      <c r="H38" s="52"/>
      <c r="I38" s="52">
        <f t="shared" si="1"/>
        <v>0</v>
      </c>
    </row>
    <row r="39" spans="1:11" s="17" customFormat="1" ht="21" collapsed="1" x14ac:dyDescent="0.4">
      <c r="A39" s="33" t="s">
        <v>6</v>
      </c>
      <c r="B39" s="33"/>
      <c r="C39" s="33" t="s">
        <v>7</v>
      </c>
      <c r="D39" s="33">
        <f>SUM(D40:D56)</f>
        <v>0</v>
      </c>
      <c r="E39" s="33"/>
      <c r="F39" s="33"/>
      <c r="G39" s="33"/>
      <c r="H39" s="33"/>
      <c r="I39" s="33">
        <f>SUM(I40:I56)</f>
        <v>0</v>
      </c>
      <c r="K39" s="17">
        <f>660/16.5</f>
        <v>40</v>
      </c>
    </row>
    <row r="40" spans="1:11" hidden="1" outlineLevel="1" x14ac:dyDescent="0.3">
      <c r="A40" s="52"/>
      <c r="B40" s="53"/>
      <c r="C40" s="52"/>
      <c r="D40" s="52"/>
      <c r="E40" s="52"/>
      <c r="F40" s="52"/>
      <c r="G40" s="52"/>
      <c r="H40" s="52"/>
      <c r="I40" s="52"/>
    </row>
    <row r="41" spans="1:11" hidden="1" outlineLevel="1" x14ac:dyDescent="0.3">
      <c r="A41" s="52"/>
      <c r="B41" s="53"/>
      <c r="C41" s="52"/>
      <c r="D41" s="52"/>
      <c r="E41" s="52"/>
      <c r="F41" s="52"/>
      <c r="G41" s="52"/>
      <c r="H41" s="52"/>
      <c r="I41" s="52"/>
    </row>
    <row r="42" spans="1:11" hidden="1" outlineLevel="1" x14ac:dyDescent="0.3">
      <c r="A42" s="52"/>
      <c r="B42" s="53"/>
      <c r="C42" s="52"/>
      <c r="D42" s="52"/>
      <c r="E42" s="52"/>
      <c r="F42" s="52"/>
      <c r="G42" s="52"/>
      <c r="H42" s="52"/>
      <c r="I42" s="52"/>
    </row>
    <row r="43" spans="1:11" hidden="1" outlineLevel="1" x14ac:dyDescent="0.3">
      <c r="A43" s="52"/>
      <c r="B43" s="53"/>
      <c r="C43" s="52"/>
      <c r="D43" s="52"/>
      <c r="E43" s="52"/>
      <c r="F43" s="52"/>
      <c r="G43" s="52"/>
      <c r="H43" s="52"/>
      <c r="I43" s="52">
        <f t="shared" si="1"/>
        <v>0</v>
      </c>
    </row>
    <row r="44" spans="1:11" hidden="1" outlineLevel="1" x14ac:dyDescent="0.3">
      <c r="A44" s="52"/>
      <c r="B44" s="53"/>
      <c r="C44" s="52"/>
      <c r="D44" s="52"/>
      <c r="E44" s="52"/>
      <c r="F44" s="52"/>
      <c r="G44" s="52"/>
      <c r="H44" s="52"/>
      <c r="I44" s="52">
        <f t="shared" si="1"/>
        <v>0</v>
      </c>
    </row>
    <row r="45" spans="1:11" hidden="1" outlineLevel="1" x14ac:dyDescent="0.3">
      <c r="A45" s="52"/>
      <c r="B45" s="53"/>
      <c r="C45" s="52"/>
      <c r="D45" s="52"/>
      <c r="E45" s="52"/>
      <c r="F45" s="52"/>
      <c r="G45" s="52"/>
      <c r="H45" s="52"/>
      <c r="I45" s="52">
        <f t="shared" si="1"/>
        <v>0</v>
      </c>
    </row>
    <row r="46" spans="1:11" hidden="1" outlineLevel="1" x14ac:dyDescent="0.3">
      <c r="A46" s="52"/>
      <c r="B46" s="53"/>
      <c r="C46" s="52"/>
      <c r="D46" s="52"/>
      <c r="E46" s="52"/>
      <c r="F46" s="52"/>
      <c r="G46" s="52"/>
      <c r="H46" s="52"/>
      <c r="I46" s="52">
        <f t="shared" si="1"/>
        <v>0</v>
      </c>
    </row>
    <row r="47" spans="1:11" hidden="1" outlineLevel="1" x14ac:dyDescent="0.3">
      <c r="A47" s="52"/>
      <c r="B47" s="53"/>
      <c r="C47" s="52"/>
      <c r="D47" s="52"/>
      <c r="E47" s="52"/>
      <c r="F47" s="52"/>
      <c r="G47" s="52"/>
      <c r="H47" s="52"/>
      <c r="I47" s="52">
        <f t="shared" si="1"/>
        <v>0</v>
      </c>
    </row>
    <row r="48" spans="1:11" hidden="1" outlineLevel="1" x14ac:dyDescent="0.3">
      <c r="A48" s="52"/>
      <c r="B48" s="53"/>
      <c r="C48" s="52"/>
      <c r="D48" s="52"/>
      <c r="E48" s="52"/>
      <c r="F48" s="52"/>
      <c r="G48" s="52"/>
      <c r="H48" s="52"/>
      <c r="I48" s="52">
        <f t="shared" si="1"/>
        <v>0</v>
      </c>
    </row>
    <row r="49" spans="1:9" hidden="1" outlineLevel="1" x14ac:dyDescent="0.3">
      <c r="A49" s="52"/>
      <c r="B49" s="53"/>
      <c r="C49" s="52"/>
      <c r="D49" s="52"/>
      <c r="E49" s="52"/>
      <c r="F49" s="52"/>
      <c r="G49" s="52"/>
      <c r="H49" s="52"/>
      <c r="I49" s="52">
        <f t="shared" si="1"/>
        <v>0</v>
      </c>
    </row>
    <row r="50" spans="1:9" hidden="1" outlineLevel="1" x14ac:dyDescent="0.3">
      <c r="A50" s="52"/>
      <c r="B50" s="53"/>
      <c r="C50" s="52"/>
      <c r="D50" s="52"/>
      <c r="E50" s="52"/>
      <c r="F50" s="52"/>
      <c r="G50" s="52"/>
      <c r="H50" s="52"/>
      <c r="I50" s="52">
        <f t="shared" si="1"/>
        <v>0</v>
      </c>
    </row>
    <row r="51" spans="1:9" hidden="1" outlineLevel="1" x14ac:dyDescent="0.3">
      <c r="A51" s="52"/>
      <c r="B51" s="53"/>
      <c r="C51" s="52"/>
      <c r="D51" s="52"/>
      <c r="E51" s="52"/>
      <c r="F51" s="52"/>
      <c r="G51" s="52"/>
      <c r="H51" s="52"/>
      <c r="I51" s="52">
        <f t="shared" si="1"/>
        <v>0</v>
      </c>
    </row>
    <row r="52" spans="1:9" hidden="1" outlineLevel="1" x14ac:dyDescent="0.3">
      <c r="A52" s="52"/>
      <c r="B52" s="53"/>
      <c r="C52" s="52"/>
      <c r="D52" s="52"/>
      <c r="E52" s="52"/>
      <c r="F52" s="52"/>
      <c r="G52" s="52"/>
      <c r="H52" s="52"/>
      <c r="I52" s="52">
        <f t="shared" si="1"/>
        <v>0</v>
      </c>
    </row>
    <row r="53" spans="1:9" hidden="1" outlineLevel="1" x14ac:dyDescent="0.3">
      <c r="A53" s="52"/>
      <c r="B53" s="53"/>
      <c r="C53" s="52"/>
      <c r="D53" s="52"/>
      <c r="E53" s="52"/>
      <c r="F53" s="52"/>
      <c r="G53" s="52"/>
      <c r="H53" s="52"/>
      <c r="I53" s="52">
        <f t="shared" si="1"/>
        <v>0</v>
      </c>
    </row>
    <row r="54" spans="1:9" hidden="1" outlineLevel="1" x14ac:dyDescent="0.3">
      <c r="A54" s="52"/>
      <c r="B54" s="53"/>
      <c r="C54" s="52"/>
      <c r="D54" s="52"/>
      <c r="E54" s="52"/>
      <c r="F54" s="52"/>
      <c r="G54" s="52"/>
      <c r="H54" s="52"/>
      <c r="I54" s="52">
        <f t="shared" si="1"/>
        <v>0</v>
      </c>
    </row>
    <row r="55" spans="1:9" hidden="1" outlineLevel="1" x14ac:dyDescent="0.3">
      <c r="A55" s="52"/>
      <c r="B55" s="53"/>
      <c r="C55" s="52"/>
      <c r="D55" s="52"/>
      <c r="E55" s="52"/>
      <c r="F55" s="52"/>
      <c r="G55" s="52"/>
      <c r="H55" s="52"/>
      <c r="I55" s="52">
        <f t="shared" si="1"/>
        <v>0</v>
      </c>
    </row>
    <row r="56" spans="1:9" hidden="1" outlineLevel="1" x14ac:dyDescent="0.3">
      <c r="A56" s="52"/>
      <c r="B56" s="53"/>
      <c r="C56" s="52"/>
      <c r="D56" s="52"/>
      <c r="E56" s="52"/>
      <c r="F56" s="52"/>
      <c r="G56" s="52"/>
      <c r="H56" s="52"/>
      <c r="I56" s="52">
        <f t="shared" si="1"/>
        <v>0</v>
      </c>
    </row>
    <row r="57" spans="1:9" ht="21" collapsed="1" x14ac:dyDescent="0.4">
      <c r="A57" s="33" t="s">
        <v>54</v>
      </c>
      <c r="B57" s="52"/>
      <c r="C57" s="52"/>
      <c r="D57" s="52"/>
      <c r="E57" s="52"/>
      <c r="F57" s="52"/>
      <c r="G57" s="52"/>
      <c r="H57" s="52"/>
      <c r="I57" s="50">
        <f>SUM(I58:I65)</f>
        <v>525</v>
      </c>
    </row>
    <row r="58" spans="1:9" hidden="1" outlineLevel="1" x14ac:dyDescent="0.3">
      <c r="A58" s="52"/>
      <c r="B58" s="53">
        <v>42809</v>
      </c>
      <c r="C58" s="52">
        <v>105</v>
      </c>
      <c r="D58" s="52">
        <v>5</v>
      </c>
      <c r="E58" s="52"/>
      <c r="F58" s="52"/>
      <c r="G58" s="52"/>
      <c r="H58" s="52"/>
      <c r="I58" s="52">
        <f>C58*D58</f>
        <v>525</v>
      </c>
    </row>
    <row r="59" spans="1:9" hidden="1" outlineLevel="1" x14ac:dyDescent="0.3">
      <c r="A59" s="52"/>
      <c r="B59" s="53"/>
      <c r="C59" s="52"/>
      <c r="D59" s="52"/>
      <c r="E59" s="52"/>
      <c r="F59" s="52"/>
      <c r="G59" s="52"/>
      <c r="H59" s="52"/>
      <c r="I59" s="52"/>
    </row>
    <row r="60" spans="1:9" hidden="1" outlineLevel="1" x14ac:dyDescent="0.3">
      <c r="A60" s="52"/>
      <c r="B60" s="53"/>
      <c r="C60" s="52"/>
      <c r="D60" s="52"/>
      <c r="E60" s="52"/>
      <c r="F60" s="52"/>
      <c r="G60" s="52"/>
      <c r="H60" s="52"/>
      <c r="I60" s="52"/>
    </row>
    <row r="61" spans="1:9" hidden="1" outlineLevel="1" x14ac:dyDescent="0.3">
      <c r="A61" s="52"/>
      <c r="B61" s="53"/>
      <c r="C61" s="52"/>
      <c r="D61" s="52"/>
      <c r="E61" s="52"/>
      <c r="F61" s="52"/>
      <c r="G61" s="52"/>
      <c r="H61" s="52"/>
      <c r="I61" s="52"/>
    </row>
    <row r="62" spans="1:9" hidden="1" outlineLevel="1" x14ac:dyDescent="0.3">
      <c r="A62" s="52"/>
      <c r="B62" s="53"/>
      <c r="C62" s="52"/>
      <c r="D62" s="52"/>
      <c r="E62" s="52"/>
      <c r="F62" s="52"/>
      <c r="G62" s="52"/>
      <c r="H62" s="52"/>
      <c r="I62" s="52"/>
    </row>
    <row r="63" spans="1:9" hidden="1" outlineLevel="1" x14ac:dyDescent="0.3">
      <c r="A63" s="52"/>
      <c r="B63" s="53"/>
      <c r="C63" s="52"/>
      <c r="D63" s="52"/>
      <c r="E63" s="52"/>
      <c r="F63" s="52"/>
      <c r="G63" s="52"/>
      <c r="H63" s="52"/>
      <c r="I63" s="52"/>
    </row>
    <row r="64" spans="1:9" hidden="1" outlineLevel="1" x14ac:dyDescent="0.3">
      <c r="A64" s="52"/>
      <c r="B64" s="53"/>
      <c r="C64" s="52"/>
      <c r="D64" s="52"/>
      <c r="E64" s="52"/>
      <c r="F64" s="52"/>
      <c r="G64" s="52"/>
      <c r="H64" s="52"/>
      <c r="I64" s="52"/>
    </row>
    <row r="65" spans="1:9" hidden="1" outlineLevel="1" x14ac:dyDescent="0.3">
      <c r="A65" s="52"/>
      <c r="B65" s="53"/>
      <c r="C65" s="52"/>
      <c r="D65" s="52"/>
      <c r="E65" s="52"/>
      <c r="F65" s="52"/>
      <c r="G65" s="52"/>
      <c r="H65" s="52"/>
      <c r="I65" s="52"/>
    </row>
    <row r="66" spans="1:9" ht="21" collapsed="1" x14ac:dyDescent="0.4">
      <c r="A66" s="33" t="s">
        <v>57</v>
      </c>
      <c r="B66" s="53"/>
      <c r="C66" s="52"/>
      <c r="D66" s="52"/>
      <c r="E66" s="52"/>
      <c r="F66" s="52"/>
      <c r="G66" s="52"/>
      <c r="H66" s="52"/>
      <c r="I66" s="50">
        <f>SUM(I67:I68)</f>
        <v>0</v>
      </c>
    </row>
    <row r="67" spans="1:9" hidden="1" outlineLevel="1" x14ac:dyDescent="0.3">
      <c r="A67" s="52"/>
      <c r="B67" s="53"/>
      <c r="C67" s="52"/>
      <c r="D67" s="52"/>
      <c r="E67" s="52"/>
      <c r="F67" s="52"/>
      <c r="G67" s="52"/>
      <c r="H67" s="52"/>
      <c r="I67" s="52">
        <f>C67*D67</f>
        <v>0</v>
      </c>
    </row>
    <row r="68" spans="1:9" hidden="1" outlineLevel="1" x14ac:dyDescent="0.3">
      <c r="A68" s="52"/>
      <c r="B68" s="53"/>
      <c r="C68" s="52"/>
      <c r="D68" s="52"/>
      <c r="E68" s="52"/>
      <c r="F68" s="52"/>
      <c r="G68" s="52"/>
      <c r="H68" s="52"/>
      <c r="I68" s="52"/>
    </row>
    <row r="69" spans="1:9" hidden="1" outlineLevel="1" x14ac:dyDescent="0.3">
      <c r="A69" s="52"/>
      <c r="B69" s="53"/>
      <c r="C69" s="52"/>
      <c r="D69" s="52"/>
      <c r="E69" s="52"/>
      <c r="F69" s="52"/>
      <c r="G69" s="52"/>
      <c r="H69" s="52"/>
      <c r="I69" s="52"/>
    </row>
    <row r="70" spans="1:9" ht="21" collapsed="1" x14ac:dyDescent="0.4">
      <c r="A70" s="33" t="s">
        <v>25</v>
      </c>
      <c r="B70" s="53"/>
      <c r="C70" s="52"/>
      <c r="D70" s="52"/>
      <c r="E70" s="52"/>
      <c r="F70" s="52"/>
      <c r="G70" s="52"/>
      <c r="H70" s="52"/>
      <c r="I70" s="50">
        <f>SUM(I71:I72)</f>
        <v>0</v>
      </c>
    </row>
    <row r="71" spans="1:9" hidden="1" outlineLevel="1" x14ac:dyDescent="0.3">
      <c r="B71" s="5"/>
      <c r="I71">
        <f t="shared" si="1"/>
        <v>0</v>
      </c>
    </row>
    <row r="72" spans="1:9" hidden="1" outlineLevel="1" x14ac:dyDescent="0.3">
      <c r="B72" s="5"/>
    </row>
    <row r="73" spans="1:9" collapsed="1" x14ac:dyDescent="0.3">
      <c r="I73" t="s">
        <v>7</v>
      </c>
    </row>
    <row r="74" spans="1:9" ht="18" x14ac:dyDescent="0.35">
      <c r="I74" s="45">
        <f xml:space="preserve"> I70+I66+I57+I39+I35+I24+I16+I11+I3+I30+I81</f>
        <v>12725</v>
      </c>
    </row>
    <row r="75" spans="1:9" x14ac:dyDescent="0.3">
      <c r="I75">
        <f>I74</f>
        <v>12725</v>
      </c>
    </row>
    <row r="77" spans="1:9" x14ac:dyDescent="0.3">
      <c r="B77" s="59"/>
    </row>
    <row r="78" spans="1:9" x14ac:dyDescent="0.3">
      <c r="B78" s="59"/>
    </row>
    <row r="81" spans="9:9" x14ac:dyDescent="0.3">
      <c r="I81">
        <f>SUM(I77:I80)</f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7"/>
  <sheetViews>
    <sheetView tabSelected="1" topLeftCell="A195" zoomScale="130" zoomScaleNormal="130" workbookViewId="0">
      <selection activeCell="G287" sqref="G287"/>
    </sheetView>
  </sheetViews>
  <sheetFormatPr defaultRowHeight="14.4" outlineLevelRow="1" x14ac:dyDescent="0.3"/>
  <cols>
    <col min="1" max="1" width="14.109375" customWidth="1"/>
    <col min="2" max="2" width="12" style="15" customWidth="1"/>
    <col min="3" max="3" width="10.88671875" customWidth="1"/>
    <col min="4" max="4" width="12.33203125" customWidth="1"/>
    <col min="5" max="5" width="15.33203125" customWidth="1"/>
    <col min="6" max="6" width="9.6640625" customWidth="1"/>
    <col min="7" max="7" width="17.5546875" style="10" customWidth="1"/>
    <col min="8" max="8" width="16.44140625" style="13" customWidth="1"/>
    <col min="9" max="9" width="10.44140625" customWidth="1"/>
    <col min="10" max="10" width="9.88671875" bestFit="1" customWidth="1"/>
    <col min="11" max="12" width="9.44140625" bestFit="1" customWidth="1"/>
  </cols>
  <sheetData>
    <row r="2" spans="1:16" x14ac:dyDescent="0.3">
      <c r="A2" t="s">
        <v>100</v>
      </c>
    </row>
    <row r="3" spans="1:16" s="19" customFormat="1" ht="25.8" x14ac:dyDescent="0.5">
      <c r="A3" s="21"/>
      <c r="B3" s="22" t="s">
        <v>48</v>
      </c>
      <c r="C3" s="21" t="s">
        <v>49</v>
      </c>
      <c r="D3" s="21" t="s">
        <v>50</v>
      </c>
      <c r="E3" s="21" t="s">
        <v>88</v>
      </c>
      <c r="F3" s="21" t="s">
        <v>95</v>
      </c>
      <c r="G3" s="23" t="s">
        <v>46</v>
      </c>
      <c r="H3" s="20"/>
    </row>
    <row r="4" spans="1:16" s="19" customFormat="1" ht="18" customHeight="1" x14ac:dyDescent="0.5">
      <c r="A4" s="21"/>
      <c r="B4" s="65"/>
      <c r="C4" s="66" t="s">
        <v>90</v>
      </c>
      <c r="D4" s="66" t="s">
        <v>94</v>
      </c>
      <c r="E4" s="66" t="s">
        <v>91</v>
      </c>
      <c r="F4" s="66" t="s">
        <v>91</v>
      </c>
      <c r="G4" s="67" t="s">
        <v>90</v>
      </c>
      <c r="H4" s="20"/>
    </row>
    <row r="5" spans="1:16" ht="23.4" x14ac:dyDescent="0.45">
      <c r="A5" s="24" t="s">
        <v>19</v>
      </c>
      <c r="B5" s="25"/>
      <c r="C5" s="26" t="s">
        <v>7</v>
      </c>
      <c r="D5" s="26">
        <f>SUM(D6:D42)</f>
        <v>0</v>
      </c>
      <c r="E5" s="63">
        <f>COUNT(C5:C42)</f>
        <v>0</v>
      </c>
      <c r="F5" s="63">
        <f>COUNT(D6:D42)</f>
        <v>0</v>
      </c>
      <c r="G5" s="38">
        <f>SUM(G6:G42)</f>
        <v>0</v>
      </c>
      <c r="H5" s="4"/>
      <c r="I5" s="7"/>
      <c r="J5" s="7"/>
      <c r="K5" s="7"/>
      <c r="L5" s="7"/>
      <c r="M5" s="3"/>
      <c r="N5" s="3"/>
      <c r="O5" s="3"/>
      <c r="P5" s="3"/>
    </row>
    <row r="6" spans="1:16" ht="21" hidden="1" outlineLevel="1" x14ac:dyDescent="0.4">
      <c r="A6" s="28"/>
      <c r="B6" s="29"/>
      <c r="C6" s="61"/>
      <c r="D6" s="30"/>
      <c r="E6" s="61"/>
      <c r="F6" s="61"/>
      <c r="G6" s="57">
        <f>C6*D6</f>
        <v>0</v>
      </c>
      <c r="H6" s="4"/>
      <c r="I6" s="7"/>
      <c r="J6" s="7"/>
      <c r="K6" s="7"/>
      <c r="L6" s="7"/>
      <c r="M6" s="3"/>
      <c r="N6" s="3"/>
      <c r="O6" s="3"/>
      <c r="P6" s="3"/>
    </row>
    <row r="7" spans="1:16" ht="21" hidden="1" outlineLevel="1" x14ac:dyDescent="0.4">
      <c r="A7" s="28"/>
      <c r="B7" s="29"/>
      <c r="C7" s="61"/>
      <c r="D7" s="30"/>
      <c r="E7" s="61"/>
      <c r="F7" s="61"/>
      <c r="G7" s="57">
        <f t="shared" ref="G7:G42" si="0">C7*D7</f>
        <v>0</v>
      </c>
      <c r="H7" s="4"/>
      <c r="I7" s="7"/>
      <c r="J7" s="7"/>
      <c r="K7" s="7"/>
      <c r="L7" s="7"/>
      <c r="M7" s="3"/>
      <c r="N7" s="3"/>
      <c r="O7" s="3"/>
      <c r="P7" s="3"/>
    </row>
    <row r="8" spans="1:16" ht="21" hidden="1" outlineLevel="1" x14ac:dyDescent="0.4">
      <c r="A8" s="28"/>
      <c r="B8" s="29"/>
      <c r="C8" s="61"/>
      <c r="D8" s="30"/>
      <c r="E8" s="61"/>
      <c r="F8" s="61"/>
      <c r="G8" s="57">
        <f t="shared" si="0"/>
        <v>0</v>
      </c>
      <c r="H8" s="4"/>
      <c r="I8" s="7"/>
      <c r="J8" s="7"/>
      <c r="K8" s="7"/>
      <c r="L8" s="7"/>
      <c r="M8" s="3"/>
      <c r="N8" s="3"/>
      <c r="O8" s="3"/>
      <c r="P8" s="3"/>
    </row>
    <row r="9" spans="1:16" ht="21" hidden="1" outlineLevel="1" x14ac:dyDescent="0.4">
      <c r="A9" s="28"/>
      <c r="B9" s="29"/>
      <c r="C9" s="61"/>
      <c r="D9" s="30"/>
      <c r="E9" s="61"/>
      <c r="F9" s="61"/>
      <c r="G9" s="57">
        <f t="shared" si="0"/>
        <v>0</v>
      </c>
      <c r="H9" s="4"/>
      <c r="I9" s="7"/>
      <c r="J9" s="7"/>
      <c r="K9" s="7"/>
      <c r="L9" s="7"/>
      <c r="M9" s="3"/>
      <c r="N9" s="3"/>
      <c r="O9" s="3"/>
      <c r="P9" s="3"/>
    </row>
    <row r="10" spans="1:16" ht="21" hidden="1" outlineLevel="1" x14ac:dyDescent="0.4">
      <c r="A10" s="28"/>
      <c r="B10" s="29"/>
      <c r="C10" s="61"/>
      <c r="D10" s="30"/>
      <c r="E10" s="61"/>
      <c r="F10" s="61"/>
      <c r="G10" s="57">
        <f t="shared" si="0"/>
        <v>0</v>
      </c>
      <c r="H10" s="4"/>
      <c r="I10" s="7"/>
      <c r="J10" s="7"/>
      <c r="K10" s="7"/>
      <c r="L10" s="7"/>
      <c r="M10" s="3"/>
      <c r="N10" s="3"/>
      <c r="O10" s="3"/>
      <c r="P10" s="3"/>
    </row>
    <row r="11" spans="1:16" ht="21" hidden="1" outlineLevel="1" x14ac:dyDescent="0.4">
      <c r="A11" s="28"/>
      <c r="B11" s="29"/>
      <c r="C11" s="61"/>
      <c r="D11" s="30"/>
      <c r="E11" s="61"/>
      <c r="F11" s="61"/>
      <c r="G11" s="57">
        <f t="shared" si="0"/>
        <v>0</v>
      </c>
      <c r="H11" s="4"/>
      <c r="I11" s="7"/>
      <c r="J11" s="7"/>
      <c r="K11" s="7"/>
      <c r="L11" s="7"/>
      <c r="M11" s="3"/>
      <c r="N11" s="3"/>
      <c r="O11" s="3"/>
      <c r="P11" s="3"/>
    </row>
    <row r="12" spans="1:16" ht="21" hidden="1" outlineLevel="1" x14ac:dyDescent="0.4">
      <c r="A12" s="28"/>
      <c r="B12" s="29"/>
      <c r="C12" s="61"/>
      <c r="D12" s="30"/>
      <c r="E12" s="61"/>
      <c r="F12" s="61"/>
      <c r="G12" s="57">
        <f t="shared" si="0"/>
        <v>0</v>
      </c>
      <c r="H12" s="4" t="s">
        <v>7</v>
      </c>
      <c r="I12" s="7"/>
      <c r="J12" s="7"/>
      <c r="K12" s="7"/>
      <c r="L12" s="7"/>
      <c r="M12" s="3"/>
      <c r="N12" s="3"/>
      <c r="O12" s="3"/>
      <c r="P12" s="3"/>
    </row>
    <row r="13" spans="1:16" ht="21" hidden="1" outlineLevel="1" x14ac:dyDescent="0.4">
      <c r="A13" s="28"/>
      <c r="B13" s="29"/>
      <c r="C13" s="61"/>
      <c r="D13" s="30"/>
      <c r="E13" s="61"/>
      <c r="F13" s="61"/>
      <c r="G13" s="57">
        <f t="shared" si="0"/>
        <v>0</v>
      </c>
      <c r="H13" s="4"/>
      <c r="I13" s="7"/>
      <c r="J13" s="7"/>
      <c r="K13" s="7"/>
      <c r="L13" s="7"/>
      <c r="M13" s="3"/>
      <c r="N13" s="3"/>
      <c r="O13" s="3"/>
      <c r="P13" s="3"/>
    </row>
    <row r="14" spans="1:16" ht="21" hidden="1" outlineLevel="1" x14ac:dyDescent="0.4">
      <c r="A14" s="28"/>
      <c r="B14" s="29"/>
      <c r="C14" s="61"/>
      <c r="D14" s="30"/>
      <c r="E14" s="61"/>
      <c r="F14" s="61"/>
      <c r="G14" s="57">
        <f t="shared" si="0"/>
        <v>0</v>
      </c>
      <c r="H14" s="4"/>
      <c r="I14" s="7"/>
      <c r="J14" s="7"/>
      <c r="K14" s="7"/>
      <c r="L14" s="7"/>
      <c r="M14" s="3"/>
      <c r="N14" s="3"/>
      <c r="O14" s="3"/>
      <c r="P14" s="3"/>
    </row>
    <row r="15" spans="1:16" ht="21" hidden="1" outlineLevel="1" x14ac:dyDescent="0.4">
      <c r="A15" s="28"/>
      <c r="B15" s="29"/>
      <c r="C15" s="61"/>
      <c r="D15" s="30"/>
      <c r="E15" s="61"/>
      <c r="F15" s="61"/>
      <c r="G15" s="57">
        <f t="shared" si="0"/>
        <v>0</v>
      </c>
      <c r="H15" s="4"/>
      <c r="I15" s="7"/>
      <c r="J15" s="7"/>
      <c r="K15" s="7"/>
      <c r="L15" s="7"/>
      <c r="M15" s="3"/>
      <c r="N15" s="3"/>
      <c r="O15" s="3"/>
      <c r="P15" s="3"/>
    </row>
    <row r="16" spans="1:16" ht="21" hidden="1" outlineLevel="1" x14ac:dyDescent="0.4">
      <c r="A16" s="28"/>
      <c r="B16" s="29"/>
      <c r="C16" s="61"/>
      <c r="D16" s="30"/>
      <c r="E16" s="61"/>
      <c r="F16" s="61"/>
      <c r="G16" s="57">
        <f t="shared" si="0"/>
        <v>0</v>
      </c>
      <c r="H16" s="4"/>
      <c r="I16" s="7"/>
      <c r="J16" s="7"/>
      <c r="K16" s="7"/>
      <c r="L16" s="7"/>
      <c r="M16" s="3"/>
      <c r="N16" s="3"/>
      <c r="O16" s="3"/>
      <c r="P16" s="3"/>
    </row>
    <row r="17" spans="1:16" ht="21" hidden="1" outlineLevel="1" x14ac:dyDescent="0.4">
      <c r="A17" s="28"/>
      <c r="B17" s="29"/>
      <c r="C17" s="61"/>
      <c r="D17" s="30"/>
      <c r="E17" s="61"/>
      <c r="F17" s="61"/>
      <c r="G17" s="57">
        <f t="shared" si="0"/>
        <v>0</v>
      </c>
      <c r="H17" s="4"/>
      <c r="I17" s="7"/>
      <c r="J17" s="7"/>
      <c r="K17" s="7"/>
      <c r="L17" s="7"/>
      <c r="M17" s="3"/>
      <c r="N17" s="3"/>
      <c r="O17" s="3"/>
      <c r="P17" s="3"/>
    </row>
    <row r="18" spans="1:16" ht="21" hidden="1" outlineLevel="1" x14ac:dyDescent="0.4">
      <c r="A18" s="28"/>
      <c r="B18" s="29"/>
      <c r="C18" s="61"/>
      <c r="D18" s="30"/>
      <c r="E18" s="61"/>
      <c r="F18" s="61"/>
      <c r="G18" s="57">
        <f t="shared" si="0"/>
        <v>0</v>
      </c>
      <c r="H18" s="4"/>
      <c r="I18" s="7"/>
      <c r="J18" s="7"/>
      <c r="K18" s="7"/>
      <c r="L18" s="7"/>
      <c r="M18" s="3"/>
      <c r="N18" s="3"/>
      <c r="O18" s="3"/>
      <c r="P18" s="3"/>
    </row>
    <row r="19" spans="1:16" ht="21" hidden="1" outlineLevel="1" x14ac:dyDescent="0.4">
      <c r="A19" s="28"/>
      <c r="B19" s="29"/>
      <c r="C19" s="61"/>
      <c r="D19" s="30"/>
      <c r="E19" s="61"/>
      <c r="F19" s="61"/>
      <c r="G19" s="57">
        <f t="shared" si="0"/>
        <v>0</v>
      </c>
      <c r="H19" s="4"/>
      <c r="I19" s="7"/>
      <c r="J19" s="7"/>
      <c r="K19" s="7"/>
      <c r="L19" s="7"/>
      <c r="M19" s="3"/>
      <c r="N19" s="3"/>
      <c r="O19" s="3"/>
      <c r="P19" s="3"/>
    </row>
    <row r="20" spans="1:16" ht="21" hidden="1" outlineLevel="1" x14ac:dyDescent="0.4">
      <c r="A20" s="28"/>
      <c r="B20" s="29"/>
      <c r="C20" s="61"/>
      <c r="D20" s="30"/>
      <c r="E20" s="61"/>
      <c r="F20" s="61"/>
      <c r="G20" s="57">
        <f t="shared" si="0"/>
        <v>0</v>
      </c>
      <c r="H20" s="4"/>
      <c r="I20" s="7"/>
      <c r="J20" s="7"/>
      <c r="K20" s="7"/>
      <c r="L20" s="7"/>
      <c r="M20" s="3"/>
      <c r="N20" s="3"/>
      <c r="O20" s="3"/>
      <c r="P20" s="3"/>
    </row>
    <row r="21" spans="1:16" ht="21" hidden="1" outlineLevel="1" x14ac:dyDescent="0.4">
      <c r="A21" s="28"/>
      <c r="B21" s="29"/>
      <c r="C21" s="61"/>
      <c r="D21" s="30"/>
      <c r="E21" s="61"/>
      <c r="F21" s="61"/>
      <c r="G21" s="57">
        <f t="shared" si="0"/>
        <v>0</v>
      </c>
      <c r="H21" s="4"/>
      <c r="I21" s="7"/>
      <c r="J21" s="7"/>
      <c r="K21" s="7"/>
      <c r="L21" s="7"/>
      <c r="M21" s="3"/>
      <c r="N21" s="3"/>
      <c r="O21" s="3"/>
      <c r="P21" s="3"/>
    </row>
    <row r="22" spans="1:16" ht="21" hidden="1" outlineLevel="1" x14ac:dyDescent="0.4">
      <c r="A22" s="28"/>
      <c r="B22" s="29"/>
      <c r="C22" s="61"/>
      <c r="D22" s="30"/>
      <c r="E22" s="61"/>
      <c r="F22" s="61"/>
      <c r="G22" s="57">
        <f t="shared" si="0"/>
        <v>0</v>
      </c>
      <c r="H22" s="4"/>
      <c r="I22" s="7"/>
      <c r="J22" s="7"/>
      <c r="K22" s="7"/>
      <c r="L22" s="7"/>
      <c r="M22" s="3"/>
      <c r="N22" s="3"/>
      <c r="O22" s="3"/>
      <c r="P22" s="3"/>
    </row>
    <row r="23" spans="1:16" ht="21" hidden="1" outlineLevel="1" x14ac:dyDescent="0.4">
      <c r="A23" s="28"/>
      <c r="B23" s="29"/>
      <c r="C23" s="61"/>
      <c r="D23" s="30"/>
      <c r="E23" s="61"/>
      <c r="F23" s="61"/>
      <c r="G23" s="57">
        <f t="shared" si="0"/>
        <v>0</v>
      </c>
      <c r="H23" s="4"/>
      <c r="I23" s="7"/>
      <c r="J23" s="7"/>
      <c r="K23" s="7"/>
      <c r="L23" s="7"/>
      <c r="M23" s="3"/>
      <c r="N23" s="3"/>
      <c r="O23" s="3"/>
      <c r="P23" s="3"/>
    </row>
    <row r="24" spans="1:16" ht="21" hidden="1" outlineLevel="1" x14ac:dyDescent="0.4">
      <c r="A24" s="28"/>
      <c r="B24" s="29"/>
      <c r="C24" s="61"/>
      <c r="D24" s="30"/>
      <c r="E24" s="61"/>
      <c r="F24" s="61"/>
      <c r="G24" s="57">
        <f t="shared" si="0"/>
        <v>0</v>
      </c>
      <c r="H24" s="4"/>
      <c r="I24" s="7"/>
      <c r="J24" s="7"/>
      <c r="K24" s="7"/>
      <c r="L24" s="7"/>
      <c r="M24" s="3"/>
      <c r="N24" s="3"/>
      <c r="O24" s="3"/>
      <c r="P24" s="3"/>
    </row>
    <row r="25" spans="1:16" ht="21" hidden="1" outlineLevel="1" x14ac:dyDescent="0.4">
      <c r="A25" s="28"/>
      <c r="B25" s="29"/>
      <c r="C25" s="61"/>
      <c r="D25" s="30"/>
      <c r="E25" s="61"/>
      <c r="F25" s="61"/>
      <c r="G25" s="57">
        <f t="shared" si="0"/>
        <v>0</v>
      </c>
      <c r="H25" s="4"/>
      <c r="I25" s="7"/>
      <c r="J25" s="7"/>
      <c r="K25" s="7"/>
      <c r="L25" s="7"/>
      <c r="M25" s="3"/>
      <c r="N25" s="3"/>
      <c r="O25" s="3"/>
      <c r="P25" s="3"/>
    </row>
    <row r="26" spans="1:16" ht="21" hidden="1" outlineLevel="1" x14ac:dyDescent="0.4">
      <c r="A26" s="28"/>
      <c r="B26" s="29"/>
      <c r="C26" s="61"/>
      <c r="D26" s="30"/>
      <c r="E26" s="61"/>
      <c r="F26" s="61"/>
      <c r="G26" s="57">
        <f t="shared" si="0"/>
        <v>0</v>
      </c>
      <c r="H26" s="4"/>
      <c r="I26" s="7"/>
      <c r="J26" s="7"/>
      <c r="K26" s="7"/>
      <c r="L26" s="7"/>
      <c r="M26" s="3"/>
      <c r="N26" s="3"/>
      <c r="O26" s="3"/>
      <c r="P26" s="3"/>
    </row>
    <row r="27" spans="1:16" ht="21" hidden="1" outlineLevel="1" x14ac:dyDescent="0.4">
      <c r="A27" s="28"/>
      <c r="B27" s="29"/>
      <c r="C27" s="61"/>
      <c r="D27" s="30"/>
      <c r="E27" s="61"/>
      <c r="F27" s="61"/>
      <c r="G27" s="57">
        <f t="shared" si="0"/>
        <v>0</v>
      </c>
      <c r="H27" s="4"/>
      <c r="I27" s="7"/>
      <c r="J27" s="7"/>
      <c r="K27" s="7"/>
      <c r="L27" s="7"/>
      <c r="M27" s="3"/>
      <c r="N27" s="3"/>
      <c r="O27" s="3"/>
      <c r="P27" s="3"/>
    </row>
    <row r="28" spans="1:16" ht="21" hidden="1" outlineLevel="1" x14ac:dyDescent="0.4">
      <c r="A28" s="28"/>
      <c r="B28" s="29"/>
      <c r="C28" s="61"/>
      <c r="D28" s="30"/>
      <c r="E28" s="61"/>
      <c r="F28" s="61"/>
      <c r="G28" s="57">
        <f t="shared" si="0"/>
        <v>0</v>
      </c>
      <c r="H28" s="4"/>
      <c r="I28" s="7"/>
      <c r="J28" s="7"/>
      <c r="K28" s="7"/>
      <c r="L28" s="7"/>
      <c r="M28" s="3"/>
      <c r="N28" s="3"/>
      <c r="O28" s="3"/>
      <c r="P28" s="3"/>
    </row>
    <row r="29" spans="1:16" ht="21" hidden="1" outlineLevel="1" x14ac:dyDescent="0.4">
      <c r="A29" s="28"/>
      <c r="B29" s="29"/>
      <c r="C29" s="61"/>
      <c r="D29" s="30"/>
      <c r="E29" s="61"/>
      <c r="F29" s="61"/>
      <c r="G29" s="57">
        <f t="shared" si="0"/>
        <v>0</v>
      </c>
      <c r="H29" s="4"/>
      <c r="I29" s="7"/>
      <c r="J29" s="7"/>
      <c r="K29" s="7"/>
      <c r="L29" s="7"/>
      <c r="M29" s="3"/>
      <c r="N29" s="3"/>
      <c r="O29" s="3"/>
      <c r="P29" s="3"/>
    </row>
    <row r="30" spans="1:16" ht="21" hidden="1" outlineLevel="1" x14ac:dyDescent="0.4">
      <c r="A30" s="28"/>
      <c r="B30" s="29"/>
      <c r="C30" s="61"/>
      <c r="D30" s="30"/>
      <c r="E30" s="61"/>
      <c r="F30" s="61"/>
      <c r="G30" s="57">
        <f t="shared" si="0"/>
        <v>0</v>
      </c>
      <c r="H30" s="4"/>
      <c r="I30" s="7"/>
      <c r="J30" s="7"/>
      <c r="K30" s="7"/>
      <c r="L30" s="7"/>
      <c r="M30" s="3"/>
      <c r="N30" s="3"/>
      <c r="O30" s="3"/>
      <c r="P30" s="3"/>
    </row>
    <row r="31" spans="1:16" ht="21" hidden="1" outlineLevel="1" x14ac:dyDescent="0.4">
      <c r="A31" s="28"/>
      <c r="B31" s="29"/>
      <c r="C31" s="61"/>
      <c r="D31" s="30"/>
      <c r="E31" s="61"/>
      <c r="F31" s="61"/>
      <c r="G31" s="57">
        <f t="shared" si="0"/>
        <v>0</v>
      </c>
      <c r="H31" s="4"/>
      <c r="I31" s="7"/>
      <c r="J31" s="7"/>
      <c r="K31" s="7"/>
      <c r="L31" s="7"/>
      <c r="M31" s="3"/>
      <c r="N31" s="3"/>
      <c r="O31" s="3"/>
      <c r="P31" s="3"/>
    </row>
    <row r="32" spans="1:16" ht="21" hidden="1" outlineLevel="1" x14ac:dyDescent="0.4">
      <c r="A32" s="28"/>
      <c r="B32" s="29"/>
      <c r="C32" s="61"/>
      <c r="D32" s="30"/>
      <c r="E32" s="61"/>
      <c r="F32" s="61"/>
      <c r="G32" s="57">
        <f t="shared" si="0"/>
        <v>0</v>
      </c>
      <c r="H32" s="4"/>
      <c r="I32" s="7"/>
      <c r="J32" s="7"/>
      <c r="K32" s="7"/>
      <c r="L32" s="7"/>
      <c r="M32" s="3"/>
      <c r="N32" s="3"/>
      <c r="O32" s="3"/>
      <c r="P32" s="3"/>
    </row>
    <row r="33" spans="1:16" ht="21" hidden="1" outlineLevel="1" x14ac:dyDescent="0.4">
      <c r="A33" s="28"/>
      <c r="B33" s="29"/>
      <c r="C33" s="61"/>
      <c r="D33" s="30"/>
      <c r="E33" s="61"/>
      <c r="F33" s="61"/>
      <c r="G33" s="57">
        <f t="shared" si="0"/>
        <v>0</v>
      </c>
      <c r="H33" s="4"/>
      <c r="I33" s="7"/>
      <c r="J33" s="7"/>
      <c r="K33" s="7"/>
      <c r="L33" s="7"/>
      <c r="M33" s="3"/>
      <c r="N33" s="3"/>
      <c r="O33" s="3"/>
      <c r="P33" s="3"/>
    </row>
    <row r="34" spans="1:16" ht="21" hidden="1" outlineLevel="1" x14ac:dyDescent="0.4">
      <c r="A34" s="28"/>
      <c r="B34" s="29"/>
      <c r="C34" s="61"/>
      <c r="D34" s="30"/>
      <c r="E34" s="61"/>
      <c r="F34" s="61"/>
      <c r="G34" s="57">
        <f t="shared" si="0"/>
        <v>0</v>
      </c>
      <c r="H34" s="4"/>
      <c r="I34" s="7"/>
      <c r="J34" s="7"/>
      <c r="K34" s="7"/>
      <c r="L34" s="7"/>
      <c r="M34" s="3"/>
      <c r="N34" s="3"/>
      <c r="O34" s="3"/>
      <c r="P34" s="3"/>
    </row>
    <row r="35" spans="1:16" ht="21" hidden="1" outlineLevel="1" x14ac:dyDescent="0.4">
      <c r="A35" s="28"/>
      <c r="B35" s="29"/>
      <c r="C35" s="61"/>
      <c r="D35" s="30"/>
      <c r="E35" s="61"/>
      <c r="F35" s="61"/>
      <c r="G35" s="57">
        <f t="shared" si="0"/>
        <v>0</v>
      </c>
      <c r="H35" s="4"/>
      <c r="I35" s="7"/>
      <c r="J35" s="7"/>
      <c r="K35" s="7"/>
      <c r="L35" s="7"/>
      <c r="M35" s="3"/>
      <c r="N35" s="3"/>
      <c r="O35" s="3"/>
      <c r="P35" s="3"/>
    </row>
    <row r="36" spans="1:16" ht="21" hidden="1" outlineLevel="1" x14ac:dyDescent="0.4">
      <c r="A36" s="28"/>
      <c r="B36" s="29"/>
      <c r="C36" s="61"/>
      <c r="D36" s="30"/>
      <c r="E36" s="61"/>
      <c r="F36" s="61"/>
      <c r="G36" s="57">
        <f t="shared" si="0"/>
        <v>0</v>
      </c>
      <c r="H36" s="4"/>
      <c r="I36" s="7"/>
      <c r="J36" s="7"/>
      <c r="K36" s="7"/>
      <c r="L36" s="7"/>
      <c r="M36" s="3"/>
      <c r="N36" s="3"/>
      <c r="O36" s="3"/>
      <c r="P36" s="3"/>
    </row>
    <row r="37" spans="1:16" ht="21" hidden="1" outlineLevel="1" x14ac:dyDescent="0.4">
      <c r="A37" s="28"/>
      <c r="B37" s="29"/>
      <c r="C37" s="61"/>
      <c r="D37" s="30"/>
      <c r="E37" s="61"/>
      <c r="F37" s="61"/>
      <c r="G37" s="57">
        <f t="shared" si="0"/>
        <v>0</v>
      </c>
      <c r="H37" s="4"/>
      <c r="I37" s="7"/>
      <c r="J37" s="7"/>
      <c r="K37" s="7"/>
      <c r="L37" s="7"/>
      <c r="M37" s="3"/>
      <c r="N37" s="3"/>
      <c r="O37" s="3"/>
      <c r="P37" s="3"/>
    </row>
    <row r="38" spans="1:16" ht="21" hidden="1" outlineLevel="1" x14ac:dyDescent="0.4">
      <c r="A38" s="28"/>
      <c r="B38" s="29"/>
      <c r="C38" s="61"/>
      <c r="D38" s="30"/>
      <c r="E38" s="61"/>
      <c r="F38" s="61"/>
      <c r="G38" s="57">
        <f t="shared" si="0"/>
        <v>0</v>
      </c>
      <c r="H38" s="4"/>
      <c r="I38" s="7"/>
      <c r="J38" s="7"/>
      <c r="K38" s="7"/>
      <c r="L38" s="7"/>
      <c r="M38" s="3"/>
      <c r="N38" s="3"/>
      <c r="O38" s="3"/>
      <c r="P38" s="3"/>
    </row>
    <row r="39" spans="1:16" ht="21" hidden="1" outlineLevel="1" x14ac:dyDescent="0.4">
      <c r="A39" s="28"/>
      <c r="B39" s="29"/>
      <c r="C39" s="61"/>
      <c r="D39" s="30"/>
      <c r="E39" s="61"/>
      <c r="F39" s="61"/>
      <c r="G39" s="57">
        <f t="shared" si="0"/>
        <v>0</v>
      </c>
      <c r="H39" s="4"/>
      <c r="I39" s="7"/>
      <c r="J39" s="7"/>
      <c r="K39" s="7"/>
      <c r="L39" s="7"/>
      <c r="M39" s="3"/>
      <c r="N39" s="3"/>
      <c r="O39" s="3"/>
      <c r="P39" s="3"/>
    </row>
    <row r="40" spans="1:16" ht="21" hidden="1" outlineLevel="1" x14ac:dyDescent="0.4">
      <c r="A40" s="28"/>
      <c r="B40" s="29"/>
      <c r="C40" s="61"/>
      <c r="D40" s="30"/>
      <c r="E40" s="61"/>
      <c r="F40" s="61"/>
      <c r="G40" s="57">
        <f t="shared" si="0"/>
        <v>0</v>
      </c>
      <c r="H40" s="4"/>
      <c r="I40" s="7"/>
      <c r="J40" s="7"/>
      <c r="K40" s="7"/>
      <c r="L40" s="7"/>
      <c r="M40" s="3"/>
      <c r="N40" s="3"/>
      <c r="O40" s="3"/>
      <c r="P40" s="3"/>
    </row>
    <row r="41" spans="1:16" ht="21" hidden="1" outlineLevel="1" x14ac:dyDescent="0.4">
      <c r="A41" s="28"/>
      <c r="B41" s="29"/>
      <c r="C41" s="61"/>
      <c r="D41" s="30"/>
      <c r="E41" s="61"/>
      <c r="F41" s="61"/>
      <c r="G41" s="57">
        <f t="shared" si="0"/>
        <v>0</v>
      </c>
      <c r="H41" s="4"/>
      <c r="I41" s="7"/>
      <c r="J41" s="7"/>
      <c r="K41" s="7"/>
      <c r="L41" s="7"/>
      <c r="M41" s="3"/>
      <c r="N41" s="3"/>
      <c r="O41" s="3"/>
      <c r="P41" s="3"/>
    </row>
    <row r="42" spans="1:16" ht="21" hidden="1" outlineLevel="1" x14ac:dyDescent="0.4">
      <c r="A42" s="32"/>
      <c r="B42" s="29"/>
      <c r="C42" s="61"/>
      <c r="D42" s="30"/>
      <c r="E42" s="61"/>
      <c r="F42" s="61"/>
      <c r="G42" s="57">
        <f t="shared" si="0"/>
        <v>0</v>
      </c>
      <c r="H42" s="4"/>
      <c r="I42" s="7"/>
      <c r="J42" s="7"/>
      <c r="K42" s="7"/>
      <c r="L42" s="7"/>
      <c r="M42" s="3"/>
      <c r="N42" s="3"/>
      <c r="O42" s="3"/>
      <c r="P42" s="3"/>
    </row>
    <row r="43" spans="1:16" ht="23.4" collapsed="1" x14ac:dyDescent="0.45">
      <c r="A43" s="33" t="s">
        <v>13</v>
      </c>
      <c r="B43" s="34"/>
      <c r="C43" s="62" t="s">
        <v>7</v>
      </c>
      <c r="D43" s="26">
        <f>SUM(D44:D98)</f>
        <v>16.639999999999997</v>
      </c>
      <c r="E43" s="62">
        <f>COUNT(C44:C98)</f>
        <v>0</v>
      </c>
      <c r="F43" s="63">
        <f>COUNT(D44:D98)</f>
        <v>11</v>
      </c>
      <c r="G43" s="58">
        <f>SUM(G44:G98)</f>
        <v>0</v>
      </c>
      <c r="H43" s="4"/>
      <c r="I43" s="7"/>
      <c r="J43" s="7"/>
      <c r="K43" s="7"/>
      <c r="L43" s="7"/>
      <c r="M43" s="3"/>
      <c r="N43" s="3"/>
      <c r="O43" s="3"/>
      <c r="P43" s="3"/>
    </row>
    <row r="44" spans="1:16" ht="21" hidden="1" outlineLevel="1" x14ac:dyDescent="0.4">
      <c r="A44" s="28"/>
      <c r="B44" s="29">
        <v>42752</v>
      </c>
      <c r="C44" s="61"/>
      <c r="D44" s="30">
        <v>1.2</v>
      </c>
      <c r="E44" s="61"/>
      <c r="F44" s="61"/>
      <c r="G44" s="57">
        <f>C44*D44</f>
        <v>0</v>
      </c>
      <c r="H44" s="4"/>
      <c r="I44" s="7"/>
      <c r="J44" s="7"/>
      <c r="K44" s="7"/>
      <c r="L44" s="7"/>
      <c r="M44" s="3"/>
      <c r="N44" s="3"/>
      <c r="O44" s="3"/>
      <c r="P44" s="3"/>
    </row>
    <row r="45" spans="1:16" ht="21" hidden="1" outlineLevel="1" x14ac:dyDescent="0.4">
      <c r="A45" s="28"/>
      <c r="B45" s="29"/>
      <c r="C45" s="61"/>
      <c r="D45" s="30">
        <v>1.6</v>
      </c>
      <c r="E45" s="61"/>
      <c r="F45" s="61"/>
      <c r="G45" s="57">
        <f>C45*D45</f>
        <v>0</v>
      </c>
      <c r="H45" s="4"/>
      <c r="I45" s="7"/>
      <c r="J45" s="7"/>
      <c r="K45" s="7"/>
      <c r="L45" s="7"/>
      <c r="M45" s="3"/>
      <c r="N45" s="3"/>
      <c r="O45" s="3"/>
      <c r="P45" s="3"/>
    </row>
    <row r="46" spans="1:16" ht="21" hidden="1" outlineLevel="1" x14ac:dyDescent="0.4">
      <c r="A46" s="28"/>
      <c r="B46" s="29"/>
      <c r="C46" s="61"/>
      <c r="D46" s="30">
        <v>1.6</v>
      </c>
      <c r="E46" s="61"/>
      <c r="F46" s="61"/>
      <c r="G46" s="57">
        <f t="shared" ref="G46:G98" si="1">C46*D46</f>
        <v>0</v>
      </c>
      <c r="H46" s="4"/>
      <c r="I46" s="7"/>
      <c r="J46" s="7"/>
      <c r="K46" s="7"/>
      <c r="L46" s="7"/>
      <c r="M46" s="3"/>
      <c r="N46" s="3"/>
      <c r="O46" s="3"/>
      <c r="P46" s="3"/>
    </row>
    <row r="47" spans="1:16" ht="21" hidden="1" outlineLevel="1" x14ac:dyDescent="0.4">
      <c r="A47" s="28"/>
      <c r="B47" s="29">
        <v>42754</v>
      </c>
      <c r="C47" s="61"/>
      <c r="D47" s="30">
        <v>1.3</v>
      </c>
      <c r="E47" s="61"/>
      <c r="F47" s="61"/>
      <c r="G47" s="57">
        <f t="shared" si="1"/>
        <v>0</v>
      </c>
      <c r="H47" s="4"/>
      <c r="I47" s="7"/>
      <c r="J47" s="7"/>
      <c r="K47" s="7"/>
      <c r="L47" s="7"/>
      <c r="M47" s="3"/>
      <c r="N47" s="3"/>
      <c r="O47" s="3"/>
      <c r="P47" s="3"/>
    </row>
    <row r="48" spans="1:16" ht="21" hidden="1" outlineLevel="1" x14ac:dyDescent="0.4">
      <c r="A48" s="28"/>
      <c r="B48" s="29"/>
      <c r="C48" s="61"/>
      <c r="D48" s="30">
        <v>1.3</v>
      </c>
      <c r="E48" s="61"/>
      <c r="F48" s="61"/>
      <c r="G48" s="57">
        <f t="shared" si="1"/>
        <v>0</v>
      </c>
      <c r="H48" s="4"/>
      <c r="I48" s="7"/>
      <c r="J48" s="7"/>
      <c r="K48" s="7"/>
      <c r="L48" s="7"/>
      <c r="M48" s="3"/>
      <c r="N48" s="3"/>
      <c r="O48" s="3"/>
      <c r="P48" s="3"/>
    </row>
    <row r="49" spans="1:16" ht="21" hidden="1" outlineLevel="1" x14ac:dyDescent="0.4">
      <c r="A49" s="28"/>
      <c r="B49" s="29">
        <v>42757</v>
      </c>
      <c r="C49" s="61"/>
      <c r="D49" s="30">
        <v>1.36</v>
      </c>
      <c r="E49" s="61"/>
      <c r="F49" s="61"/>
      <c r="G49" s="57">
        <f t="shared" si="1"/>
        <v>0</v>
      </c>
      <c r="H49" s="4"/>
      <c r="I49" s="7"/>
      <c r="J49" s="7"/>
      <c r="K49" s="7"/>
      <c r="L49" s="7"/>
      <c r="M49" s="3"/>
      <c r="N49" s="3"/>
      <c r="O49" s="3"/>
      <c r="P49" s="3"/>
    </row>
    <row r="50" spans="1:16" ht="21" hidden="1" outlineLevel="1" x14ac:dyDescent="0.4">
      <c r="A50" s="28"/>
      <c r="B50" s="29"/>
      <c r="C50" s="61"/>
      <c r="D50" s="30">
        <v>1.38</v>
      </c>
      <c r="E50" s="61"/>
      <c r="F50" s="61"/>
      <c r="G50" s="57">
        <f t="shared" si="1"/>
        <v>0</v>
      </c>
      <c r="H50" s="4"/>
      <c r="I50" s="7"/>
      <c r="J50" s="7"/>
      <c r="K50" s="7"/>
      <c r="L50" s="7"/>
      <c r="M50" s="3"/>
      <c r="N50" s="3"/>
      <c r="O50" s="3"/>
      <c r="P50" s="3"/>
    </row>
    <row r="51" spans="1:16" ht="21" hidden="1" outlineLevel="1" x14ac:dyDescent="0.4">
      <c r="A51" s="28"/>
      <c r="B51" s="29"/>
      <c r="C51" s="61"/>
      <c r="D51" s="30">
        <v>1.7</v>
      </c>
      <c r="E51" s="61"/>
      <c r="F51" s="61"/>
      <c r="G51" s="57">
        <f t="shared" si="1"/>
        <v>0</v>
      </c>
      <c r="H51" s="4"/>
      <c r="I51" s="7"/>
      <c r="J51" s="7"/>
      <c r="K51" s="7"/>
      <c r="L51" s="7"/>
      <c r="M51" s="3"/>
      <c r="N51" s="3"/>
      <c r="O51" s="3"/>
      <c r="P51" s="3"/>
    </row>
    <row r="52" spans="1:16" ht="21" hidden="1" outlineLevel="1" x14ac:dyDescent="0.4">
      <c r="A52" s="28"/>
      <c r="B52" s="29"/>
      <c r="C52" s="61"/>
      <c r="D52" s="30">
        <v>1.6</v>
      </c>
      <c r="E52" s="61"/>
      <c r="F52" s="61"/>
      <c r="G52" s="57">
        <f t="shared" si="1"/>
        <v>0</v>
      </c>
      <c r="H52" s="4"/>
      <c r="I52" s="7"/>
      <c r="J52" s="7"/>
      <c r="K52" s="7"/>
      <c r="L52" s="7"/>
      <c r="M52" s="3"/>
      <c r="N52" s="3"/>
      <c r="O52" s="3"/>
      <c r="P52" s="3"/>
    </row>
    <row r="53" spans="1:16" ht="21" hidden="1" outlineLevel="1" x14ac:dyDescent="0.4">
      <c r="A53" s="28"/>
      <c r="B53" s="29"/>
      <c r="C53" s="61"/>
      <c r="D53" s="30">
        <v>1.2</v>
      </c>
      <c r="E53" s="61"/>
      <c r="F53" s="61"/>
      <c r="G53" s="57">
        <f t="shared" si="1"/>
        <v>0</v>
      </c>
      <c r="H53" s="4"/>
      <c r="I53" s="7"/>
      <c r="J53" s="7"/>
      <c r="K53" s="7"/>
      <c r="L53" s="7"/>
      <c r="M53" s="3"/>
      <c r="N53" s="3"/>
      <c r="O53" s="3"/>
      <c r="P53" s="3"/>
    </row>
    <row r="54" spans="1:16" ht="21" hidden="1" outlineLevel="1" x14ac:dyDescent="0.4">
      <c r="A54" s="28"/>
      <c r="B54" s="29">
        <v>42793</v>
      </c>
      <c r="C54" s="61"/>
      <c r="D54" s="30">
        <v>2.4</v>
      </c>
      <c r="E54" s="61"/>
      <c r="F54" s="61"/>
      <c r="G54" s="57">
        <f t="shared" si="1"/>
        <v>0</v>
      </c>
      <c r="H54" s="4"/>
      <c r="I54" s="7"/>
      <c r="J54" s="7"/>
      <c r="K54" s="7"/>
      <c r="L54" s="7"/>
      <c r="M54" s="3"/>
      <c r="N54" s="3"/>
      <c r="O54" s="3"/>
      <c r="P54" s="3"/>
    </row>
    <row r="55" spans="1:16" ht="21" hidden="1" outlineLevel="1" x14ac:dyDescent="0.4">
      <c r="A55" s="28"/>
      <c r="B55" s="29"/>
      <c r="C55" s="61"/>
      <c r="D55" s="30"/>
      <c r="E55" s="61"/>
      <c r="F55" s="61"/>
      <c r="G55" s="57">
        <f t="shared" si="1"/>
        <v>0</v>
      </c>
      <c r="H55" s="4"/>
      <c r="I55" s="7"/>
      <c r="J55" s="7"/>
      <c r="K55" s="7"/>
      <c r="L55" s="7"/>
      <c r="M55" s="3"/>
      <c r="N55" s="3"/>
      <c r="O55" s="3"/>
      <c r="P55" s="3"/>
    </row>
    <row r="56" spans="1:16" ht="21" hidden="1" outlineLevel="1" x14ac:dyDescent="0.4">
      <c r="A56" s="28"/>
      <c r="B56" s="29"/>
      <c r="C56" s="61"/>
      <c r="D56" s="30"/>
      <c r="E56" s="61"/>
      <c r="F56" s="61"/>
      <c r="G56" s="57">
        <f t="shared" si="1"/>
        <v>0</v>
      </c>
      <c r="H56" s="4"/>
      <c r="I56" s="7"/>
      <c r="J56" s="7"/>
      <c r="K56" s="7"/>
      <c r="L56" s="7"/>
      <c r="M56" s="3"/>
      <c r="N56" s="3"/>
      <c r="O56" s="3"/>
      <c r="P56" s="3"/>
    </row>
    <row r="57" spans="1:16" ht="21" hidden="1" outlineLevel="1" x14ac:dyDescent="0.4">
      <c r="A57" s="28"/>
      <c r="B57" s="29"/>
      <c r="C57" s="61"/>
      <c r="D57" s="30"/>
      <c r="E57" s="61"/>
      <c r="F57" s="61"/>
      <c r="G57" s="57">
        <f t="shared" si="1"/>
        <v>0</v>
      </c>
      <c r="H57" s="4"/>
      <c r="I57" s="7"/>
      <c r="J57" s="7"/>
      <c r="K57" s="7"/>
      <c r="L57" s="7"/>
      <c r="M57" s="3"/>
      <c r="N57" s="3"/>
      <c r="O57" s="3"/>
      <c r="P57" s="3"/>
    </row>
    <row r="58" spans="1:16" ht="21" hidden="1" outlineLevel="1" x14ac:dyDescent="0.4">
      <c r="A58" s="28"/>
      <c r="B58" s="29"/>
      <c r="C58" s="61"/>
      <c r="D58" s="30"/>
      <c r="E58" s="61"/>
      <c r="F58" s="61"/>
      <c r="G58" s="57">
        <f t="shared" si="1"/>
        <v>0</v>
      </c>
      <c r="H58" s="4"/>
      <c r="I58" s="7"/>
      <c r="J58" s="7"/>
      <c r="K58" s="7"/>
      <c r="L58" s="7"/>
      <c r="M58" s="3"/>
      <c r="N58" s="3"/>
      <c r="O58" s="3"/>
      <c r="P58" s="3"/>
    </row>
    <row r="59" spans="1:16" ht="21" hidden="1" outlineLevel="1" x14ac:dyDescent="0.4">
      <c r="A59" s="28"/>
      <c r="B59" s="29"/>
      <c r="C59" s="61"/>
      <c r="D59" s="30"/>
      <c r="E59" s="61"/>
      <c r="F59" s="61"/>
      <c r="G59" s="57">
        <f t="shared" si="1"/>
        <v>0</v>
      </c>
      <c r="H59" s="4"/>
      <c r="I59" s="7"/>
      <c r="J59" s="7"/>
      <c r="K59" s="7"/>
      <c r="L59" s="7"/>
      <c r="M59" s="3"/>
      <c r="N59" s="3"/>
      <c r="O59" s="3"/>
      <c r="P59" s="3"/>
    </row>
    <row r="60" spans="1:16" ht="21" hidden="1" outlineLevel="1" x14ac:dyDescent="0.4">
      <c r="A60" s="28"/>
      <c r="B60" s="29"/>
      <c r="C60" s="61"/>
      <c r="D60" s="30"/>
      <c r="E60" s="61"/>
      <c r="F60" s="61"/>
      <c r="G60" s="57">
        <f t="shared" si="1"/>
        <v>0</v>
      </c>
      <c r="H60" s="4"/>
      <c r="I60" s="7"/>
      <c r="J60" s="7"/>
      <c r="K60" s="7"/>
      <c r="L60" s="7"/>
      <c r="M60" s="3"/>
      <c r="N60" s="3"/>
      <c r="O60" s="3"/>
      <c r="P60" s="3"/>
    </row>
    <row r="61" spans="1:16" ht="21" hidden="1" outlineLevel="1" x14ac:dyDescent="0.4">
      <c r="A61" s="28"/>
      <c r="B61" s="29"/>
      <c r="C61" s="61"/>
      <c r="D61" s="30"/>
      <c r="E61" s="61"/>
      <c r="F61" s="61"/>
      <c r="G61" s="57">
        <f t="shared" si="1"/>
        <v>0</v>
      </c>
      <c r="H61" s="4"/>
      <c r="I61" s="7"/>
      <c r="J61" s="7"/>
      <c r="K61" s="7"/>
      <c r="L61" s="7"/>
      <c r="M61" s="3"/>
      <c r="N61" s="3"/>
      <c r="O61" s="3"/>
      <c r="P61" s="3"/>
    </row>
    <row r="62" spans="1:16" ht="21" hidden="1" outlineLevel="1" x14ac:dyDescent="0.4">
      <c r="A62" s="28"/>
      <c r="B62" s="29"/>
      <c r="C62" s="61"/>
      <c r="D62" s="30"/>
      <c r="E62" s="61"/>
      <c r="F62" s="61"/>
      <c r="G62" s="57">
        <f t="shared" si="1"/>
        <v>0</v>
      </c>
      <c r="H62" s="4"/>
      <c r="I62" s="7"/>
      <c r="J62" s="7"/>
      <c r="K62" s="7"/>
      <c r="L62" s="7"/>
      <c r="M62" s="3"/>
      <c r="N62" s="3"/>
      <c r="O62" s="3"/>
      <c r="P62" s="3"/>
    </row>
    <row r="63" spans="1:16" ht="21" hidden="1" outlineLevel="1" x14ac:dyDescent="0.4">
      <c r="A63" s="28"/>
      <c r="B63" s="29"/>
      <c r="C63" s="61"/>
      <c r="D63" s="30"/>
      <c r="E63" s="61"/>
      <c r="F63" s="61"/>
      <c r="G63" s="57">
        <f t="shared" si="1"/>
        <v>0</v>
      </c>
      <c r="H63" s="4"/>
      <c r="I63" s="7"/>
      <c r="J63" s="7"/>
      <c r="K63" s="7"/>
      <c r="L63" s="7"/>
      <c r="M63" s="3"/>
      <c r="N63" s="3"/>
      <c r="O63" s="3"/>
      <c r="P63" s="3"/>
    </row>
    <row r="64" spans="1:16" ht="21" hidden="1" outlineLevel="1" x14ac:dyDescent="0.4">
      <c r="A64" s="28"/>
      <c r="B64" s="29"/>
      <c r="C64" s="61"/>
      <c r="D64" s="30"/>
      <c r="E64" s="61"/>
      <c r="F64" s="61"/>
      <c r="G64" s="57">
        <f t="shared" si="1"/>
        <v>0</v>
      </c>
      <c r="H64" s="4"/>
      <c r="I64" s="7"/>
      <c r="J64" s="7"/>
      <c r="K64" s="7"/>
      <c r="L64" s="7"/>
      <c r="M64" s="3"/>
      <c r="N64" s="3"/>
      <c r="O64" s="3"/>
      <c r="P64" s="3"/>
    </row>
    <row r="65" spans="1:16" ht="21" hidden="1" outlineLevel="1" x14ac:dyDescent="0.4">
      <c r="A65" s="28"/>
      <c r="B65" s="29"/>
      <c r="C65" s="61"/>
      <c r="D65" s="30"/>
      <c r="E65" s="61"/>
      <c r="F65" s="61"/>
      <c r="G65" s="57">
        <f t="shared" si="1"/>
        <v>0</v>
      </c>
      <c r="H65" s="4"/>
      <c r="I65" s="7"/>
      <c r="J65" s="7"/>
      <c r="K65" s="7"/>
      <c r="L65" s="7"/>
      <c r="M65" s="3"/>
      <c r="N65" s="3"/>
      <c r="O65" s="3"/>
      <c r="P65" s="3"/>
    </row>
    <row r="66" spans="1:16" ht="21" hidden="1" outlineLevel="1" x14ac:dyDescent="0.4">
      <c r="A66" s="28"/>
      <c r="B66" s="29"/>
      <c r="C66" s="61"/>
      <c r="D66" s="30"/>
      <c r="E66" s="61"/>
      <c r="F66" s="61"/>
      <c r="G66" s="57">
        <f t="shared" si="1"/>
        <v>0</v>
      </c>
      <c r="H66" s="4"/>
      <c r="I66" s="7"/>
      <c r="J66" s="7"/>
      <c r="K66" s="7"/>
      <c r="L66" s="7"/>
      <c r="M66" s="3"/>
      <c r="N66" s="3"/>
      <c r="O66" s="3"/>
      <c r="P66" s="3"/>
    </row>
    <row r="67" spans="1:16" ht="21" hidden="1" outlineLevel="1" x14ac:dyDescent="0.4">
      <c r="A67" s="28"/>
      <c r="B67" s="29"/>
      <c r="C67" s="61"/>
      <c r="D67" s="30"/>
      <c r="E67" s="61"/>
      <c r="F67" s="61"/>
      <c r="G67" s="57">
        <f t="shared" si="1"/>
        <v>0</v>
      </c>
      <c r="H67" s="4"/>
      <c r="I67" s="7"/>
      <c r="J67" s="7"/>
      <c r="K67" s="7"/>
      <c r="L67" s="7"/>
      <c r="M67" s="3"/>
      <c r="N67" s="3"/>
      <c r="O67" s="3"/>
      <c r="P67" s="3"/>
    </row>
    <row r="68" spans="1:16" ht="21" hidden="1" outlineLevel="1" x14ac:dyDescent="0.4">
      <c r="A68" s="28"/>
      <c r="B68" s="29"/>
      <c r="C68" s="61"/>
      <c r="D68" s="30"/>
      <c r="E68" s="61"/>
      <c r="F68" s="61"/>
      <c r="G68" s="57">
        <f t="shared" si="1"/>
        <v>0</v>
      </c>
      <c r="H68" s="4"/>
      <c r="I68" s="7"/>
      <c r="J68" s="7"/>
      <c r="K68" s="7"/>
      <c r="L68" s="7"/>
      <c r="M68" s="3"/>
      <c r="N68" s="3"/>
      <c r="O68" s="3"/>
      <c r="P68" s="3"/>
    </row>
    <row r="69" spans="1:16" ht="21" hidden="1" outlineLevel="1" x14ac:dyDescent="0.4">
      <c r="A69" s="28"/>
      <c r="B69" s="29"/>
      <c r="C69" s="61"/>
      <c r="D69" s="30"/>
      <c r="E69" s="61"/>
      <c r="F69" s="61"/>
      <c r="G69" s="57">
        <f t="shared" si="1"/>
        <v>0</v>
      </c>
      <c r="H69" s="4"/>
      <c r="I69" s="7"/>
      <c r="J69" s="7"/>
      <c r="K69" s="7"/>
      <c r="L69" s="7"/>
      <c r="M69" s="3"/>
      <c r="N69" s="3"/>
      <c r="O69" s="3"/>
      <c r="P69" s="3"/>
    </row>
    <row r="70" spans="1:16" ht="21" hidden="1" outlineLevel="1" x14ac:dyDescent="0.4">
      <c r="A70" s="28"/>
      <c r="B70" s="29"/>
      <c r="C70" s="61"/>
      <c r="D70" s="30"/>
      <c r="E70" s="61"/>
      <c r="F70" s="61"/>
      <c r="G70" s="57">
        <f t="shared" si="1"/>
        <v>0</v>
      </c>
      <c r="H70" s="4"/>
      <c r="I70" s="7"/>
      <c r="J70" s="7"/>
      <c r="K70" s="7"/>
      <c r="L70" s="7"/>
      <c r="M70" s="3"/>
      <c r="N70" s="3"/>
      <c r="O70" s="3"/>
      <c r="P70" s="3"/>
    </row>
    <row r="71" spans="1:16" ht="21" hidden="1" outlineLevel="1" x14ac:dyDescent="0.4">
      <c r="A71" s="28"/>
      <c r="B71" s="29"/>
      <c r="C71" s="61"/>
      <c r="D71" s="30"/>
      <c r="E71" s="61"/>
      <c r="F71" s="61"/>
      <c r="G71" s="57">
        <f t="shared" si="1"/>
        <v>0</v>
      </c>
      <c r="H71" s="4"/>
      <c r="I71" s="7"/>
      <c r="J71" s="7"/>
      <c r="K71" s="7"/>
      <c r="L71" s="7"/>
      <c r="M71" s="3"/>
      <c r="N71" s="3"/>
      <c r="O71" s="3"/>
      <c r="P71" s="3"/>
    </row>
    <row r="72" spans="1:16" ht="21" hidden="1" outlineLevel="1" x14ac:dyDescent="0.4">
      <c r="A72" s="28"/>
      <c r="B72" s="29"/>
      <c r="C72" s="61"/>
      <c r="D72" s="30"/>
      <c r="E72" s="61"/>
      <c r="F72" s="61"/>
      <c r="G72" s="57">
        <f t="shared" si="1"/>
        <v>0</v>
      </c>
      <c r="H72" s="4"/>
      <c r="I72" s="7"/>
      <c r="J72" s="7"/>
      <c r="K72" s="7"/>
      <c r="L72" s="7"/>
      <c r="M72" s="3"/>
      <c r="N72" s="3"/>
      <c r="O72" s="3"/>
      <c r="P72" s="3"/>
    </row>
    <row r="73" spans="1:16" ht="21" hidden="1" outlineLevel="1" x14ac:dyDescent="0.4">
      <c r="A73" s="28"/>
      <c r="B73" s="29"/>
      <c r="C73" s="61"/>
      <c r="D73" s="30"/>
      <c r="E73" s="61"/>
      <c r="F73" s="61"/>
      <c r="G73" s="57">
        <f t="shared" si="1"/>
        <v>0</v>
      </c>
      <c r="H73" s="4"/>
      <c r="I73" s="7"/>
      <c r="J73" s="7"/>
      <c r="K73" s="7"/>
      <c r="L73" s="7"/>
      <c r="M73" s="3"/>
      <c r="N73" s="3"/>
      <c r="O73" s="3"/>
      <c r="P73" s="3"/>
    </row>
    <row r="74" spans="1:16" ht="21" hidden="1" outlineLevel="1" x14ac:dyDescent="0.4">
      <c r="A74" s="28"/>
      <c r="B74" s="29"/>
      <c r="C74" s="61"/>
      <c r="D74" s="30"/>
      <c r="E74" s="61"/>
      <c r="F74" s="61"/>
      <c r="G74" s="57"/>
      <c r="H74" s="4"/>
      <c r="I74" s="7"/>
      <c r="J74" s="7"/>
      <c r="K74" s="7"/>
      <c r="L74" s="7"/>
      <c r="M74" s="3"/>
      <c r="N74" s="3"/>
      <c r="O74" s="3"/>
      <c r="P74" s="3"/>
    </row>
    <row r="75" spans="1:16" ht="21" hidden="1" outlineLevel="1" x14ac:dyDescent="0.4">
      <c r="A75" s="28"/>
      <c r="B75" s="29"/>
      <c r="C75" s="61"/>
      <c r="D75" s="30"/>
      <c r="E75" s="61"/>
      <c r="F75" s="61"/>
      <c r="G75" s="57"/>
      <c r="H75" s="4"/>
      <c r="I75" s="7"/>
      <c r="J75" s="7"/>
      <c r="K75" s="7"/>
      <c r="L75" s="7"/>
      <c r="M75" s="3"/>
      <c r="N75" s="3"/>
      <c r="O75" s="3"/>
      <c r="P75" s="3"/>
    </row>
    <row r="76" spans="1:16" ht="21" hidden="1" outlineLevel="1" x14ac:dyDescent="0.4">
      <c r="A76" s="28"/>
      <c r="B76" s="29"/>
      <c r="C76" s="61"/>
      <c r="D76" s="30"/>
      <c r="E76" s="61"/>
      <c r="F76" s="61"/>
      <c r="G76" s="57"/>
      <c r="H76" s="4"/>
      <c r="I76" s="7"/>
      <c r="J76" s="7"/>
      <c r="K76" s="7"/>
      <c r="L76" s="7"/>
      <c r="M76" s="3"/>
      <c r="N76" s="3"/>
      <c r="O76" s="3"/>
      <c r="P76" s="3"/>
    </row>
    <row r="77" spans="1:16" ht="21" hidden="1" outlineLevel="1" x14ac:dyDescent="0.4">
      <c r="A77" s="28"/>
      <c r="B77" s="29"/>
      <c r="C77" s="61"/>
      <c r="D77" s="30"/>
      <c r="E77" s="61"/>
      <c r="F77" s="61"/>
      <c r="G77" s="57"/>
      <c r="H77" s="4"/>
      <c r="I77" s="7"/>
      <c r="J77" s="7"/>
      <c r="K77" s="7"/>
      <c r="L77" s="7"/>
      <c r="M77" s="3"/>
      <c r="N77" s="3"/>
      <c r="O77" s="3"/>
      <c r="P77" s="3"/>
    </row>
    <row r="78" spans="1:16" ht="21" hidden="1" outlineLevel="1" x14ac:dyDescent="0.4">
      <c r="A78" s="28"/>
      <c r="B78" s="29"/>
      <c r="C78" s="61"/>
      <c r="D78" s="30"/>
      <c r="E78" s="61"/>
      <c r="F78" s="61"/>
      <c r="G78" s="57"/>
      <c r="H78" s="4"/>
      <c r="I78" s="7"/>
      <c r="J78" s="7"/>
      <c r="K78" s="7"/>
      <c r="L78" s="7"/>
      <c r="M78" s="3"/>
      <c r="N78" s="3"/>
      <c r="O78" s="3"/>
      <c r="P78" s="3"/>
    </row>
    <row r="79" spans="1:16" ht="21" hidden="1" outlineLevel="1" x14ac:dyDescent="0.4">
      <c r="A79" s="28"/>
      <c r="B79" s="29"/>
      <c r="C79" s="61"/>
      <c r="D79" s="30"/>
      <c r="E79" s="61"/>
      <c r="F79" s="61"/>
      <c r="G79" s="57"/>
      <c r="H79" s="4"/>
      <c r="I79" s="7"/>
      <c r="J79" s="7"/>
      <c r="K79" s="7"/>
      <c r="L79" s="7"/>
      <c r="M79" s="3"/>
      <c r="N79" s="3"/>
      <c r="O79" s="3"/>
      <c r="P79" s="3"/>
    </row>
    <row r="80" spans="1:16" ht="21" hidden="1" outlineLevel="1" x14ac:dyDescent="0.4">
      <c r="A80" s="28"/>
      <c r="B80" s="29"/>
      <c r="C80" s="61"/>
      <c r="D80" s="30"/>
      <c r="E80" s="61"/>
      <c r="F80" s="61"/>
      <c r="G80" s="57"/>
      <c r="H80" s="4"/>
      <c r="I80" s="7"/>
      <c r="J80" s="7"/>
      <c r="K80" s="7"/>
      <c r="L80" s="7"/>
      <c r="M80" s="3"/>
      <c r="N80" s="3"/>
      <c r="O80" s="3"/>
      <c r="P80" s="3"/>
    </row>
    <row r="81" spans="1:16" ht="21" hidden="1" outlineLevel="1" x14ac:dyDescent="0.4">
      <c r="A81" s="28"/>
      <c r="B81" s="29"/>
      <c r="C81" s="61"/>
      <c r="D81" s="30"/>
      <c r="E81" s="61"/>
      <c r="F81" s="61"/>
      <c r="G81" s="57"/>
      <c r="H81" s="4"/>
      <c r="I81" s="7"/>
      <c r="J81" s="7"/>
      <c r="K81" s="7"/>
      <c r="L81" s="7"/>
      <c r="M81" s="3"/>
      <c r="N81" s="3"/>
      <c r="O81" s="3"/>
      <c r="P81" s="3"/>
    </row>
    <row r="82" spans="1:16" ht="21" hidden="1" outlineLevel="1" x14ac:dyDescent="0.4">
      <c r="A82" s="28"/>
      <c r="B82" s="29"/>
      <c r="C82" s="61"/>
      <c r="D82" s="30"/>
      <c r="E82" s="61"/>
      <c r="F82" s="61"/>
      <c r="G82" s="57"/>
      <c r="H82" s="4"/>
      <c r="I82" s="7"/>
      <c r="J82" s="7"/>
      <c r="K82" s="7"/>
      <c r="L82" s="7"/>
      <c r="M82" s="3"/>
      <c r="N82" s="3"/>
      <c r="O82" s="3"/>
      <c r="P82" s="3"/>
    </row>
    <row r="83" spans="1:16" ht="21" hidden="1" outlineLevel="1" x14ac:dyDescent="0.4">
      <c r="A83" s="28"/>
      <c r="B83" s="29"/>
      <c r="C83" s="61"/>
      <c r="D83" s="30"/>
      <c r="E83" s="61"/>
      <c r="F83" s="61"/>
      <c r="G83" s="57"/>
      <c r="H83" s="4"/>
      <c r="I83" s="7"/>
      <c r="J83" s="7"/>
      <c r="K83" s="7"/>
      <c r="L83" s="7"/>
      <c r="M83" s="3"/>
      <c r="N83" s="3"/>
      <c r="O83" s="3"/>
      <c r="P83" s="3"/>
    </row>
    <row r="84" spans="1:16" ht="21" hidden="1" outlineLevel="1" x14ac:dyDescent="0.4">
      <c r="A84" s="28"/>
      <c r="B84" s="29"/>
      <c r="C84" s="61"/>
      <c r="D84" s="30"/>
      <c r="E84" s="61"/>
      <c r="F84" s="61"/>
      <c r="G84" s="57"/>
      <c r="H84" s="4"/>
      <c r="I84" s="7"/>
      <c r="J84" s="7"/>
      <c r="K84" s="7"/>
      <c r="L84" s="7"/>
      <c r="M84" s="3"/>
      <c r="N84" s="3"/>
      <c r="O84" s="3"/>
      <c r="P84" s="3"/>
    </row>
    <row r="85" spans="1:16" ht="21" hidden="1" outlineLevel="1" x14ac:dyDescent="0.4">
      <c r="A85" s="28"/>
      <c r="B85" s="29"/>
      <c r="C85" s="61"/>
      <c r="D85" s="30"/>
      <c r="E85" s="61"/>
      <c r="F85" s="61"/>
      <c r="G85" s="57"/>
      <c r="H85" s="4"/>
      <c r="I85" s="7"/>
      <c r="J85" s="7"/>
      <c r="K85" s="7"/>
      <c r="L85" s="7"/>
      <c r="M85" s="3"/>
      <c r="N85" s="3"/>
      <c r="O85" s="3"/>
      <c r="P85" s="3"/>
    </row>
    <row r="86" spans="1:16" ht="21" hidden="1" outlineLevel="1" x14ac:dyDescent="0.4">
      <c r="A86" s="28"/>
      <c r="B86" s="29"/>
      <c r="C86" s="61"/>
      <c r="D86" s="30"/>
      <c r="E86" s="61"/>
      <c r="F86" s="61"/>
      <c r="G86" s="57"/>
      <c r="H86" s="4"/>
      <c r="I86" s="7"/>
      <c r="J86" s="7"/>
      <c r="K86" s="7"/>
      <c r="L86" s="7"/>
      <c r="M86" s="3"/>
      <c r="N86" s="3"/>
      <c r="O86" s="3"/>
      <c r="P86" s="3"/>
    </row>
    <row r="87" spans="1:16" ht="21" hidden="1" outlineLevel="1" x14ac:dyDescent="0.4">
      <c r="A87" s="28"/>
      <c r="B87" s="29"/>
      <c r="C87" s="61"/>
      <c r="D87" s="30"/>
      <c r="E87" s="61"/>
      <c r="F87" s="61"/>
      <c r="G87" s="57"/>
      <c r="H87" s="4"/>
      <c r="I87" s="7"/>
      <c r="J87" s="7"/>
      <c r="K87" s="7"/>
      <c r="L87" s="7"/>
      <c r="M87" s="3"/>
      <c r="N87" s="3"/>
      <c r="O87" s="3"/>
      <c r="P87" s="3"/>
    </row>
    <row r="88" spans="1:16" ht="21" hidden="1" outlineLevel="1" x14ac:dyDescent="0.4">
      <c r="A88" s="28"/>
      <c r="B88" s="29"/>
      <c r="C88" s="61"/>
      <c r="D88" s="30"/>
      <c r="E88" s="61"/>
      <c r="F88" s="61"/>
      <c r="G88" s="57"/>
      <c r="H88" s="4"/>
      <c r="I88" s="7"/>
      <c r="J88" s="7"/>
      <c r="K88" s="7"/>
      <c r="L88" s="7"/>
      <c r="M88" s="3"/>
      <c r="N88" s="3"/>
      <c r="O88" s="3"/>
      <c r="P88" s="3"/>
    </row>
    <row r="89" spans="1:16" ht="21" hidden="1" outlineLevel="1" x14ac:dyDescent="0.4">
      <c r="A89" s="28"/>
      <c r="B89" s="29"/>
      <c r="C89" s="61"/>
      <c r="D89" s="30"/>
      <c r="E89" s="61"/>
      <c r="F89" s="61"/>
      <c r="G89" s="57"/>
      <c r="H89" s="4"/>
      <c r="I89" s="7"/>
      <c r="J89" s="7"/>
      <c r="K89" s="7"/>
      <c r="L89" s="7"/>
      <c r="M89" s="3"/>
      <c r="N89" s="3"/>
      <c r="O89" s="3"/>
      <c r="P89" s="3"/>
    </row>
    <row r="90" spans="1:16" ht="21" hidden="1" outlineLevel="1" x14ac:dyDescent="0.4">
      <c r="A90" s="28"/>
      <c r="B90" s="29"/>
      <c r="C90" s="61"/>
      <c r="D90" s="30"/>
      <c r="E90" s="61"/>
      <c r="F90" s="61"/>
      <c r="G90" s="57"/>
      <c r="H90" s="4"/>
      <c r="I90" s="7"/>
      <c r="J90" s="7"/>
      <c r="K90" s="7"/>
      <c r="L90" s="7"/>
      <c r="M90" s="3"/>
      <c r="N90" s="3"/>
      <c r="O90" s="3"/>
      <c r="P90" s="3"/>
    </row>
    <row r="91" spans="1:16" ht="21" hidden="1" outlineLevel="1" x14ac:dyDescent="0.4">
      <c r="A91" s="28"/>
      <c r="B91" s="29"/>
      <c r="C91" s="61"/>
      <c r="D91" s="30"/>
      <c r="E91" s="61"/>
      <c r="F91" s="61"/>
      <c r="G91" s="57">
        <f t="shared" si="1"/>
        <v>0</v>
      </c>
      <c r="H91" s="4"/>
      <c r="I91" s="7"/>
      <c r="J91" s="7"/>
      <c r="K91" s="7"/>
      <c r="L91" s="7"/>
      <c r="M91" s="3"/>
      <c r="N91" s="3"/>
      <c r="O91" s="3"/>
      <c r="P91" s="3"/>
    </row>
    <row r="92" spans="1:16" ht="21" hidden="1" outlineLevel="1" x14ac:dyDescent="0.4">
      <c r="A92" s="28"/>
      <c r="B92" s="29"/>
      <c r="C92" s="61"/>
      <c r="D92" s="30"/>
      <c r="E92" s="61"/>
      <c r="F92" s="61"/>
      <c r="G92" s="57">
        <f t="shared" si="1"/>
        <v>0</v>
      </c>
      <c r="H92" s="4"/>
      <c r="I92" s="7"/>
      <c r="J92" s="7"/>
      <c r="K92" s="7"/>
      <c r="L92" s="7"/>
      <c r="M92" s="3"/>
      <c r="N92" s="3"/>
      <c r="O92" s="3"/>
      <c r="P92" s="3"/>
    </row>
    <row r="93" spans="1:16" ht="21" hidden="1" outlineLevel="1" x14ac:dyDescent="0.4">
      <c r="A93" s="28"/>
      <c r="B93" s="29"/>
      <c r="C93" s="61"/>
      <c r="D93" s="30"/>
      <c r="E93" s="61"/>
      <c r="F93" s="61"/>
      <c r="G93" s="57">
        <f t="shared" si="1"/>
        <v>0</v>
      </c>
      <c r="H93" s="4"/>
      <c r="I93" s="7"/>
      <c r="J93" s="7"/>
      <c r="K93" s="7"/>
      <c r="L93" s="7"/>
      <c r="M93" s="3"/>
      <c r="N93" s="3"/>
      <c r="O93" s="3"/>
      <c r="P93" s="3"/>
    </row>
    <row r="94" spans="1:16" ht="21" hidden="1" outlineLevel="1" x14ac:dyDescent="0.4">
      <c r="A94" s="28"/>
      <c r="B94" s="29"/>
      <c r="C94" s="61"/>
      <c r="D94" s="30"/>
      <c r="E94" s="61"/>
      <c r="F94" s="61"/>
      <c r="G94" s="57">
        <f t="shared" si="1"/>
        <v>0</v>
      </c>
      <c r="H94" s="4"/>
      <c r="I94" s="7"/>
      <c r="J94" s="7"/>
      <c r="K94" s="7"/>
      <c r="L94" s="7"/>
      <c r="M94" s="3"/>
      <c r="N94" s="3"/>
      <c r="O94" s="3"/>
      <c r="P94" s="3"/>
    </row>
    <row r="95" spans="1:16" ht="21" hidden="1" outlineLevel="1" x14ac:dyDescent="0.4">
      <c r="A95" s="28"/>
      <c r="B95" s="29"/>
      <c r="C95" s="61"/>
      <c r="D95" s="30"/>
      <c r="E95" s="61"/>
      <c r="F95" s="61"/>
      <c r="G95" s="57">
        <f t="shared" si="1"/>
        <v>0</v>
      </c>
      <c r="H95" s="4"/>
      <c r="I95" s="7"/>
      <c r="J95" s="7"/>
      <c r="K95" s="7"/>
      <c r="L95" s="7"/>
      <c r="M95" s="3"/>
      <c r="N95" s="3"/>
      <c r="O95" s="3"/>
      <c r="P95" s="3"/>
    </row>
    <row r="96" spans="1:16" ht="21" hidden="1" outlineLevel="1" x14ac:dyDescent="0.4">
      <c r="A96" s="28"/>
      <c r="B96" s="29"/>
      <c r="C96" s="61"/>
      <c r="D96" s="30"/>
      <c r="E96" s="61"/>
      <c r="F96" s="61"/>
      <c r="G96" s="57">
        <f t="shared" si="1"/>
        <v>0</v>
      </c>
      <c r="H96" s="4"/>
      <c r="I96" s="7"/>
      <c r="J96" s="7"/>
      <c r="K96" s="7"/>
      <c r="L96" s="7"/>
      <c r="M96" s="3"/>
      <c r="N96" s="3"/>
      <c r="O96" s="3"/>
      <c r="P96" s="3"/>
    </row>
    <row r="97" spans="1:16" ht="21" hidden="1" outlineLevel="1" x14ac:dyDescent="0.4">
      <c r="A97" s="28"/>
      <c r="B97" s="29"/>
      <c r="C97" s="61"/>
      <c r="D97" s="30"/>
      <c r="E97" s="61"/>
      <c r="F97" s="61"/>
      <c r="G97" s="57">
        <f t="shared" si="1"/>
        <v>0</v>
      </c>
      <c r="H97" s="4"/>
      <c r="I97" s="7"/>
      <c r="J97" s="7"/>
      <c r="K97" s="7"/>
      <c r="L97" s="7"/>
      <c r="M97" s="3"/>
      <c r="N97" s="3"/>
      <c r="O97" s="3"/>
      <c r="P97" s="3"/>
    </row>
    <row r="98" spans="1:16" ht="21" hidden="1" outlineLevel="1" x14ac:dyDescent="0.4">
      <c r="A98" s="28"/>
      <c r="B98" s="29"/>
      <c r="C98" s="61"/>
      <c r="D98" s="30"/>
      <c r="E98" s="61"/>
      <c r="F98" s="61"/>
      <c r="G98" s="57">
        <f t="shared" si="1"/>
        <v>0</v>
      </c>
      <c r="H98" s="4"/>
      <c r="I98" s="7"/>
      <c r="J98" s="7"/>
      <c r="K98" s="7"/>
      <c r="L98" s="7"/>
      <c r="M98" s="3"/>
      <c r="N98" s="3"/>
      <c r="O98" s="3"/>
      <c r="P98" s="3"/>
    </row>
    <row r="99" spans="1:16" ht="23.4" collapsed="1" x14ac:dyDescent="0.45">
      <c r="A99" s="37" t="s">
        <v>37</v>
      </c>
      <c r="B99" s="25" t="s">
        <v>7</v>
      </c>
      <c r="C99" s="63"/>
      <c r="D99" s="26">
        <f>SUM(D100:D172)</f>
        <v>12</v>
      </c>
      <c r="E99" s="63" t="s">
        <v>7</v>
      </c>
      <c r="F99" s="63"/>
      <c r="G99" s="38">
        <f>SUM(G100:G172)</f>
        <v>1200</v>
      </c>
      <c r="H99" s="4"/>
      <c r="I99" s="7"/>
      <c r="J99" s="7"/>
      <c r="K99" s="7"/>
      <c r="L99" s="7"/>
      <c r="M99" s="3"/>
      <c r="N99" s="3"/>
      <c r="O99" s="3"/>
      <c r="P99" s="3"/>
    </row>
    <row r="100" spans="1:16" ht="21" hidden="1" outlineLevel="1" x14ac:dyDescent="0.4">
      <c r="A100" s="28"/>
      <c r="B100" s="29">
        <v>42740</v>
      </c>
      <c r="C100" s="61">
        <v>100</v>
      </c>
      <c r="D100" s="30">
        <v>2</v>
      </c>
      <c r="E100" s="61"/>
      <c r="F100" s="61"/>
      <c r="G100" s="57">
        <f>C100*D100</f>
        <v>200</v>
      </c>
      <c r="H100" s="4"/>
      <c r="I100" s="7"/>
      <c r="J100" s="7"/>
      <c r="K100" s="7"/>
      <c r="L100" s="7"/>
      <c r="M100" s="3"/>
      <c r="N100" s="3"/>
      <c r="O100" s="3"/>
      <c r="P100" s="3"/>
    </row>
    <row r="101" spans="1:16" ht="21" hidden="1" outlineLevel="1" x14ac:dyDescent="0.4">
      <c r="A101" s="28"/>
      <c r="B101" s="29">
        <v>42775</v>
      </c>
      <c r="C101" s="61">
        <v>100</v>
      </c>
      <c r="D101" s="30">
        <v>3</v>
      </c>
      <c r="E101" s="61"/>
      <c r="F101" s="61"/>
      <c r="G101" s="57">
        <f t="shared" ref="G101:G172" si="2">C101*D101</f>
        <v>300</v>
      </c>
      <c r="H101" s="4"/>
      <c r="I101" s="7"/>
      <c r="J101" s="7"/>
      <c r="K101" s="7"/>
      <c r="L101" s="7"/>
      <c r="M101" s="3"/>
      <c r="N101" s="3"/>
      <c r="O101" s="3"/>
      <c r="P101" s="3"/>
    </row>
    <row r="102" spans="1:16" ht="21" hidden="1" outlineLevel="1" x14ac:dyDescent="0.4">
      <c r="A102" s="28"/>
      <c r="B102" s="29">
        <v>42780</v>
      </c>
      <c r="C102" s="61">
        <v>100</v>
      </c>
      <c r="D102" s="30">
        <v>3</v>
      </c>
      <c r="E102" s="61"/>
      <c r="F102" s="61"/>
      <c r="G102" s="57">
        <f t="shared" si="2"/>
        <v>300</v>
      </c>
      <c r="H102" s="4"/>
      <c r="I102" s="7"/>
      <c r="J102" s="7"/>
      <c r="K102" s="7"/>
      <c r="L102" s="7"/>
      <c r="M102" s="3"/>
      <c r="N102" s="3"/>
      <c r="O102" s="3"/>
      <c r="P102" s="3"/>
    </row>
    <row r="103" spans="1:16" ht="21" hidden="1" outlineLevel="1" x14ac:dyDescent="0.4">
      <c r="A103" s="28"/>
      <c r="B103" s="29">
        <v>42789</v>
      </c>
      <c r="C103" s="61">
        <v>100</v>
      </c>
      <c r="D103" s="30">
        <v>4</v>
      </c>
      <c r="E103" s="61"/>
      <c r="F103" s="61"/>
      <c r="G103" s="57">
        <f t="shared" si="2"/>
        <v>400</v>
      </c>
      <c r="H103" s="4"/>
      <c r="I103" s="7"/>
      <c r="J103" s="7"/>
      <c r="K103" s="7"/>
      <c r="L103" s="7"/>
      <c r="M103" s="3"/>
      <c r="N103" s="3"/>
      <c r="O103" s="3"/>
      <c r="P103" s="3"/>
    </row>
    <row r="104" spans="1:16" ht="21" hidden="1" outlineLevel="1" x14ac:dyDescent="0.4">
      <c r="A104" s="28"/>
      <c r="B104" s="29"/>
      <c r="C104" s="61"/>
      <c r="D104" s="30"/>
      <c r="E104" s="61"/>
      <c r="F104" s="61"/>
      <c r="G104" s="57">
        <f t="shared" si="2"/>
        <v>0</v>
      </c>
      <c r="H104" s="4"/>
      <c r="I104" s="7"/>
      <c r="J104" s="7"/>
      <c r="K104" s="7"/>
      <c r="L104" s="7"/>
      <c r="M104" s="3"/>
      <c r="N104" s="3"/>
      <c r="O104" s="3"/>
      <c r="P104" s="3"/>
    </row>
    <row r="105" spans="1:16" ht="21" hidden="1" outlineLevel="1" x14ac:dyDescent="0.4">
      <c r="A105" s="28"/>
      <c r="B105" s="29"/>
      <c r="C105" s="61"/>
      <c r="D105" s="30"/>
      <c r="E105" s="61"/>
      <c r="F105" s="61"/>
      <c r="G105" s="57">
        <f t="shared" si="2"/>
        <v>0</v>
      </c>
      <c r="H105" s="4"/>
      <c r="I105" s="7"/>
      <c r="J105" s="7"/>
      <c r="K105" s="7"/>
      <c r="L105" s="7"/>
      <c r="M105" s="3"/>
      <c r="N105" s="3"/>
      <c r="O105" s="3"/>
      <c r="P105" s="3"/>
    </row>
    <row r="106" spans="1:16" ht="21" hidden="1" outlineLevel="1" x14ac:dyDescent="0.4">
      <c r="A106" s="28"/>
      <c r="B106" s="29"/>
      <c r="C106" s="61"/>
      <c r="D106" s="30"/>
      <c r="E106" s="61"/>
      <c r="F106" s="61"/>
      <c r="G106" s="57">
        <f t="shared" si="2"/>
        <v>0</v>
      </c>
      <c r="H106" s="4"/>
      <c r="I106" s="7"/>
      <c r="J106" s="7"/>
      <c r="K106" s="7"/>
      <c r="L106" s="7"/>
      <c r="M106" s="3"/>
      <c r="N106" s="3"/>
      <c r="O106" s="3"/>
      <c r="P106" s="3"/>
    </row>
    <row r="107" spans="1:16" ht="21" hidden="1" outlineLevel="1" x14ac:dyDescent="0.4">
      <c r="A107" s="28"/>
      <c r="B107" s="29"/>
      <c r="C107" s="61"/>
      <c r="D107" s="30"/>
      <c r="E107" s="61"/>
      <c r="F107" s="61"/>
      <c r="G107" s="57">
        <f t="shared" si="2"/>
        <v>0</v>
      </c>
      <c r="H107" s="4"/>
      <c r="I107" s="7"/>
      <c r="J107" s="7"/>
      <c r="K107" s="7"/>
      <c r="L107" s="7"/>
      <c r="M107" s="3"/>
      <c r="N107" s="3"/>
      <c r="O107" s="3"/>
      <c r="P107" s="3"/>
    </row>
    <row r="108" spans="1:16" ht="21" hidden="1" outlineLevel="1" x14ac:dyDescent="0.4">
      <c r="A108" s="28"/>
      <c r="B108" s="29"/>
      <c r="C108" s="61"/>
      <c r="D108" s="30"/>
      <c r="E108" s="61"/>
      <c r="F108" s="61"/>
      <c r="G108" s="57">
        <f t="shared" si="2"/>
        <v>0</v>
      </c>
      <c r="H108" s="4"/>
      <c r="I108" s="7"/>
      <c r="J108" s="7"/>
      <c r="K108" s="7"/>
      <c r="L108" s="7"/>
      <c r="M108" s="3"/>
      <c r="N108" s="3"/>
      <c r="O108" s="3"/>
      <c r="P108" s="3"/>
    </row>
    <row r="109" spans="1:16" ht="21" hidden="1" outlineLevel="1" x14ac:dyDescent="0.4">
      <c r="A109" s="28"/>
      <c r="B109" s="29"/>
      <c r="C109" s="61"/>
      <c r="D109" s="30"/>
      <c r="E109" s="61"/>
      <c r="F109" s="61"/>
      <c r="G109" s="57">
        <f t="shared" si="2"/>
        <v>0</v>
      </c>
      <c r="H109" s="4"/>
      <c r="I109" s="7"/>
      <c r="J109" s="7"/>
      <c r="K109" s="7"/>
      <c r="L109" s="7"/>
      <c r="M109" s="3"/>
      <c r="N109" s="3"/>
      <c r="O109" s="3"/>
      <c r="P109" s="3"/>
    </row>
    <row r="110" spans="1:16" ht="21" hidden="1" outlineLevel="1" x14ac:dyDescent="0.4">
      <c r="A110" s="28"/>
      <c r="B110" s="29"/>
      <c r="C110" s="61"/>
      <c r="D110" s="30"/>
      <c r="E110" s="61"/>
      <c r="F110" s="61"/>
      <c r="G110" s="57">
        <f t="shared" si="2"/>
        <v>0</v>
      </c>
      <c r="H110" s="4"/>
      <c r="I110" s="7"/>
      <c r="J110" s="7"/>
      <c r="K110" s="7"/>
      <c r="L110" s="7"/>
      <c r="M110" s="3"/>
      <c r="N110" s="3"/>
      <c r="O110" s="3"/>
      <c r="P110" s="3"/>
    </row>
    <row r="111" spans="1:16" ht="21" hidden="1" outlineLevel="1" x14ac:dyDescent="0.4">
      <c r="A111" s="28"/>
      <c r="B111" s="29"/>
      <c r="C111" s="61"/>
      <c r="D111" s="30"/>
      <c r="E111" s="61"/>
      <c r="F111" s="61"/>
      <c r="G111" s="57">
        <f t="shared" si="2"/>
        <v>0</v>
      </c>
      <c r="H111" s="4"/>
      <c r="I111" s="7"/>
      <c r="J111" s="7"/>
      <c r="K111" s="7"/>
      <c r="L111" s="7"/>
      <c r="M111" s="3"/>
      <c r="N111" s="3"/>
      <c r="O111" s="3"/>
      <c r="P111" s="3"/>
    </row>
    <row r="112" spans="1:16" ht="21" hidden="1" outlineLevel="1" x14ac:dyDescent="0.4">
      <c r="A112" s="28"/>
      <c r="B112" s="29"/>
      <c r="C112" s="61"/>
      <c r="D112" s="30"/>
      <c r="E112" s="61"/>
      <c r="F112" s="61"/>
      <c r="G112" s="57">
        <f t="shared" si="2"/>
        <v>0</v>
      </c>
      <c r="H112" s="4"/>
      <c r="I112" s="7"/>
      <c r="J112" s="7"/>
      <c r="K112" s="7"/>
      <c r="L112" s="7"/>
      <c r="M112" s="3"/>
      <c r="N112" s="3"/>
      <c r="O112" s="3"/>
      <c r="P112" s="3"/>
    </row>
    <row r="113" spans="1:16" ht="21" hidden="1" outlineLevel="1" x14ac:dyDescent="0.4">
      <c r="A113" s="28"/>
      <c r="B113" s="29"/>
      <c r="C113" s="61"/>
      <c r="D113" s="30"/>
      <c r="E113" s="61"/>
      <c r="F113" s="61"/>
      <c r="G113" s="57">
        <f t="shared" si="2"/>
        <v>0</v>
      </c>
      <c r="H113" s="4"/>
      <c r="I113" s="7"/>
      <c r="J113" s="7"/>
      <c r="K113" s="7"/>
      <c r="L113" s="7"/>
      <c r="M113" s="3"/>
      <c r="N113" s="3"/>
      <c r="O113" s="3"/>
      <c r="P113" s="3"/>
    </row>
    <row r="114" spans="1:16" ht="21" hidden="1" outlineLevel="1" x14ac:dyDescent="0.4">
      <c r="A114" s="28"/>
      <c r="B114" s="29"/>
      <c r="C114" s="61"/>
      <c r="D114" s="30"/>
      <c r="E114" s="61"/>
      <c r="F114" s="61"/>
      <c r="G114" s="57">
        <f t="shared" si="2"/>
        <v>0</v>
      </c>
      <c r="H114" s="4"/>
      <c r="I114" s="7"/>
      <c r="J114" s="7"/>
      <c r="K114" s="7"/>
      <c r="L114" s="7"/>
      <c r="M114" s="3"/>
      <c r="N114" s="3"/>
      <c r="O114" s="3"/>
      <c r="P114" s="3"/>
    </row>
    <row r="115" spans="1:16" ht="21" hidden="1" outlineLevel="1" x14ac:dyDescent="0.4">
      <c r="A115" s="28"/>
      <c r="B115" s="29"/>
      <c r="C115" s="61"/>
      <c r="D115" s="30"/>
      <c r="E115" s="61"/>
      <c r="F115" s="61"/>
      <c r="G115" s="57">
        <f t="shared" si="2"/>
        <v>0</v>
      </c>
      <c r="H115" s="4"/>
      <c r="I115" s="7"/>
      <c r="J115" s="7"/>
      <c r="K115" s="7"/>
      <c r="L115" s="7"/>
      <c r="M115" s="3"/>
      <c r="N115" s="3"/>
      <c r="O115" s="3"/>
      <c r="P115" s="3"/>
    </row>
    <row r="116" spans="1:16" ht="21" hidden="1" outlineLevel="1" x14ac:dyDescent="0.4">
      <c r="A116" s="28"/>
      <c r="B116" s="29"/>
      <c r="C116" s="61"/>
      <c r="D116" s="30"/>
      <c r="E116" s="61"/>
      <c r="F116" s="61"/>
      <c r="G116" s="57">
        <f t="shared" si="2"/>
        <v>0</v>
      </c>
      <c r="H116" s="4"/>
      <c r="I116" s="7"/>
      <c r="J116" s="7"/>
      <c r="K116" s="7"/>
      <c r="L116" s="7"/>
      <c r="M116" s="3"/>
      <c r="N116" s="3"/>
      <c r="O116" s="3"/>
      <c r="P116" s="3"/>
    </row>
    <row r="117" spans="1:16" ht="21" hidden="1" outlineLevel="1" x14ac:dyDescent="0.4">
      <c r="A117" s="28"/>
      <c r="B117" s="29"/>
      <c r="C117" s="61"/>
      <c r="D117" s="30"/>
      <c r="E117" s="61"/>
      <c r="F117" s="61"/>
      <c r="G117" s="57">
        <f t="shared" si="2"/>
        <v>0</v>
      </c>
      <c r="H117" s="4"/>
      <c r="I117" s="7"/>
      <c r="J117" s="7"/>
      <c r="K117" s="7"/>
      <c r="L117" s="7"/>
      <c r="M117" s="3"/>
      <c r="N117" s="3"/>
      <c r="O117" s="3"/>
      <c r="P117" s="3"/>
    </row>
    <row r="118" spans="1:16" ht="21" hidden="1" outlineLevel="1" x14ac:dyDescent="0.4">
      <c r="A118" s="28"/>
      <c r="B118" s="29"/>
      <c r="C118" s="61"/>
      <c r="D118" s="30"/>
      <c r="E118" s="61"/>
      <c r="F118" s="61"/>
      <c r="G118" s="57">
        <f t="shared" si="2"/>
        <v>0</v>
      </c>
      <c r="H118" s="4"/>
      <c r="I118" s="7"/>
      <c r="J118" s="7"/>
      <c r="K118" s="7"/>
      <c r="L118" s="7"/>
      <c r="M118" s="3"/>
      <c r="N118" s="3"/>
      <c r="O118" s="3"/>
      <c r="P118" s="3"/>
    </row>
    <row r="119" spans="1:16" ht="21" hidden="1" outlineLevel="1" x14ac:dyDescent="0.4">
      <c r="A119" s="28"/>
      <c r="B119" s="29"/>
      <c r="C119" s="61"/>
      <c r="D119" s="30"/>
      <c r="E119" s="61"/>
      <c r="F119" s="61"/>
      <c r="G119" s="57">
        <f t="shared" si="2"/>
        <v>0</v>
      </c>
      <c r="H119" s="4"/>
      <c r="I119" s="7"/>
      <c r="J119" s="7"/>
      <c r="K119" s="7"/>
      <c r="L119" s="7"/>
      <c r="M119" s="3"/>
      <c r="N119" s="3"/>
      <c r="O119" s="3"/>
      <c r="P119" s="3"/>
    </row>
    <row r="120" spans="1:16" ht="21" hidden="1" outlineLevel="1" x14ac:dyDescent="0.4">
      <c r="A120" s="28"/>
      <c r="B120" s="29"/>
      <c r="C120" s="61"/>
      <c r="D120" s="30"/>
      <c r="E120" s="61"/>
      <c r="F120" s="61"/>
      <c r="G120" s="57">
        <f t="shared" si="2"/>
        <v>0</v>
      </c>
      <c r="H120" s="4"/>
      <c r="I120" s="7"/>
      <c r="J120" s="7"/>
      <c r="K120" s="7"/>
      <c r="L120" s="7"/>
      <c r="M120" s="3"/>
      <c r="N120" s="3"/>
      <c r="O120" s="3"/>
      <c r="P120" s="3"/>
    </row>
    <row r="121" spans="1:16" ht="21" hidden="1" outlineLevel="1" x14ac:dyDescent="0.4">
      <c r="A121" s="28"/>
      <c r="B121" s="29"/>
      <c r="C121" s="61"/>
      <c r="D121" s="30"/>
      <c r="E121" s="61"/>
      <c r="F121" s="61"/>
      <c r="G121" s="57">
        <f t="shared" si="2"/>
        <v>0</v>
      </c>
      <c r="H121" s="4"/>
      <c r="I121" s="7"/>
      <c r="J121" s="7"/>
      <c r="K121" s="7"/>
      <c r="L121" s="7"/>
      <c r="M121" s="3"/>
      <c r="N121" s="3"/>
      <c r="O121" s="3"/>
      <c r="P121" s="3"/>
    </row>
    <row r="122" spans="1:16" ht="21" hidden="1" outlineLevel="1" x14ac:dyDescent="0.4">
      <c r="A122" s="28"/>
      <c r="B122" s="29"/>
      <c r="C122" s="61"/>
      <c r="D122" s="30"/>
      <c r="E122" s="61"/>
      <c r="F122" s="61"/>
      <c r="G122" s="57">
        <f t="shared" si="2"/>
        <v>0</v>
      </c>
      <c r="H122" s="4"/>
      <c r="I122" s="7"/>
      <c r="J122" s="7"/>
      <c r="K122" s="7"/>
      <c r="L122" s="7"/>
      <c r="M122" s="3"/>
      <c r="N122" s="3"/>
      <c r="O122" s="3"/>
      <c r="P122" s="3"/>
    </row>
    <row r="123" spans="1:16" ht="21" hidden="1" outlineLevel="1" x14ac:dyDescent="0.4">
      <c r="A123" s="28"/>
      <c r="B123" s="29"/>
      <c r="C123" s="61"/>
      <c r="D123" s="30"/>
      <c r="E123" s="61"/>
      <c r="F123" s="61"/>
      <c r="G123" s="57">
        <f t="shared" si="2"/>
        <v>0</v>
      </c>
      <c r="H123" s="4"/>
      <c r="I123" s="7"/>
      <c r="J123" s="7"/>
      <c r="K123" s="7"/>
      <c r="L123" s="7"/>
      <c r="M123" s="3"/>
      <c r="N123" s="3"/>
      <c r="O123" s="3"/>
      <c r="P123" s="3"/>
    </row>
    <row r="124" spans="1:16" ht="21" hidden="1" outlineLevel="1" x14ac:dyDescent="0.4">
      <c r="A124" s="28"/>
      <c r="B124" s="29"/>
      <c r="C124" s="61"/>
      <c r="D124" s="30"/>
      <c r="E124" s="61"/>
      <c r="F124" s="61"/>
      <c r="G124" s="57">
        <f t="shared" si="2"/>
        <v>0</v>
      </c>
      <c r="H124" s="4"/>
      <c r="I124" s="7"/>
      <c r="J124" s="7"/>
      <c r="K124" s="7"/>
      <c r="L124" s="7"/>
      <c r="M124" s="3"/>
      <c r="N124" s="3"/>
      <c r="O124" s="3"/>
      <c r="P124" s="3"/>
    </row>
    <row r="125" spans="1:16" ht="21" hidden="1" outlineLevel="1" x14ac:dyDescent="0.4">
      <c r="A125" s="28"/>
      <c r="B125" s="29"/>
      <c r="C125" s="61"/>
      <c r="D125" s="30"/>
      <c r="E125" s="61"/>
      <c r="F125" s="61"/>
      <c r="G125" s="57">
        <f t="shared" si="2"/>
        <v>0</v>
      </c>
      <c r="H125" s="4"/>
      <c r="I125" s="7"/>
      <c r="J125" s="7"/>
      <c r="K125" s="7"/>
      <c r="L125" s="7"/>
      <c r="M125" s="3"/>
      <c r="N125" s="3"/>
      <c r="O125" s="3"/>
      <c r="P125" s="3"/>
    </row>
    <row r="126" spans="1:16" ht="21" hidden="1" outlineLevel="1" x14ac:dyDescent="0.4">
      <c r="A126" s="28"/>
      <c r="B126" s="29"/>
      <c r="C126" s="61"/>
      <c r="D126" s="30"/>
      <c r="E126" s="61"/>
      <c r="F126" s="61"/>
      <c r="G126" s="57">
        <f t="shared" si="2"/>
        <v>0</v>
      </c>
      <c r="H126" s="4"/>
      <c r="I126" s="7"/>
      <c r="J126" s="7"/>
      <c r="K126" s="7"/>
      <c r="L126" s="7"/>
      <c r="M126" s="3"/>
      <c r="N126" s="3"/>
      <c r="O126" s="3"/>
      <c r="P126" s="3"/>
    </row>
    <row r="127" spans="1:16" ht="21" hidden="1" outlineLevel="1" x14ac:dyDescent="0.4">
      <c r="A127" s="28"/>
      <c r="B127" s="29"/>
      <c r="C127" s="61"/>
      <c r="D127" s="30"/>
      <c r="E127" s="61"/>
      <c r="F127" s="61"/>
      <c r="G127" s="57">
        <f t="shared" si="2"/>
        <v>0</v>
      </c>
      <c r="H127" s="4"/>
      <c r="I127" s="7"/>
      <c r="J127" s="7"/>
      <c r="K127" s="7"/>
      <c r="L127" s="7"/>
      <c r="M127" s="3"/>
      <c r="N127" s="3"/>
      <c r="O127" s="3"/>
      <c r="P127" s="3"/>
    </row>
    <row r="128" spans="1:16" ht="21" hidden="1" outlineLevel="1" x14ac:dyDescent="0.4">
      <c r="A128" s="28"/>
      <c r="B128" s="29"/>
      <c r="C128" s="61"/>
      <c r="D128" s="30"/>
      <c r="E128" s="61"/>
      <c r="F128" s="61"/>
      <c r="G128" s="57">
        <f t="shared" si="2"/>
        <v>0</v>
      </c>
      <c r="H128" s="4"/>
      <c r="I128" s="7"/>
      <c r="J128" s="7"/>
      <c r="K128" s="7"/>
      <c r="L128" s="7"/>
      <c r="M128" s="3"/>
      <c r="N128" s="3"/>
      <c r="O128" s="3"/>
      <c r="P128" s="3"/>
    </row>
    <row r="129" spans="1:16" ht="21" hidden="1" outlineLevel="1" x14ac:dyDescent="0.4">
      <c r="A129" s="28"/>
      <c r="B129" s="29"/>
      <c r="C129" s="61"/>
      <c r="D129" s="30"/>
      <c r="E129" s="61"/>
      <c r="F129" s="61"/>
      <c r="G129" s="57">
        <f t="shared" si="2"/>
        <v>0</v>
      </c>
      <c r="H129" s="4"/>
      <c r="I129" s="7"/>
      <c r="J129" s="7"/>
      <c r="K129" s="7"/>
      <c r="L129" s="7"/>
      <c r="M129" s="3"/>
      <c r="N129" s="3"/>
      <c r="O129" s="3"/>
      <c r="P129" s="3"/>
    </row>
    <row r="130" spans="1:16" ht="21" hidden="1" outlineLevel="1" x14ac:dyDescent="0.4">
      <c r="A130" s="28"/>
      <c r="B130" s="29"/>
      <c r="C130" s="61"/>
      <c r="D130" s="30"/>
      <c r="E130" s="61"/>
      <c r="F130" s="61"/>
      <c r="G130" s="57">
        <f t="shared" si="2"/>
        <v>0</v>
      </c>
      <c r="H130" s="4"/>
      <c r="I130" s="7"/>
      <c r="J130" s="7"/>
      <c r="K130" s="7"/>
      <c r="L130" s="7"/>
      <c r="M130" s="3"/>
      <c r="N130" s="3"/>
      <c r="O130" s="3"/>
      <c r="P130" s="3"/>
    </row>
    <row r="131" spans="1:16" ht="21" hidden="1" outlineLevel="1" x14ac:dyDescent="0.4">
      <c r="A131" s="28"/>
      <c r="B131" s="29"/>
      <c r="C131" s="61"/>
      <c r="D131" s="30"/>
      <c r="E131" s="61"/>
      <c r="F131" s="61"/>
      <c r="G131" s="57">
        <f t="shared" si="2"/>
        <v>0</v>
      </c>
      <c r="H131" s="4"/>
      <c r="I131" s="7"/>
      <c r="J131" s="7"/>
      <c r="K131" s="7"/>
      <c r="L131" s="7"/>
      <c r="M131" s="3"/>
      <c r="N131" s="3"/>
      <c r="O131" s="3"/>
      <c r="P131" s="3"/>
    </row>
    <row r="132" spans="1:16" ht="21" hidden="1" outlineLevel="1" x14ac:dyDescent="0.4">
      <c r="A132" s="28"/>
      <c r="B132" s="29"/>
      <c r="C132" s="61"/>
      <c r="D132" s="30"/>
      <c r="E132" s="61"/>
      <c r="F132" s="61"/>
      <c r="G132" s="57">
        <f t="shared" si="2"/>
        <v>0</v>
      </c>
      <c r="H132" s="4"/>
      <c r="I132" s="7"/>
      <c r="J132" s="7"/>
      <c r="K132" s="7"/>
      <c r="L132" s="7"/>
      <c r="M132" s="3"/>
      <c r="N132" s="3"/>
      <c r="O132" s="3"/>
      <c r="P132" s="3"/>
    </row>
    <row r="133" spans="1:16" ht="21" hidden="1" outlineLevel="1" x14ac:dyDescent="0.4">
      <c r="A133" s="28"/>
      <c r="B133" s="29"/>
      <c r="C133" s="61"/>
      <c r="D133" s="30"/>
      <c r="E133" s="61"/>
      <c r="F133" s="61"/>
      <c r="G133" s="57">
        <f t="shared" si="2"/>
        <v>0</v>
      </c>
      <c r="H133" s="4"/>
      <c r="I133" s="7"/>
      <c r="J133" s="7"/>
      <c r="K133" s="7"/>
      <c r="L133" s="7"/>
      <c r="M133" s="3"/>
      <c r="N133" s="3"/>
      <c r="O133" s="3"/>
      <c r="P133" s="3"/>
    </row>
    <row r="134" spans="1:16" ht="21" hidden="1" outlineLevel="1" x14ac:dyDescent="0.4">
      <c r="A134" s="28"/>
      <c r="B134" s="29"/>
      <c r="C134" s="61"/>
      <c r="D134" s="30"/>
      <c r="E134" s="61"/>
      <c r="F134" s="61"/>
      <c r="G134" s="57">
        <f t="shared" si="2"/>
        <v>0</v>
      </c>
      <c r="H134" s="4"/>
      <c r="I134" s="7"/>
      <c r="J134" s="7"/>
      <c r="K134" s="7"/>
      <c r="L134" s="7"/>
      <c r="M134" s="3"/>
      <c r="N134" s="3"/>
      <c r="O134" s="3"/>
      <c r="P134" s="3"/>
    </row>
    <row r="135" spans="1:16" ht="21" hidden="1" outlineLevel="1" x14ac:dyDescent="0.4">
      <c r="A135" s="28"/>
      <c r="B135" s="29"/>
      <c r="C135" s="61"/>
      <c r="D135" s="30"/>
      <c r="E135" s="61"/>
      <c r="F135" s="61"/>
      <c r="G135" s="57">
        <f t="shared" si="2"/>
        <v>0</v>
      </c>
      <c r="H135" s="4"/>
      <c r="I135" s="7"/>
      <c r="J135" s="7"/>
      <c r="K135" s="7"/>
      <c r="L135" s="7"/>
      <c r="M135" s="3"/>
      <c r="N135" s="3"/>
      <c r="O135" s="3"/>
      <c r="P135" s="3"/>
    </row>
    <row r="136" spans="1:16" ht="21" hidden="1" outlineLevel="1" x14ac:dyDescent="0.4">
      <c r="A136" s="28"/>
      <c r="B136" s="29"/>
      <c r="C136" s="61"/>
      <c r="D136" s="30"/>
      <c r="E136" s="61"/>
      <c r="F136" s="61"/>
      <c r="G136" s="57">
        <f t="shared" si="2"/>
        <v>0</v>
      </c>
      <c r="H136" s="4"/>
      <c r="I136" s="7"/>
      <c r="J136" s="7"/>
      <c r="K136" s="7"/>
      <c r="L136" s="7"/>
      <c r="M136" s="3"/>
      <c r="N136" s="3"/>
      <c r="O136" s="3"/>
      <c r="P136" s="3"/>
    </row>
    <row r="137" spans="1:16" ht="21" hidden="1" outlineLevel="1" x14ac:dyDescent="0.4">
      <c r="A137" s="28"/>
      <c r="B137" s="29"/>
      <c r="C137" s="61"/>
      <c r="D137" s="30"/>
      <c r="E137" s="61"/>
      <c r="F137" s="61"/>
      <c r="G137" s="57">
        <f t="shared" si="2"/>
        <v>0</v>
      </c>
      <c r="H137" s="4"/>
      <c r="I137" s="7"/>
      <c r="J137" s="7"/>
      <c r="K137" s="7"/>
      <c r="L137" s="7"/>
      <c r="M137" s="3"/>
      <c r="N137" s="3"/>
      <c r="O137" s="3"/>
      <c r="P137" s="3"/>
    </row>
    <row r="138" spans="1:16" ht="21" hidden="1" outlineLevel="1" x14ac:dyDescent="0.4">
      <c r="A138" s="28"/>
      <c r="B138" s="29"/>
      <c r="C138" s="61"/>
      <c r="D138" s="30"/>
      <c r="E138" s="61"/>
      <c r="F138" s="61"/>
      <c r="G138" s="57">
        <f t="shared" si="2"/>
        <v>0</v>
      </c>
      <c r="H138" s="4"/>
      <c r="I138" s="7"/>
      <c r="J138" s="7"/>
      <c r="K138" s="7"/>
      <c r="L138" s="7"/>
      <c r="M138" s="3"/>
      <c r="N138" s="3"/>
      <c r="O138" s="3"/>
      <c r="P138" s="3"/>
    </row>
    <row r="139" spans="1:16" ht="21" hidden="1" outlineLevel="1" x14ac:dyDescent="0.4">
      <c r="A139" s="28"/>
      <c r="B139" s="29"/>
      <c r="C139" s="61"/>
      <c r="D139" s="30"/>
      <c r="E139" s="61"/>
      <c r="F139" s="61"/>
      <c r="G139" s="57">
        <f t="shared" si="2"/>
        <v>0</v>
      </c>
      <c r="H139" s="4"/>
      <c r="I139" s="7"/>
      <c r="J139" s="7"/>
      <c r="K139" s="7"/>
      <c r="L139" s="7"/>
      <c r="M139" s="3"/>
      <c r="N139" s="3"/>
      <c r="O139" s="3"/>
      <c r="P139" s="3"/>
    </row>
    <row r="140" spans="1:16" ht="21" hidden="1" outlineLevel="1" x14ac:dyDescent="0.4">
      <c r="A140" s="28"/>
      <c r="B140" s="29"/>
      <c r="C140" s="61"/>
      <c r="D140" s="30"/>
      <c r="E140" s="61"/>
      <c r="F140" s="61"/>
      <c r="G140" s="57">
        <f t="shared" si="2"/>
        <v>0</v>
      </c>
      <c r="H140" s="4"/>
      <c r="I140" s="7"/>
      <c r="J140" s="7"/>
      <c r="K140" s="7"/>
      <c r="L140" s="7"/>
      <c r="M140" s="3"/>
      <c r="N140" s="3"/>
      <c r="O140" s="3"/>
      <c r="P140" s="3"/>
    </row>
    <row r="141" spans="1:16" ht="21" hidden="1" outlineLevel="1" x14ac:dyDescent="0.4">
      <c r="A141" s="28"/>
      <c r="B141" s="29"/>
      <c r="C141" s="61"/>
      <c r="D141" s="30"/>
      <c r="E141" s="61"/>
      <c r="F141" s="61"/>
      <c r="G141" s="57">
        <f t="shared" si="2"/>
        <v>0</v>
      </c>
      <c r="H141" s="4"/>
      <c r="I141" s="7"/>
      <c r="J141" s="7"/>
      <c r="K141" s="7"/>
      <c r="L141" s="7"/>
      <c r="M141" s="3"/>
      <c r="N141" s="3"/>
      <c r="O141" s="3"/>
      <c r="P141" s="3"/>
    </row>
    <row r="142" spans="1:16" ht="21" hidden="1" outlineLevel="1" x14ac:dyDescent="0.4">
      <c r="A142" s="28"/>
      <c r="B142" s="29"/>
      <c r="C142" s="61"/>
      <c r="D142" s="30"/>
      <c r="E142" s="61"/>
      <c r="F142" s="61"/>
      <c r="G142" s="57">
        <f t="shared" si="2"/>
        <v>0</v>
      </c>
      <c r="H142" s="4"/>
      <c r="I142" s="7"/>
      <c r="J142" s="7"/>
      <c r="K142" s="7"/>
      <c r="L142" s="7"/>
      <c r="M142" s="3"/>
      <c r="N142" s="3"/>
      <c r="O142" s="3"/>
      <c r="P142" s="3"/>
    </row>
    <row r="143" spans="1:16" ht="21" hidden="1" outlineLevel="1" x14ac:dyDescent="0.4">
      <c r="A143" s="28"/>
      <c r="B143" s="29"/>
      <c r="C143" s="61"/>
      <c r="D143" s="30"/>
      <c r="E143" s="61"/>
      <c r="F143" s="61"/>
      <c r="G143" s="57">
        <f t="shared" si="2"/>
        <v>0</v>
      </c>
      <c r="H143" s="4"/>
      <c r="I143" s="7"/>
      <c r="J143" s="7"/>
      <c r="K143" s="7"/>
      <c r="L143" s="7"/>
      <c r="M143" s="3"/>
      <c r="N143" s="3"/>
      <c r="O143" s="3"/>
      <c r="P143" s="3"/>
    </row>
    <row r="144" spans="1:16" ht="21" hidden="1" outlineLevel="1" x14ac:dyDescent="0.4">
      <c r="A144" s="28"/>
      <c r="B144" s="29"/>
      <c r="C144" s="61"/>
      <c r="D144" s="30"/>
      <c r="E144" s="61"/>
      <c r="F144" s="61"/>
      <c r="G144" s="57">
        <f t="shared" si="2"/>
        <v>0</v>
      </c>
      <c r="H144" s="4"/>
      <c r="I144" s="7"/>
      <c r="J144" s="7"/>
      <c r="K144" s="7"/>
      <c r="L144" s="7"/>
      <c r="M144" s="3"/>
      <c r="N144" s="3"/>
      <c r="O144" s="3"/>
      <c r="P144" s="3"/>
    </row>
    <row r="145" spans="1:16" ht="21" hidden="1" outlineLevel="1" x14ac:dyDescent="0.4">
      <c r="A145" s="28"/>
      <c r="B145" s="29"/>
      <c r="C145" s="61"/>
      <c r="D145" s="30"/>
      <c r="E145" s="61"/>
      <c r="F145" s="61"/>
      <c r="G145" s="57">
        <f t="shared" si="2"/>
        <v>0</v>
      </c>
      <c r="H145" s="4"/>
      <c r="I145" s="7"/>
      <c r="J145" s="7"/>
      <c r="K145" s="7"/>
      <c r="L145" s="7"/>
      <c r="M145" s="3"/>
      <c r="N145" s="3"/>
      <c r="O145" s="3"/>
      <c r="P145" s="3"/>
    </row>
    <row r="146" spans="1:16" ht="21" hidden="1" outlineLevel="1" x14ac:dyDescent="0.4">
      <c r="A146" s="28"/>
      <c r="B146" s="29"/>
      <c r="C146" s="61"/>
      <c r="D146" s="30"/>
      <c r="E146" s="61"/>
      <c r="F146" s="61"/>
      <c r="G146" s="57">
        <f t="shared" si="2"/>
        <v>0</v>
      </c>
      <c r="H146" s="4"/>
      <c r="I146" s="7"/>
      <c r="J146" s="7"/>
      <c r="K146" s="7"/>
      <c r="L146" s="7"/>
      <c r="M146" s="3"/>
      <c r="N146" s="3"/>
      <c r="O146" s="3"/>
      <c r="P146" s="3"/>
    </row>
    <row r="147" spans="1:16" ht="21" hidden="1" outlineLevel="1" x14ac:dyDescent="0.4">
      <c r="A147" s="28"/>
      <c r="B147" s="29"/>
      <c r="C147" s="61"/>
      <c r="D147" s="30"/>
      <c r="E147" s="61"/>
      <c r="F147" s="61"/>
      <c r="G147" s="57">
        <f t="shared" si="2"/>
        <v>0</v>
      </c>
      <c r="H147" s="4"/>
      <c r="I147" s="7"/>
      <c r="J147" s="7"/>
      <c r="K147" s="7"/>
      <c r="L147" s="7"/>
      <c r="M147" s="3"/>
      <c r="N147" s="3"/>
      <c r="O147" s="3"/>
      <c r="P147" s="3"/>
    </row>
    <row r="148" spans="1:16" ht="21" hidden="1" outlineLevel="1" x14ac:dyDescent="0.4">
      <c r="A148" s="28"/>
      <c r="B148" s="29"/>
      <c r="C148" s="61"/>
      <c r="D148" s="30"/>
      <c r="E148" s="61"/>
      <c r="F148" s="61"/>
      <c r="G148" s="57">
        <f t="shared" si="2"/>
        <v>0</v>
      </c>
      <c r="H148" s="4"/>
      <c r="I148" s="7"/>
      <c r="J148" s="7"/>
      <c r="K148" s="7"/>
      <c r="L148" s="7"/>
      <c r="M148" s="3"/>
      <c r="N148" s="3"/>
      <c r="O148" s="3"/>
      <c r="P148" s="3"/>
    </row>
    <row r="149" spans="1:16" ht="21" hidden="1" outlineLevel="1" x14ac:dyDescent="0.4">
      <c r="A149" s="28"/>
      <c r="B149" s="29"/>
      <c r="C149" s="61"/>
      <c r="D149" s="30"/>
      <c r="E149" s="61"/>
      <c r="F149" s="61"/>
      <c r="G149" s="57">
        <f t="shared" si="2"/>
        <v>0</v>
      </c>
      <c r="H149" s="4"/>
      <c r="I149" s="7"/>
      <c r="J149" s="7"/>
      <c r="K149" s="7"/>
      <c r="L149" s="7"/>
      <c r="M149" s="3"/>
      <c r="N149" s="3"/>
      <c r="O149" s="3"/>
      <c r="P149" s="3"/>
    </row>
    <row r="150" spans="1:16" ht="21" hidden="1" outlineLevel="1" x14ac:dyDescent="0.4">
      <c r="A150" s="28"/>
      <c r="B150" s="29"/>
      <c r="C150" s="61"/>
      <c r="D150" s="30"/>
      <c r="E150" s="61"/>
      <c r="F150" s="61"/>
      <c r="G150" s="57">
        <f t="shared" si="2"/>
        <v>0</v>
      </c>
      <c r="H150" s="4"/>
      <c r="I150" s="7"/>
      <c r="J150" s="7"/>
      <c r="K150" s="7"/>
      <c r="L150" s="7"/>
      <c r="M150" s="3"/>
      <c r="N150" s="3"/>
      <c r="O150" s="3"/>
      <c r="P150" s="3"/>
    </row>
    <row r="151" spans="1:16" ht="21" hidden="1" outlineLevel="1" x14ac:dyDescent="0.4">
      <c r="A151" s="28"/>
      <c r="B151" s="29"/>
      <c r="C151" s="61"/>
      <c r="D151" s="30"/>
      <c r="E151" s="61"/>
      <c r="F151" s="61"/>
      <c r="G151" s="57">
        <f t="shared" si="2"/>
        <v>0</v>
      </c>
      <c r="H151" s="4"/>
      <c r="I151" s="7"/>
      <c r="J151" s="7"/>
      <c r="K151" s="7"/>
      <c r="L151" s="7"/>
      <c r="M151" s="3"/>
      <c r="N151" s="3"/>
      <c r="O151" s="3"/>
      <c r="P151" s="3"/>
    </row>
    <row r="152" spans="1:16" ht="21" hidden="1" outlineLevel="1" x14ac:dyDescent="0.4">
      <c r="A152" s="28"/>
      <c r="B152" s="29"/>
      <c r="C152" s="61"/>
      <c r="D152" s="30"/>
      <c r="E152" s="61"/>
      <c r="F152" s="61"/>
      <c r="G152" s="57">
        <f t="shared" si="2"/>
        <v>0</v>
      </c>
      <c r="H152" s="4"/>
      <c r="I152" s="7"/>
      <c r="J152" s="7"/>
      <c r="K152" s="7"/>
      <c r="L152" s="7"/>
      <c r="M152" s="3"/>
      <c r="N152" s="3"/>
      <c r="O152" s="3"/>
      <c r="P152" s="3"/>
    </row>
    <row r="153" spans="1:16" ht="21" hidden="1" outlineLevel="1" x14ac:dyDescent="0.4">
      <c r="A153" s="28"/>
      <c r="B153" s="29"/>
      <c r="C153" s="61"/>
      <c r="D153" s="30"/>
      <c r="E153" s="61"/>
      <c r="F153" s="61"/>
      <c r="G153" s="57">
        <f t="shared" si="2"/>
        <v>0</v>
      </c>
      <c r="H153" s="4"/>
      <c r="I153" s="7"/>
      <c r="J153" s="7"/>
      <c r="K153" s="7"/>
      <c r="L153" s="7"/>
      <c r="M153" s="3"/>
      <c r="N153" s="3"/>
      <c r="O153" s="3"/>
      <c r="P153" s="3"/>
    </row>
    <row r="154" spans="1:16" ht="21" hidden="1" outlineLevel="1" x14ac:dyDescent="0.4">
      <c r="A154" s="28"/>
      <c r="B154" s="29"/>
      <c r="C154" s="61"/>
      <c r="D154" s="30"/>
      <c r="E154" s="61"/>
      <c r="F154" s="61"/>
      <c r="G154" s="57">
        <f t="shared" si="2"/>
        <v>0</v>
      </c>
      <c r="H154" s="4"/>
      <c r="I154" s="7"/>
      <c r="J154" s="7"/>
      <c r="K154" s="7"/>
      <c r="L154" s="7"/>
      <c r="M154" s="3"/>
      <c r="N154" s="3"/>
      <c r="O154" s="3"/>
      <c r="P154" s="3"/>
    </row>
    <row r="155" spans="1:16" ht="21" hidden="1" outlineLevel="1" x14ac:dyDescent="0.4">
      <c r="A155" s="28"/>
      <c r="B155" s="29"/>
      <c r="C155" s="61"/>
      <c r="D155" s="30"/>
      <c r="E155" s="61"/>
      <c r="F155" s="61"/>
      <c r="G155" s="57">
        <f t="shared" si="2"/>
        <v>0</v>
      </c>
      <c r="H155" s="4"/>
      <c r="I155" s="7"/>
      <c r="J155" s="7"/>
      <c r="K155" s="7"/>
      <c r="L155" s="7"/>
      <c r="M155" s="3"/>
      <c r="N155" s="3"/>
      <c r="O155" s="3"/>
      <c r="P155" s="3"/>
    </row>
    <row r="156" spans="1:16" ht="21" hidden="1" outlineLevel="1" x14ac:dyDescent="0.4">
      <c r="A156" s="28"/>
      <c r="B156" s="29"/>
      <c r="C156" s="61"/>
      <c r="D156" s="30"/>
      <c r="E156" s="61"/>
      <c r="F156" s="61"/>
      <c r="G156" s="57">
        <f t="shared" si="2"/>
        <v>0</v>
      </c>
      <c r="H156" s="4"/>
      <c r="I156" s="7"/>
      <c r="J156" s="7"/>
      <c r="K156" s="7"/>
      <c r="L156" s="7"/>
      <c r="M156" s="3"/>
      <c r="N156" s="3"/>
      <c r="O156" s="3"/>
      <c r="P156" s="3"/>
    </row>
    <row r="157" spans="1:16" ht="21" hidden="1" outlineLevel="1" x14ac:dyDescent="0.4">
      <c r="A157" s="28"/>
      <c r="B157" s="29"/>
      <c r="C157" s="61"/>
      <c r="D157" s="30"/>
      <c r="E157" s="61"/>
      <c r="F157" s="61"/>
      <c r="G157" s="57">
        <f t="shared" si="2"/>
        <v>0</v>
      </c>
      <c r="H157" s="4"/>
      <c r="I157" s="7"/>
      <c r="J157" s="7"/>
      <c r="K157" s="7"/>
      <c r="L157" s="7"/>
      <c r="M157" s="3"/>
      <c r="N157" s="3"/>
      <c r="O157" s="3"/>
      <c r="P157" s="3"/>
    </row>
    <row r="158" spans="1:16" ht="21" hidden="1" outlineLevel="1" x14ac:dyDescent="0.4">
      <c r="A158" s="28"/>
      <c r="B158" s="29"/>
      <c r="C158" s="61"/>
      <c r="D158" s="30"/>
      <c r="E158" s="61"/>
      <c r="F158" s="61"/>
      <c r="G158" s="57">
        <f t="shared" si="2"/>
        <v>0</v>
      </c>
      <c r="H158" s="4"/>
      <c r="I158" s="7"/>
      <c r="J158" s="7"/>
      <c r="K158" s="7"/>
      <c r="L158" s="7"/>
      <c r="M158" s="3"/>
      <c r="N158" s="3"/>
      <c r="O158" s="3"/>
      <c r="P158" s="3"/>
    </row>
    <row r="159" spans="1:16" ht="21" hidden="1" outlineLevel="1" x14ac:dyDescent="0.4">
      <c r="A159" s="28"/>
      <c r="B159" s="29"/>
      <c r="C159" s="61"/>
      <c r="D159" s="30"/>
      <c r="E159" s="61"/>
      <c r="F159" s="61"/>
      <c r="G159" s="57">
        <f t="shared" si="2"/>
        <v>0</v>
      </c>
      <c r="H159" s="4"/>
      <c r="I159" s="7"/>
      <c r="J159" s="7"/>
      <c r="K159" s="7"/>
      <c r="L159" s="7"/>
      <c r="M159" s="3"/>
      <c r="N159" s="3"/>
      <c r="O159" s="3"/>
      <c r="P159" s="3"/>
    </row>
    <row r="160" spans="1:16" ht="21" hidden="1" outlineLevel="1" x14ac:dyDescent="0.4">
      <c r="A160" s="28"/>
      <c r="B160" s="29"/>
      <c r="C160" s="61"/>
      <c r="D160" s="30"/>
      <c r="E160" s="61"/>
      <c r="F160" s="61"/>
      <c r="G160" s="57">
        <f t="shared" si="2"/>
        <v>0</v>
      </c>
      <c r="H160" s="4"/>
      <c r="I160" s="7"/>
      <c r="J160" s="7"/>
      <c r="K160" s="7"/>
      <c r="L160" s="7"/>
      <c r="M160" s="3"/>
      <c r="N160" s="3"/>
      <c r="O160" s="3"/>
      <c r="P160" s="3"/>
    </row>
    <row r="161" spans="1:16" ht="21" hidden="1" outlineLevel="1" x14ac:dyDescent="0.4">
      <c r="A161" s="28"/>
      <c r="B161" s="29"/>
      <c r="C161" s="61"/>
      <c r="D161" s="30"/>
      <c r="E161" s="61"/>
      <c r="F161" s="61"/>
      <c r="G161" s="57">
        <f t="shared" si="2"/>
        <v>0</v>
      </c>
      <c r="H161" s="4"/>
      <c r="I161" s="7"/>
      <c r="J161" s="7"/>
      <c r="K161" s="7"/>
      <c r="L161" s="7"/>
      <c r="M161" s="3"/>
      <c r="N161" s="3"/>
      <c r="O161" s="3"/>
      <c r="P161" s="3"/>
    </row>
    <row r="162" spans="1:16" ht="21" hidden="1" outlineLevel="1" x14ac:dyDescent="0.4">
      <c r="A162" s="28"/>
      <c r="B162" s="29"/>
      <c r="C162" s="61"/>
      <c r="D162" s="30"/>
      <c r="E162" s="61"/>
      <c r="F162" s="61"/>
      <c r="G162" s="57">
        <f t="shared" si="2"/>
        <v>0</v>
      </c>
      <c r="H162" s="4"/>
      <c r="I162" s="7"/>
      <c r="J162" s="7"/>
      <c r="K162" s="7"/>
      <c r="L162" s="7"/>
      <c r="M162" s="3"/>
      <c r="N162" s="3"/>
      <c r="O162" s="3"/>
      <c r="P162" s="3"/>
    </row>
    <row r="163" spans="1:16" ht="21" hidden="1" outlineLevel="1" x14ac:dyDescent="0.4">
      <c r="A163" s="28"/>
      <c r="B163" s="29"/>
      <c r="C163" s="61"/>
      <c r="D163" s="30"/>
      <c r="E163" s="61"/>
      <c r="F163" s="61"/>
      <c r="G163" s="57">
        <f t="shared" si="2"/>
        <v>0</v>
      </c>
      <c r="H163" s="4"/>
      <c r="I163" s="7"/>
      <c r="J163" s="7"/>
      <c r="K163" s="7"/>
      <c r="L163" s="7"/>
      <c r="M163" s="3"/>
      <c r="N163" s="3"/>
      <c r="O163" s="3"/>
      <c r="P163" s="3"/>
    </row>
    <row r="164" spans="1:16" ht="21" hidden="1" outlineLevel="1" x14ac:dyDescent="0.4">
      <c r="A164" s="28"/>
      <c r="B164" s="29"/>
      <c r="C164" s="61"/>
      <c r="D164" s="30"/>
      <c r="E164" s="61"/>
      <c r="F164" s="61"/>
      <c r="G164" s="57">
        <f t="shared" si="2"/>
        <v>0</v>
      </c>
      <c r="H164" s="4"/>
      <c r="I164" s="7"/>
      <c r="J164" s="7"/>
      <c r="K164" s="7"/>
      <c r="L164" s="7"/>
      <c r="M164" s="3"/>
      <c r="N164" s="3"/>
      <c r="O164" s="3"/>
      <c r="P164" s="3"/>
    </row>
    <row r="165" spans="1:16" ht="21" hidden="1" outlineLevel="1" x14ac:dyDescent="0.4">
      <c r="A165" s="28"/>
      <c r="B165" s="29"/>
      <c r="C165" s="61"/>
      <c r="D165" s="30"/>
      <c r="E165" s="61"/>
      <c r="F165" s="61"/>
      <c r="G165" s="57">
        <f t="shared" si="2"/>
        <v>0</v>
      </c>
      <c r="H165" s="4"/>
      <c r="I165" s="7"/>
      <c r="J165" s="7"/>
      <c r="K165" s="7"/>
      <c r="L165" s="7"/>
      <c r="M165" s="3"/>
      <c r="N165" s="3"/>
      <c r="O165" s="3"/>
      <c r="P165" s="3"/>
    </row>
    <row r="166" spans="1:16" ht="21" hidden="1" outlineLevel="1" x14ac:dyDescent="0.4">
      <c r="A166" s="28"/>
      <c r="B166" s="29"/>
      <c r="C166" s="61"/>
      <c r="D166" s="30"/>
      <c r="E166" s="61"/>
      <c r="F166" s="61"/>
      <c r="G166" s="57">
        <f t="shared" si="2"/>
        <v>0</v>
      </c>
      <c r="H166" s="4"/>
      <c r="I166" s="7"/>
      <c r="J166" s="7"/>
      <c r="K166" s="7"/>
      <c r="L166" s="7"/>
      <c r="M166" s="3"/>
      <c r="N166" s="3"/>
      <c r="O166" s="3"/>
      <c r="P166" s="3"/>
    </row>
    <row r="167" spans="1:16" ht="21" hidden="1" outlineLevel="1" x14ac:dyDescent="0.4">
      <c r="A167" s="28"/>
      <c r="B167" s="29"/>
      <c r="C167" s="61"/>
      <c r="D167" s="30"/>
      <c r="E167" s="61"/>
      <c r="F167" s="61"/>
      <c r="G167" s="57">
        <f t="shared" si="2"/>
        <v>0</v>
      </c>
      <c r="H167" s="4"/>
      <c r="I167" s="7"/>
      <c r="J167" s="7"/>
      <c r="K167" s="7"/>
      <c r="L167" s="7"/>
      <c r="M167" s="3"/>
      <c r="N167" s="3"/>
      <c r="O167" s="3"/>
      <c r="P167" s="3"/>
    </row>
    <row r="168" spans="1:16" ht="21" hidden="1" outlineLevel="1" x14ac:dyDescent="0.4">
      <c r="A168" s="28"/>
      <c r="B168" s="29"/>
      <c r="C168" s="61"/>
      <c r="D168" s="30"/>
      <c r="E168" s="61"/>
      <c r="F168" s="61"/>
      <c r="G168" s="57">
        <f t="shared" si="2"/>
        <v>0</v>
      </c>
      <c r="H168" s="4"/>
      <c r="I168" s="7"/>
      <c r="J168" s="7"/>
      <c r="K168" s="7"/>
      <c r="L168" s="7"/>
      <c r="M168" s="3"/>
      <c r="N168" s="3"/>
      <c r="O168" s="3"/>
      <c r="P168" s="3"/>
    </row>
    <row r="169" spans="1:16" ht="21" hidden="1" outlineLevel="1" x14ac:dyDescent="0.4">
      <c r="A169" s="28"/>
      <c r="B169" s="29"/>
      <c r="C169" s="61"/>
      <c r="D169" s="30"/>
      <c r="E169" s="61"/>
      <c r="F169" s="61"/>
      <c r="G169" s="57">
        <f t="shared" si="2"/>
        <v>0</v>
      </c>
      <c r="H169" s="4"/>
      <c r="I169" s="7"/>
      <c r="J169" s="7"/>
      <c r="K169" s="7"/>
      <c r="L169" s="7"/>
      <c r="M169" s="3"/>
      <c r="N169" s="3"/>
      <c r="O169" s="3"/>
      <c r="P169" s="3"/>
    </row>
    <row r="170" spans="1:16" ht="21" hidden="1" outlineLevel="1" x14ac:dyDescent="0.4">
      <c r="A170" s="28"/>
      <c r="B170" s="29"/>
      <c r="C170" s="61"/>
      <c r="D170" s="30"/>
      <c r="E170" s="61"/>
      <c r="F170" s="61"/>
      <c r="G170" s="57">
        <f t="shared" si="2"/>
        <v>0</v>
      </c>
      <c r="H170" s="4"/>
      <c r="I170" s="7"/>
      <c r="J170" s="7"/>
      <c r="K170" s="7"/>
      <c r="L170" s="7"/>
      <c r="M170" s="3"/>
      <c r="N170" s="3"/>
      <c r="O170" s="3"/>
      <c r="P170" s="3"/>
    </row>
    <row r="171" spans="1:16" ht="21" hidden="1" outlineLevel="1" x14ac:dyDescent="0.4">
      <c r="A171" s="28"/>
      <c r="B171" s="29"/>
      <c r="C171" s="61"/>
      <c r="D171" s="30"/>
      <c r="E171" s="61"/>
      <c r="F171" s="61"/>
      <c r="G171" s="57">
        <f t="shared" si="2"/>
        <v>0</v>
      </c>
      <c r="H171" s="4"/>
      <c r="I171" s="7"/>
      <c r="J171" s="7"/>
      <c r="K171" s="7"/>
      <c r="L171" s="7"/>
      <c r="M171" s="3"/>
      <c r="N171" s="3"/>
      <c r="O171" s="3"/>
      <c r="P171" s="3"/>
    </row>
    <row r="172" spans="1:16" ht="21" hidden="1" outlineLevel="1" x14ac:dyDescent="0.4">
      <c r="A172" s="28"/>
      <c r="B172" s="29"/>
      <c r="C172" s="61"/>
      <c r="D172" s="30"/>
      <c r="E172" s="61"/>
      <c r="F172" s="61"/>
      <c r="G172" s="57">
        <f t="shared" si="2"/>
        <v>0</v>
      </c>
      <c r="H172" s="4"/>
      <c r="I172" s="7"/>
      <c r="J172" s="7"/>
      <c r="K172" s="7"/>
      <c r="L172" s="7"/>
      <c r="M172" s="3"/>
      <c r="N172" s="3"/>
      <c r="O172" s="3"/>
      <c r="P172" s="3"/>
    </row>
    <row r="173" spans="1:16" ht="23.4" collapsed="1" x14ac:dyDescent="0.45">
      <c r="A173" s="37" t="s">
        <v>47</v>
      </c>
      <c r="B173" s="25"/>
      <c r="C173" s="63"/>
      <c r="D173" s="26">
        <f>SUM(D174:D194)</f>
        <v>0</v>
      </c>
      <c r="E173" s="63">
        <f>COUNT(C174:C194)</f>
        <v>0</v>
      </c>
      <c r="F173" s="63">
        <f>COUNT(D174:D194)</f>
        <v>0</v>
      </c>
      <c r="G173" s="38">
        <f>SUM(G174:G194)</f>
        <v>0</v>
      </c>
      <c r="H173" s="4"/>
      <c r="I173" s="7"/>
      <c r="J173" s="7"/>
      <c r="K173" s="7"/>
      <c r="L173" s="7"/>
      <c r="M173" s="3"/>
      <c r="N173" s="3"/>
      <c r="O173" s="3"/>
      <c r="P173" s="3"/>
    </row>
    <row r="174" spans="1:16" ht="21" hidden="1" outlineLevel="1" x14ac:dyDescent="0.4">
      <c r="A174" s="28"/>
      <c r="B174" s="29"/>
      <c r="C174" s="61"/>
      <c r="D174" s="30"/>
      <c r="E174" s="61"/>
      <c r="F174" s="61"/>
      <c r="G174" s="57">
        <f t="shared" ref="G174:G194" si="3">C174*D174</f>
        <v>0</v>
      </c>
      <c r="H174" s="4"/>
      <c r="I174" s="7"/>
      <c r="J174" s="7"/>
      <c r="K174" s="7"/>
      <c r="L174" s="7"/>
      <c r="M174" s="3"/>
      <c r="N174" s="3"/>
      <c r="O174" s="3"/>
      <c r="P174" s="3"/>
    </row>
    <row r="175" spans="1:16" ht="21" hidden="1" outlineLevel="1" x14ac:dyDescent="0.4">
      <c r="A175" s="28"/>
      <c r="B175" s="29"/>
      <c r="C175" s="61"/>
      <c r="D175" s="30"/>
      <c r="E175" s="61"/>
      <c r="F175" s="61"/>
      <c r="G175" s="57">
        <f t="shared" si="3"/>
        <v>0</v>
      </c>
      <c r="H175" s="4"/>
      <c r="I175" s="7"/>
      <c r="J175" s="7"/>
      <c r="K175" s="7"/>
      <c r="L175" s="7"/>
      <c r="M175" s="3"/>
      <c r="N175" s="3"/>
      <c r="O175" s="3"/>
      <c r="P175" s="3"/>
    </row>
    <row r="176" spans="1:16" ht="21" hidden="1" outlineLevel="1" x14ac:dyDescent="0.4">
      <c r="A176" s="28"/>
      <c r="B176" s="29"/>
      <c r="C176" s="61"/>
      <c r="D176" s="30"/>
      <c r="E176" s="61"/>
      <c r="F176" s="61"/>
      <c r="G176" s="57">
        <f t="shared" si="3"/>
        <v>0</v>
      </c>
      <c r="H176" s="4"/>
      <c r="I176" s="7"/>
      <c r="J176" s="7"/>
      <c r="K176" s="7"/>
      <c r="L176" s="7"/>
      <c r="M176" s="3"/>
      <c r="N176" s="3"/>
      <c r="O176" s="3"/>
      <c r="P176" s="3"/>
    </row>
    <row r="177" spans="1:16" ht="21" hidden="1" outlineLevel="1" x14ac:dyDescent="0.4">
      <c r="A177" s="28"/>
      <c r="B177" s="29"/>
      <c r="C177" s="61"/>
      <c r="D177" s="30"/>
      <c r="E177" s="61"/>
      <c r="F177" s="61"/>
      <c r="G177" s="57">
        <f t="shared" si="3"/>
        <v>0</v>
      </c>
      <c r="H177" s="4"/>
      <c r="I177" s="7"/>
      <c r="J177" s="7"/>
      <c r="K177" s="7"/>
      <c r="L177" s="7"/>
      <c r="M177" s="3"/>
      <c r="N177" s="3"/>
      <c r="O177" s="3"/>
      <c r="P177" s="3"/>
    </row>
    <row r="178" spans="1:16" ht="21" hidden="1" outlineLevel="1" x14ac:dyDescent="0.4">
      <c r="A178" s="28"/>
      <c r="B178" s="29"/>
      <c r="C178" s="61"/>
      <c r="D178" s="30"/>
      <c r="E178" s="61"/>
      <c r="F178" s="61"/>
      <c r="G178" s="57">
        <f t="shared" si="3"/>
        <v>0</v>
      </c>
      <c r="H178" s="4"/>
      <c r="I178" s="7"/>
      <c r="J178" s="7"/>
      <c r="K178" s="7"/>
      <c r="L178" s="7"/>
      <c r="M178" s="3"/>
      <c r="N178" s="3"/>
      <c r="O178" s="3"/>
      <c r="P178" s="3"/>
    </row>
    <row r="179" spans="1:16" ht="21" hidden="1" outlineLevel="1" x14ac:dyDescent="0.4">
      <c r="A179" s="28"/>
      <c r="B179" s="29"/>
      <c r="C179" s="61"/>
      <c r="D179" s="30"/>
      <c r="E179" s="61"/>
      <c r="F179" s="61"/>
      <c r="G179" s="57">
        <f t="shared" si="3"/>
        <v>0</v>
      </c>
      <c r="H179" s="4"/>
      <c r="I179" s="7"/>
      <c r="J179" s="7"/>
      <c r="K179" s="7"/>
      <c r="L179" s="7"/>
      <c r="M179" s="3"/>
      <c r="N179" s="3"/>
      <c r="O179" s="3"/>
      <c r="P179" s="3"/>
    </row>
    <row r="180" spans="1:16" ht="21" hidden="1" outlineLevel="1" x14ac:dyDescent="0.4">
      <c r="A180" s="28"/>
      <c r="B180" s="29"/>
      <c r="C180" s="61"/>
      <c r="D180" s="30"/>
      <c r="E180" s="61"/>
      <c r="F180" s="61"/>
      <c r="G180" s="57">
        <f t="shared" si="3"/>
        <v>0</v>
      </c>
      <c r="H180" s="4"/>
      <c r="I180" s="7"/>
      <c r="J180" s="7"/>
      <c r="K180" s="7"/>
      <c r="L180" s="7"/>
      <c r="M180" s="3"/>
      <c r="N180" s="3"/>
      <c r="O180" s="3"/>
      <c r="P180" s="3"/>
    </row>
    <row r="181" spans="1:16" ht="21" hidden="1" outlineLevel="1" x14ac:dyDescent="0.4">
      <c r="A181" s="28"/>
      <c r="B181" s="29"/>
      <c r="C181" s="61"/>
      <c r="D181" s="30"/>
      <c r="E181" s="61"/>
      <c r="F181" s="61"/>
      <c r="G181" s="57">
        <f t="shared" si="3"/>
        <v>0</v>
      </c>
      <c r="H181" s="4"/>
      <c r="I181" s="7"/>
      <c r="J181" s="7"/>
      <c r="K181" s="7"/>
      <c r="L181" s="7"/>
      <c r="M181" s="3"/>
      <c r="N181" s="3"/>
      <c r="O181" s="3"/>
      <c r="P181" s="3"/>
    </row>
    <row r="182" spans="1:16" ht="21" hidden="1" outlineLevel="1" x14ac:dyDescent="0.4">
      <c r="A182" s="28"/>
      <c r="B182" s="29"/>
      <c r="C182" s="61"/>
      <c r="D182" s="30"/>
      <c r="E182" s="61"/>
      <c r="F182" s="61"/>
      <c r="G182" s="57">
        <f t="shared" si="3"/>
        <v>0</v>
      </c>
      <c r="H182" s="4"/>
      <c r="I182" s="7"/>
      <c r="J182" s="7"/>
      <c r="K182" s="7"/>
      <c r="L182" s="7"/>
      <c r="M182" s="3"/>
      <c r="N182" s="3"/>
      <c r="O182" s="3"/>
      <c r="P182" s="3"/>
    </row>
    <row r="183" spans="1:16" ht="21" hidden="1" outlineLevel="1" x14ac:dyDescent="0.4">
      <c r="A183" s="28"/>
      <c r="B183" s="29"/>
      <c r="C183" s="61"/>
      <c r="D183" s="30"/>
      <c r="E183" s="61"/>
      <c r="F183" s="61"/>
      <c r="G183" s="57">
        <f t="shared" si="3"/>
        <v>0</v>
      </c>
      <c r="H183" s="4"/>
      <c r="I183" s="7"/>
      <c r="J183" s="7"/>
      <c r="K183" s="7"/>
      <c r="L183" s="7"/>
      <c r="M183" s="3"/>
      <c r="N183" s="3"/>
      <c r="O183" s="3"/>
      <c r="P183" s="3"/>
    </row>
    <row r="184" spans="1:16" ht="21" hidden="1" outlineLevel="1" x14ac:dyDescent="0.4">
      <c r="A184" s="28"/>
      <c r="B184" s="29"/>
      <c r="C184" s="61"/>
      <c r="D184" s="30"/>
      <c r="E184" s="61"/>
      <c r="F184" s="61"/>
      <c r="G184" s="57">
        <f t="shared" si="3"/>
        <v>0</v>
      </c>
      <c r="H184" s="4"/>
      <c r="I184" s="7"/>
      <c r="J184" s="7"/>
      <c r="K184" s="7"/>
      <c r="L184" s="7"/>
      <c r="M184" s="3"/>
      <c r="N184" s="3"/>
      <c r="O184" s="3"/>
      <c r="P184" s="3"/>
    </row>
    <row r="185" spans="1:16" ht="21" hidden="1" outlineLevel="1" x14ac:dyDescent="0.4">
      <c r="A185" s="28"/>
      <c r="B185" s="29"/>
      <c r="C185" s="61"/>
      <c r="D185" s="30"/>
      <c r="E185" s="61"/>
      <c r="F185" s="61"/>
      <c r="G185" s="57">
        <f t="shared" si="3"/>
        <v>0</v>
      </c>
      <c r="H185" s="4"/>
      <c r="I185" s="7"/>
      <c r="J185" s="7"/>
      <c r="K185" s="7"/>
      <c r="L185" s="7"/>
      <c r="M185" s="3"/>
      <c r="N185" s="3"/>
      <c r="O185" s="3"/>
      <c r="P185" s="3"/>
    </row>
    <row r="186" spans="1:16" ht="21" hidden="1" outlineLevel="1" x14ac:dyDescent="0.4">
      <c r="A186" s="28"/>
      <c r="B186" s="29"/>
      <c r="C186" s="61"/>
      <c r="D186" s="30"/>
      <c r="E186" s="61"/>
      <c r="F186" s="61"/>
      <c r="G186" s="57">
        <f t="shared" si="3"/>
        <v>0</v>
      </c>
      <c r="H186" s="4"/>
      <c r="I186" s="7"/>
      <c r="J186" s="7"/>
      <c r="K186" s="7"/>
      <c r="L186" s="7"/>
      <c r="M186" s="3"/>
      <c r="N186" s="3"/>
      <c r="O186" s="3"/>
      <c r="P186" s="3"/>
    </row>
    <row r="187" spans="1:16" ht="21" hidden="1" outlineLevel="1" x14ac:dyDescent="0.4">
      <c r="A187" s="28"/>
      <c r="B187" s="29"/>
      <c r="C187" s="61"/>
      <c r="D187" s="30"/>
      <c r="E187" s="61"/>
      <c r="F187" s="61"/>
      <c r="G187" s="57">
        <f t="shared" si="3"/>
        <v>0</v>
      </c>
      <c r="H187" s="4"/>
      <c r="I187" s="7"/>
      <c r="J187" s="7"/>
      <c r="K187" s="7"/>
      <c r="L187" s="7"/>
      <c r="M187" s="3"/>
      <c r="N187" s="3"/>
      <c r="O187" s="3"/>
      <c r="P187" s="3"/>
    </row>
    <row r="188" spans="1:16" ht="21" hidden="1" outlineLevel="1" x14ac:dyDescent="0.4">
      <c r="A188" s="28"/>
      <c r="B188" s="29"/>
      <c r="C188" s="61"/>
      <c r="D188" s="30"/>
      <c r="E188" s="61"/>
      <c r="F188" s="61"/>
      <c r="G188" s="57">
        <f t="shared" si="3"/>
        <v>0</v>
      </c>
      <c r="H188" s="4"/>
      <c r="I188" s="7"/>
      <c r="J188" s="7"/>
      <c r="K188" s="7"/>
      <c r="L188" s="7"/>
      <c r="M188" s="3"/>
      <c r="N188" s="3"/>
      <c r="O188" s="3"/>
      <c r="P188" s="3"/>
    </row>
    <row r="189" spans="1:16" ht="21" hidden="1" outlineLevel="1" x14ac:dyDescent="0.4">
      <c r="A189" s="28"/>
      <c r="B189" s="29"/>
      <c r="C189" s="61"/>
      <c r="D189" s="30"/>
      <c r="E189" s="61"/>
      <c r="F189" s="61"/>
      <c r="G189" s="57">
        <f t="shared" si="3"/>
        <v>0</v>
      </c>
      <c r="H189" s="4"/>
      <c r="I189" s="7"/>
      <c r="J189" s="7"/>
      <c r="K189" s="7"/>
      <c r="L189" s="7"/>
      <c r="M189" s="3"/>
      <c r="N189" s="3"/>
      <c r="O189" s="3"/>
      <c r="P189" s="3"/>
    </row>
    <row r="190" spans="1:16" ht="21" hidden="1" outlineLevel="1" x14ac:dyDescent="0.4">
      <c r="A190" s="28"/>
      <c r="B190" s="29"/>
      <c r="C190" s="61"/>
      <c r="D190" s="30"/>
      <c r="E190" s="61"/>
      <c r="F190" s="61"/>
      <c r="G190" s="57">
        <f t="shared" si="3"/>
        <v>0</v>
      </c>
      <c r="H190" s="4"/>
      <c r="I190" s="7"/>
      <c r="J190" s="7"/>
      <c r="K190" s="7"/>
      <c r="L190" s="7"/>
      <c r="M190" s="3"/>
      <c r="N190" s="3"/>
      <c r="O190" s="3"/>
      <c r="P190" s="3"/>
    </row>
    <row r="191" spans="1:16" ht="21" hidden="1" outlineLevel="1" x14ac:dyDescent="0.4">
      <c r="A191" s="28"/>
      <c r="B191" s="29"/>
      <c r="C191" s="61"/>
      <c r="D191" s="30"/>
      <c r="E191" s="61"/>
      <c r="F191" s="61"/>
      <c r="G191" s="57">
        <f t="shared" si="3"/>
        <v>0</v>
      </c>
      <c r="H191" s="4"/>
      <c r="I191" s="7"/>
      <c r="J191" s="7"/>
      <c r="K191" s="7"/>
      <c r="L191" s="7"/>
      <c r="M191" s="3"/>
      <c r="N191" s="3"/>
      <c r="O191" s="3"/>
      <c r="P191" s="3"/>
    </row>
    <row r="192" spans="1:16" ht="21" hidden="1" outlineLevel="1" x14ac:dyDescent="0.4">
      <c r="A192" s="28"/>
      <c r="B192" s="29"/>
      <c r="C192" s="61"/>
      <c r="D192" s="30"/>
      <c r="E192" s="61"/>
      <c r="F192" s="61"/>
      <c r="G192" s="57">
        <f t="shared" si="3"/>
        <v>0</v>
      </c>
      <c r="H192" s="4">
        <v>1</v>
      </c>
      <c r="I192" s="7"/>
      <c r="J192" s="7"/>
      <c r="K192" s="7"/>
      <c r="L192" s="7"/>
      <c r="M192" s="3"/>
      <c r="N192" s="3"/>
      <c r="O192" s="3"/>
      <c r="P192" s="3"/>
    </row>
    <row r="193" spans="1:16" ht="21" hidden="1" outlineLevel="1" x14ac:dyDescent="0.4">
      <c r="A193" s="28"/>
      <c r="B193" s="29"/>
      <c r="C193" s="61"/>
      <c r="D193" s="30"/>
      <c r="E193" s="61"/>
      <c r="F193" s="61"/>
      <c r="G193" s="57">
        <f t="shared" si="3"/>
        <v>0</v>
      </c>
      <c r="H193" s="4"/>
      <c r="I193" s="7"/>
      <c r="J193" s="7"/>
      <c r="K193" s="7"/>
      <c r="L193" s="7"/>
      <c r="M193" s="3"/>
      <c r="N193" s="3"/>
      <c r="O193" s="3"/>
      <c r="P193" s="3"/>
    </row>
    <row r="194" spans="1:16" ht="21" hidden="1" outlineLevel="1" x14ac:dyDescent="0.4">
      <c r="A194" s="28"/>
      <c r="B194" s="29"/>
      <c r="C194" s="61"/>
      <c r="D194" s="30"/>
      <c r="E194" s="61"/>
      <c r="F194" s="61"/>
      <c r="G194" s="57">
        <f t="shared" si="3"/>
        <v>0</v>
      </c>
      <c r="H194" s="4"/>
      <c r="I194" s="7"/>
      <c r="J194" s="7"/>
      <c r="K194" s="7"/>
      <c r="L194" s="7"/>
      <c r="M194" s="3"/>
      <c r="N194" s="3"/>
      <c r="O194" s="3"/>
      <c r="P194" s="3"/>
    </row>
    <row r="195" spans="1:16" ht="23.4" collapsed="1" x14ac:dyDescent="0.45">
      <c r="A195" s="37" t="s">
        <v>28</v>
      </c>
      <c r="B195" s="25"/>
      <c r="C195" s="63"/>
      <c r="D195" s="26">
        <f>SUM(D196:D255)</f>
        <v>5</v>
      </c>
      <c r="E195" s="63">
        <f>COUNT(C196:C255)</f>
        <v>0</v>
      </c>
      <c r="F195" s="63">
        <f>COUNT(D196:D255)</f>
        <v>2</v>
      </c>
      <c r="G195" s="38">
        <f>SUM(G196:G255)</f>
        <v>0</v>
      </c>
      <c r="H195" s="4"/>
      <c r="I195" s="7"/>
      <c r="J195" s="7"/>
      <c r="K195" s="7"/>
      <c r="L195" s="7"/>
      <c r="M195" s="3"/>
      <c r="N195" s="3"/>
      <c r="O195" s="3"/>
      <c r="P195" s="3"/>
    </row>
    <row r="196" spans="1:16" ht="21" hidden="1" outlineLevel="1" x14ac:dyDescent="0.4">
      <c r="A196" s="28"/>
      <c r="B196" s="29">
        <v>42786</v>
      </c>
      <c r="C196" s="61"/>
      <c r="D196" s="30">
        <v>3</v>
      </c>
      <c r="E196" s="61"/>
      <c r="F196" s="61"/>
      <c r="G196" s="57">
        <f t="shared" ref="G196:G197" si="4">C196*D196</f>
        <v>0</v>
      </c>
      <c r="H196" s="4"/>
      <c r="I196" s="7"/>
      <c r="J196" s="7"/>
      <c r="K196" s="7"/>
      <c r="L196" s="7"/>
      <c r="M196" s="3"/>
      <c r="N196" s="3"/>
      <c r="O196" s="3"/>
      <c r="P196" s="3"/>
    </row>
    <row r="197" spans="1:16" ht="21" hidden="1" outlineLevel="1" x14ac:dyDescent="0.4">
      <c r="A197" s="28"/>
      <c r="B197" s="29"/>
      <c r="C197" s="61"/>
      <c r="D197" s="30">
        <v>2</v>
      </c>
      <c r="E197" s="61"/>
      <c r="F197" s="61"/>
      <c r="G197" s="57">
        <f t="shared" si="4"/>
        <v>0</v>
      </c>
      <c r="H197" s="4"/>
      <c r="I197" s="7"/>
      <c r="J197" s="7"/>
      <c r="K197" s="7"/>
      <c r="L197" s="7"/>
      <c r="M197" s="3"/>
      <c r="N197" s="3"/>
      <c r="O197" s="3"/>
      <c r="P197" s="3"/>
    </row>
    <row r="198" spans="1:16" ht="21" hidden="1" outlineLevel="1" x14ac:dyDescent="0.4">
      <c r="A198" s="28"/>
      <c r="B198" s="29"/>
      <c r="C198" s="61"/>
      <c r="D198" s="30"/>
      <c r="E198" s="61"/>
      <c r="F198" s="61"/>
      <c r="G198" s="57">
        <f>C198*D198</f>
        <v>0</v>
      </c>
      <c r="H198" s="4"/>
      <c r="I198" s="7"/>
      <c r="J198" s="7"/>
      <c r="K198" s="7"/>
      <c r="L198" s="7"/>
      <c r="M198" s="3"/>
      <c r="N198" s="3"/>
      <c r="O198" s="3"/>
      <c r="P198" s="3"/>
    </row>
    <row r="199" spans="1:16" ht="21" hidden="1" outlineLevel="1" x14ac:dyDescent="0.4">
      <c r="A199" s="28"/>
      <c r="B199" s="29"/>
      <c r="C199" s="61"/>
      <c r="D199" s="30"/>
      <c r="E199" s="61"/>
      <c r="F199" s="61"/>
      <c r="G199" s="57">
        <f t="shared" ref="G199:G272" si="5">C199*D199</f>
        <v>0</v>
      </c>
      <c r="H199" s="4"/>
      <c r="I199" s="7"/>
      <c r="J199" s="7"/>
      <c r="K199" s="7"/>
      <c r="L199" s="7"/>
      <c r="M199" s="3"/>
      <c r="N199" s="3"/>
      <c r="O199" s="3"/>
      <c r="P199" s="3"/>
    </row>
    <row r="200" spans="1:16" ht="21" hidden="1" outlineLevel="1" x14ac:dyDescent="0.4">
      <c r="A200" s="28"/>
      <c r="B200" s="29"/>
      <c r="C200" s="61"/>
      <c r="D200" s="30"/>
      <c r="E200" s="61"/>
      <c r="F200" s="61"/>
      <c r="G200" s="57">
        <f t="shared" si="5"/>
        <v>0</v>
      </c>
      <c r="H200" s="4"/>
      <c r="I200" s="7"/>
      <c r="J200" s="7"/>
      <c r="K200" s="7"/>
      <c r="L200" s="7"/>
      <c r="M200" s="3"/>
      <c r="N200" s="3"/>
      <c r="O200" s="3"/>
      <c r="P200" s="3"/>
    </row>
    <row r="201" spans="1:16" ht="21" hidden="1" outlineLevel="1" x14ac:dyDescent="0.4">
      <c r="A201" s="28"/>
      <c r="B201" s="29"/>
      <c r="C201" s="61"/>
      <c r="D201" s="30"/>
      <c r="E201" s="61"/>
      <c r="F201" s="61"/>
      <c r="G201" s="57">
        <f t="shared" si="5"/>
        <v>0</v>
      </c>
      <c r="H201" s="4"/>
      <c r="I201" s="7"/>
      <c r="J201" s="7"/>
      <c r="K201" s="7"/>
      <c r="L201" s="7"/>
      <c r="M201" s="3"/>
      <c r="N201" s="3"/>
      <c r="O201" s="3"/>
      <c r="P201" s="3"/>
    </row>
    <row r="202" spans="1:16" ht="21" hidden="1" outlineLevel="1" x14ac:dyDescent="0.4">
      <c r="A202" s="28"/>
      <c r="B202" s="29"/>
      <c r="C202" s="61"/>
      <c r="D202" s="30"/>
      <c r="E202" s="61"/>
      <c r="F202" s="61"/>
      <c r="G202" s="57">
        <f t="shared" si="5"/>
        <v>0</v>
      </c>
      <c r="H202" s="4"/>
      <c r="I202" s="7"/>
      <c r="J202" s="7"/>
      <c r="K202" s="7"/>
      <c r="L202" s="7"/>
      <c r="M202" s="3"/>
      <c r="N202" s="3"/>
      <c r="O202" s="3"/>
      <c r="P202" s="3"/>
    </row>
    <row r="203" spans="1:16" ht="21" hidden="1" outlineLevel="1" x14ac:dyDescent="0.4">
      <c r="A203" s="28"/>
      <c r="B203" s="29"/>
      <c r="C203" s="61"/>
      <c r="D203" s="30"/>
      <c r="E203" s="61"/>
      <c r="F203" s="61"/>
      <c r="G203" s="57">
        <f t="shared" si="5"/>
        <v>0</v>
      </c>
      <c r="H203" s="4"/>
      <c r="I203" s="7"/>
      <c r="J203" s="7"/>
      <c r="K203" s="7"/>
      <c r="L203" s="7"/>
      <c r="M203" s="3"/>
      <c r="N203" s="3"/>
      <c r="O203" s="3"/>
      <c r="P203" s="3"/>
    </row>
    <row r="204" spans="1:16" ht="21" hidden="1" outlineLevel="1" x14ac:dyDescent="0.4">
      <c r="A204" s="28"/>
      <c r="B204" s="29"/>
      <c r="C204" s="61"/>
      <c r="D204" s="30"/>
      <c r="E204" s="61"/>
      <c r="F204" s="61"/>
      <c r="G204" s="57">
        <f t="shared" si="5"/>
        <v>0</v>
      </c>
      <c r="H204" s="4"/>
      <c r="I204" s="7"/>
      <c r="J204" s="7"/>
      <c r="K204" s="7"/>
      <c r="L204" s="7"/>
      <c r="M204" s="3"/>
      <c r="N204" s="3"/>
      <c r="O204" s="3"/>
      <c r="P204" s="3"/>
    </row>
    <row r="205" spans="1:16" ht="21" hidden="1" outlineLevel="1" x14ac:dyDescent="0.4">
      <c r="A205" s="28"/>
      <c r="B205" s="29"/>
      <c r="C205" s="61"/>
      <c r="D205" s="30"/>
      <c r="E205" s="61"/>
      <c r="F205" s="61"/>
      <c r="G205" s="57">
        <f t="shared" si="5"/>
        <v>0</v>
      </c>
      <c r="H205" s="4"/>
      <c r="I205" s="7"/>
      <c r="J205" s="7"/>
      <c r="K205" s="7"/>
      <c r="L205" s="7"/>
      <c r="M205" s="3"/>
      <c r="N205" s="3"/>
      <c r="O205" s="3"/>
      <c r="P205" s="3"/>
    </row>
    <row r="206" spans="1:16" ht="21" hidden="1" outlineLevel="1" x14ac:dyDescent="0.4">
      <c r="A206" s="28"/>
      <c r="B206" s="29"/>
      <c r="C206" s="61"/>
      <c r="D206" s="30"/>
      <c r="E206" s="61"/>
      <c r="F206" s="61"/>
      <c r="G206" s="57">
        <f t="shared" si="5"/>
        <v>0</v>
      </c>
      <c r="H206" s="4"/>
      <c r="I206" s="7"/>
      <c r="J206" s="7"/>
      <c r="K206" s="7"/>
      <c r="L206" s="7"/>
      <c r="M206" s="3"/>
      <c r="N206" s="3"/>
      <c r="O206" s="3"/>
      <c r="P206" s="3"/>
    </row>
    <row r="207" spans="1:16" ht="21" hidden="1" outlineLevel="1" x14ac:dyDescent="0.4">
      <c r="A207" s="28"/>
      <c r="B207" s="29"/>
      <c r="C207" s="61"/>
      <c r="D207" s="30"/>
      <c r="E207" s="61"/>
      <c r="F207" s="61"/>
      <c r="G207" s="57">
        <f t="shared" si="5"/>
        <v>0</v>
      </c>
      <c r="H207" s="4"/>
      <c r="I207" s="7"/>
      <c r="J207" s="7"/>
      <c r="K207" s="7"/>
      <c r="L207" s="7"/>
      <c r="M207" s="3"/>
      <c r="N207" s="3"/>
      <c r="O207" s="3"/>
      <c r="P207" s="3"/>
    </row>
    <row r="208" spans="1:16" ht="21" hidden="1" outlineLevel="1" x14ac:dyDescent="0.4">
      <c r="A208" s="28"/>
      <c r="B208" s="29"/>
      <c r="C208" s="61"/>
      <c r="D208" s="30"/>
      <c r="E208" s="61"/>
      <c r="F208" s="61"/>
      <c r="G208" s="57">
        <f t="shared" si="5"/>
        <v>0</v>
      </c>
      <c r="H208" s="4"/>
      <c r="I208" s="7"/>
      <c r="J208" s="7"/>
      <c r="K208" s="7"/>
      <c r="L208" s="7"/>
      <c r="M208" s="3"/>
      <c r="N208" s="3"/>
      <c r="O208" s="3"/>
      <c r="P208" s="3"/>
    </row>
    <row r="209" spans="1:16" ht="21" hidden="1" outlineLevel="1" x14ac:dyDescent="0.4">
      <c r="A209" s="28"/>
      <c r="B209" s="29"/>
      <c r="C209" s="61"/>
      <c r="D209" s="30"/>
      <c r="E209" s="61"/>
      <c r="F209" s="61"/>
      <c r="G209" s="57">
        <f t="shared" si="5"/>
        <v>0</v>
      </c>
      <c r="H209" s="4"/>
      <c r="I209" s="7"/>
      <c r="J209" s="7"/>
      <c r="K209" s="7"/>
      <c r="L209" s="7"/>
      <c r="M209" s="3"/>
      <c r="N209" s="3"/>
      <c r="O209" s="3"/>
      <c r="P209" s="3"/>
    </row>
    <row r="210" spans="1:16" ht="21" hidden="1" outlineLevel="1" x14ac:dyDescent="0.4">
      <c r="A210" s="28"/>
      <c r="B210" s="29"/>
      <c r="C210" s="61"/>
      <c r="D210" s="30"/>
      <c r="E210" s="61"/>
      <c r="F210" s="61"/>
      <c r="G210" s="57">
        <f t="shared" si="5"/>
        <v>0</v>
      </c>
      <c r="H210" s="4"/>
      <c r="I210" s="7"/>
      <c r="J210" s="7"/>
      <c r="K210" s="7"/>
      <c r="L210" s="7"/>
      <c r="M210" s="3"/>
      <c r="N210" s="3"/>
      <c r="O210" s="3"/>
      <c r="P210" s="3"/>
    </row>
    <row r="211" spans="1:16" ht="21" hidden="1" outlineLevel="1" x14ac:dyDescent="0.4">
      <c r="A211" s="28"/>
      <c r="B211" s="29"/>
      <c r="C211" s="61"/>
      <c r="D211" s="30"/>
      <c r="E211" s="61"/>
      <c r="F211" s="61"/>
      <c r="G211" s="57">
        <f t="shared" si="5"/>
        <v>0</v>
      </c>
      <c r="H211" s="4"/>
      <c r="I211" s="7"/>
      <c r="J211" s="7"/>
      <c r="K211" s="7"/>
      <c r="L211" s="7"/>
      <c r="M211" s="3"/>
      <c r="N211" s="3"/>
      <c r="O211" s="3"/>
      <c r="P211" s="3"/>
    </row>
    <row r="212" spans="1:16" ht="21" hidden="1" outlineLevel="1" x14ac:dyDescent="0.4">
      <c r="A212" s="28"/>
      <c r="B212" s="29"/>
      <c r="C212" s="61"/>
      <c r="D212" s="30"/>
      <c r="E212" s="61"/>
      <c r="F212" s="61"/>
      <c r="G212" s="57">
        <f t="shared" si="5"/>
        <v>0</v>
      </c>
      <c r="H212" s="4"/>
      <c r="I212" s="7"/>
      <c r="J212" s="7"/>
      <c r="K212" s="7"/>
      <c r="L212" s="7"/>
      <c r="M212" s="3"/>
      <c r="N212" s="3"/>
      <c r="O212" s="3"/>
      <c r="P212" s="3"/>
    </row>
    <row r="213" spans="1:16" ht="21" hidden="1" outlineLevel="1" x14ac:dyDescent="0.4">
      <c r="A213" s="28"/>
      <c r="B213" s="29"/>
      <c r="C213" s="61"/>
      <c r="D213" s="30"/>
      <c r="E213" s="61"/>
      <c r="F213" s="61"/>
      <c r="G213" s="57">
        <f t="shared" si="5"/>
        <v>0</v>
      </c>
      <c r="H213" s="4"/>
      <c r="I213" s="7"/>
      <c r="J213" s="7"/>
      <c r="K213" s="7"/>
      <c r="L213" s="7"/>
      <c r="M213" s="3"/>
      <c r="N213" s="3"/>
      <c r="O213" s="3"/>
      <c r="P213" s="3"/>
    </row>
    <row r="214" spans="1:16" ht="21" hidden="1" outlineLevel="1" x14ac:dyDescent="0.4">
      <c r="A214" s="28"/>
      <c r="B214" s="29"/>
      <c r="C214" s="61"/>
      <c r="D214" s="30"/>
      <c r="E214" s="61"/>
      <c r="F214" s="61"/>
      <c r="G214" s="57">
        <f t="shared" si="5"/>
        <v>0</v>
      </c>
      <c r="H214" s="4"/>
      <c r="I214" s="7"/>
      <c r="J214" s="7"/>
      <c r="K214" s="7"/>
      <c r="L214" s="7"/>
      <c r="M214" s="3"/>
      <c r="N214" s="3"/>
      <c r="O214" s="3"/>
      <c r="P214" s="3"/>
    </row>
    <row r="215" spans="1:16" ht="21" hidden="1" outlineLevel="1" x14ac:dyDescent="0.4">
      <c r="A215" s="28"/>
      <c r="B215" s="29"/>
      <c r="C215" s="61"/>
      <c r="D215" s="30"/>
      <c r="E215" s="61"/>
      <c r="F215" s="61"/>
      <c r="G215" s="57">
        <f t="shared" si="5"/>
        <v>0</v>
      </c>
      <c r="H215" s="4"/>
      <c r="I215" s="7"/>
      <c r="J215" s="7"/>
      <c r="K215" s="7"/>
      <c r="L215" s="7"/>
      <c r="M215" s="3"/>
      <c r="N215" s="3"/>
      <c r="O215" s="3"/>
      <c r="P215" s="3"/>
    </row>
    <row r="216" spans="1:16" ht="21" hidden="1" outlineLevel="1" x14ac:dyDescent="0.4">
      <c r="A216" s="28"/>
      <c r="B216" s="29"/>
      <c r="C216" s="61"/>
      <c r="D216" s="30"/>
      <c r="E216" s="61"/>
      <c r="F216" s="61"/>
      <c r="G216" s="57">
        <f t="shared" si="5"/>
        <v>0</v>
      </c>
      <c r="H216" s="4"/>
      <c r="I216" s="7"/>
      <c r="J216" s="7"/>
      <c r="K216" s="7"/>
      <c r="L216" s="7"/>
      <c r="M216" s="3"/>
      <c r="N216" s="3"/>
      <c r="O216" s="3"/>
      <c r="P216" s="3"/>
    </row>
    <row r="217" spans="1:16" ht="21" hidden="1" outlineLevel="1" x14ac:dyDescent="0.4">
      <c r="A217" s="28"/>
      <c r="B217" s="29"/>
      <c r="C217" s="61"/>
      <c r="D217" s="30"/>
      <c r="E217" s="61"/>
      <c r="F217" s="61"/>
      <c r="G217" s="57">
        <f t="shared" si="5"/>
        <v>0</v>
      </c>
      <c r="H217" s="4"/>
      <c r="I217" s="7"/>
      <c r="J217" s="7"/>
      <c r="K217" s="7"/>
      <c r="L217" s="7"/>
      <c r="M217" s="3"/>
      <c r="N217" s="3"/>
      <c r="O217" s="3"/>
      <c r="P217" s="3"/>
    </row>
    <row r="218" spans="1:16" ht="21" hidden="1" outlineLevel="1" x14ac:dyDescent="0.4">
      <c r="A218" s="28"/>
      <c r="B218" s="29"/>
      <c r="C218" s="61"/>
      <c r="D218" s="30"/>
      <c r="E218" s="61"/>
      <c r="F218" s="61"/>
      <c r="G218" s="57">
        <f t="shared" si="5"/>
        <v>0</v>
      </c>
      <c r="H218" s="4"/>
      <c r="I218" s="7"/>
      <c r="J218" s="7"/>
      <c r="K218" s="7"/>
      <c r="L218" s="7"/>
      <c r="M218" s="3"/>
      <c r="N218" s="3"/>
      <c r="O218" s="3"/>
      <c r="P218" s="3"/>
    </row>
    <row r="219" spans="1:16" ht="21" hidden="1" outlineLevel="1" x14ac:dyDescent="0.4">
      <c r="A219" s="28"/>
      <c r="B219" s="29"/>
      <c r="C219" s="61"/>
      <c r="D219" s="30"/>
      <c r="E219" s="61"/>
      <c r="F219" s="61"/>
      <c r="G219" s="57">
        <f t="shared" si="5"/>
        <v>0</v>
      </c>
      <c r="H219" s="4"/>
      <c r="I219" s="7"/>
      <c r="J219" s="7"/>
      <c r="K219" s="7"/>
      <c r="L219" s="7"/>
      <c r="M219" s="3"/>
      <c r="N219" s="3"/>
      <c r="O219" s="3"/>
      <c r="P219" s="3"/>
    </row>
    <row r="220" spans="1:16" ht="21" hidden="1" outlineLevel="1" x14ac:dyDescent="0.4">
      <c r="A220" s="28"/>
      <c r="B220" s="29"/>
      <c r="C220" s="61"/>
      <c r="D220" s="30"/>
      <c r="E220" s="61"/>
      <c r="F220" s="61"/>
      <c r="G220" s="57">
        <f t="shared" si="5"/>
        <v>0</v>
      </c>
      <c r="H220" s="4"/>
      <c r="I220" s="7"/>
      <c r="J220" s="7"/>
      <c r="K220" s="7"/>
      <c r="L220" s="7"/>
      <c r="M220" s="3"/>
      <c r="N220" s="3"/>
      <c r="O220" s="3"/>
      <c r="P220" s="3"/>
    </row>
    <row r="221" spans="1:16" ht="21" hidden="1" outlineLevel="1" x14ac:dyDescent="0.4">
      <c r="A221" s="28"/>
      <c r="B221" s="29"/>
      <c r="C221" s="61"/>
      <c r="D221" s="30"/>
      <c r="E221" s="61"/>
      <c r="F221" s="61"/>
      <c r="G221" s="57"/>
      <c r="H221" s="4"/>
      <c r="I221" s="7"/>
      <c r="J221" s="7"/>
      <c r="K221" s="7"/>
      <c r="L221" s="7"/>
      <c r="M221" s="3"/>
      <c r="N221" s="3"/>
      <c r="O221" s="3"/>
      <c r="P221" s="3"/>
    </row>
    <row r="222" spans="1:16" ht="21" hidden="1" outlineLevel="1" x14ac:dyDescent="0.4">
      <c r="A222" s="28"/>
      <c r="B222" s="29"/>
      <c r="C222" s="61"/>
      <c r="D222" s="30"/>
      <c r="E222" s="61"/>
      <c r="F222" s="61"/>
      <c r="G222" s="57"/>
      <c r="H222" s="4"/>
      <c r="I222" s="7"/>
      <c r="J222" s="7"/>
      <c r="K222" s="7"/>
      <c r="L222" s="7"/>
      <c r="M222" s="3"/>
      <c r="N222" s="3"/>
      <c r="O222" s="3"/>
      <c r="P222" s="3"/>
    </row>
    <row r="223" spans="1:16" ht="21" hidden="1" outlineLevel="1" x14ac:dyDescent="0.4">
      <c r="A223" s="28"/>
      <c r="B223" s="29"/>
      <c r="C223" s="61"/>
      <c r="D223" s="30"/>
      <c r="E223" s="61"/>
      <c r="F223" s="61"/>
      <c r="G223" s="57"/>
      <c r="H223" s="4"/>
      <c r="I223" s="7"/>
      <c r="J223" s="7"/>
      <c r="K223" s="7"/>
      <c r="L223" s="7"/>
      <c r="M223" s="3"/>
      <c r="N223" s="3"/>
      <c r="O223" s="3"/>
      <c r="P223" s="3"/>
    </row>
    <row r="224" spans="1:16" ht="21" hidden="1" outlineLevel="1" x14ac:dyDescent="0.4">
      <c r="A224" s="28"/>
      <c r="B224" s="29"/>
      <c r="C224" s="61"/>
      <c r="D224" s="30"/>
      <c r="E224" s="61"/>
      <c r="F224" s="61"/>
      <c r="G224" s="57">
        <f t="shared" si="5"/>
        <v>0</v>
      </c>
      <c r="H224" s="4"/>
      <c r="I224" s="7"/>
      <c r="J224" s="7"/>
      <c r="K224" s="7"/>
      <c r="L224" s="7"/>
      <c r="M224" s="3"/>
      <c r="N224" s="3"/>
      <c r="O224" s="3"/>
      <c r="P224" s="3"/>
    </row>
    <row r="225" spans="1:16" ht="21" hidden="1" outlineLevel="1" x14ac:dyDescent="0.4">
      <c r="A225" s="28"/>
      <c r="B225" s="29"/>
      <c r="C225" s="61"/>
      <c r="D225" s="30"/>
      <c r="E225" s="61"/>
      <c r="F225" s="61"/>
      <c r="G225" s="57">
        <f t="shared" si="5"/>
        <v>0</v>
      </c>
      <c r="H225" s="4"/>
      <c r="I225" s="7"/>
      <c r="J225" s="7"/>
      <c r="K225" s="7"/>
      <c r="L225" s="7"/>
      <c r="M225" s="3"/>
      <c r="N225" s="3"/>
      <c r="O225" s="3"/>
      <c r="P225" s="3"/>
    </row>
    <row r="226" spans="1:16" ht="21" hidden="1" outlineLevel="1" x14ac:dyDescent="0.4">
      <c r="A226" s="28"/>
      <c r="B226" s="29"/>
      <c r="C226" s="61"/>
      <c r="D226" s="30"/>
      <c r="E226" s="61"/>
      <c r="F226" s="61"/>
      <c r="G226" s="57">
        <f t="shared" si="5"/>
        <v>0</v>
      </c>
      <c r="H226" s="4"/>
      <c r="I226" s="7"/>
      <c r="J226" s="7"/>
      <c r="K226" s="7"/>
      <c r="L226" s="7"/>
      <c r="M226" s="3"/>
      <c r="N226" s="3"/>
      <c r="O226" s="3"/>
      <c r="P226" s="3"/>
    </row>
    <row r="227" spans="1:16" ht="21" hidden="1" outlineLevel="1" x14ac:dyDescent="0.4">
      <c r="A227" s="28"/>
      <c r="B227" s="29"/>
      <c r="C227" s="61"/>
      <c r="D227" s="30"/>
      <c r="E227" s="61"/>
      <c r="F227" s="61"/>
      <c r="G227" s="57">
        <f t="shared" si="5"/>
        <v>0</v>
      </c>
      <c r="H227" s="4"/>
      <c r="I227" s="7"/>
      <c r="J227" s="7"/>
      <c r="K227" s="7"/>
      <c r="L227" s="7"/>
      <c r="M227" s="3"/>
      <c r="N227" s="3"/>
      <c r="O227" s="3"/>
      <c r="P227" s="3"/>
    </row>
    <row r="228" spans="1:16" ht="21" hidden="1" outlineLevel="1" x14ac:dyDescent="0.4">
      <c r="A228" s="28"/>
      <c r="B228" s="29"/>
      <c r="C228" s="61"/>
      <c r="D228" s="30"/>
      <c r="E228" s="61"/>
      <c r="F228" s="61"/>
      <c r="G228" s="57">
        <f t="shared" si="5"/>
        <v>0</v>
      </c>
      <c r="H228" s="4"/>
      <c r="I228" s="7"/>
      <c r="J228" s="7"/>
      <c r="K228" s="7"/>
      <c r="L228" s="7"/>
      <c r="M228" s="3"/>
      <c r="N228" s="3"/>
      <c r="O228" s="3"/>
      <c r="P228" s="3"/>
    </row>
    <row r="229" spans="1:16" ht="21" hidden="1" outlineLevel="1" x14ac:dyDescent="0.4">
      <c r="A229" s="28"/>
      <c r="B229" s="29"/>
      <c r="C229" s="61"/>
      <c r="D229" s="30"/>
      <c r="E229" s="61"/>
      <c r="F229" s="61"/>
      <c r="G229" s="57">
        <f t="shared" si="5"/>
        <v>0</v>
      </c>
      <c r="H229" s="4"/>
      <c r="I229" s="7"/>
      <c r="J229" s="7"/>
      <c r="K229" s="7"/>
      <c r="L229" s="7"/>
      <c r="M229" s="3"/>
      <c r="N229" s="3"/>
      <c r="O229" s="3"/>
      <c r="P229" s="3"/>
    </row>
    <row r="230" spans="1:16" ht="21" hidden="1" outlineLevel="1" x14ac:dyDescent="0.4">
      <c r="A230" s="28"/>
      <c r="B230" s="29"/>
      <c r="C230" s="61"/>
      <c r="D230" s="30"/>
      <c r="E230" s="61"/>
      <c r="F230" s="61"/>
      <c r="G230" s="57">
        <f t="shared" si="5"/>
        <v>0</v>
      </c>
      <c r="H230" s="4"/>
      <c r="I230" s="7"/>
      <c r="J230" s="7"/>
      <c r="K230" s="7"/>
      <c r="L230" s="7"/>
      <c r="M230" s="3"/>
      <c r="N230" s="3"/>
      <c r="O230" s="3"/>
      <c r="P230" s="3"/>
    </row>
    <row r="231" spans="1:16" ht="21" hidden="1" outlineLevel="1" x14ac:dyDescent="0.4">
      <c r="A231" s="28"/>
      <c r="B231" s="29"/>
      <c r="C231" s="61"/>
      <c r="D231" s="30"/>
      <c r="E231" s="61"/>
      <c r="F231" s="61"/>
      <c r="G231" s="57">
        <f t="shared" si="5"/>
        <v>0</v>
      </c>
      <c r="H231" s="4"/>
      <c r="I231" s="7"/>
      <c r="J231" s="7"/>
      <c r="K231" s="7"/>
      <c r="L231" s="7"/>
      <c r="M231" s="3"/>
      <c r="N231" s="3"/>
      <c r="O231" s="3"/>
      <c r="P231" s="3"/>
    </row>
    <row r="232" spans="1:16" ht="21" hidden="1" outlineLevel="1" x14ac:dyDescent="0.4">
      <c r="A232" s="28"/>
      <c r="B232" s="29"/>
      <c r="C232" s="61"/>
      <c r="D232" s="30"/>
      <c r="E232" s="61"/>
      <c r="F232" s="61"/>
      <c r="G232" s="57">
        <f t="shared" si="5"/>
        <v>0</v>
      </c>
      <c r="H232" s="4"/>
      <c r="I232" s="7"/>
      <c r="J232" s="7"/>
      <c r="K232" s="7"/>
      <c r="L232" s="7"/>
      <c r="M232" s="3"/>
      <c r="N232" s="3"/>
      <c r="O232" s="3"/>
      <c r="P232" s="3"/>
    </row>
    <row r="233" spans="1:16" ht="21" hidden="1" outlineLevel="1" x14ac:dyDescent="0.4">
      <c r="A233" s="28"/>
      <c r="B233" s="29"/>
      <c r="C233" s="61"/>
      <c r="D233" s="30"/>
      <c r="E233" s="61"/>
      <c r="F233" s="61"/>
      <c r="G233" s="57">
        <f t="shared" si="5"/>
        <v>0</v>
      </c>
      <c r="H233" s="4"/>
      <c r="I233" s="7"/>
      <c r="J233" s="7"/>
      <c r="K233" s="7"/>
      <c r="L233" s="7"/>
      <c r="M233" s="3"/>
      <c r="N233" s="3"/>
      <c r="O233" s="3"/>
      <c r="P233" s="3"/>
    </row>
    <row r="234" spans="1:16" ht="21" hidden="1" outlineLevel="1" x14ac:dyDescent="0.4">
      <c r="A234" s="28"/>
      <c r="B234" s="29"/>
      <c r="C234" s="61"/>
      <c r="D234" s="30"/>
      <c r="E234" s="61"/>
      <c r="F234" s="61"/>
      <c r="G234" s="57">
        <f t="shared" si="5"/>
        <v>0</v>
      </c>
      <c r="H234" s="4"/>
      <c r="I234" s="7"/>
      <c r="J234" s="7"/>
      <c r="K234" s="7"/>
      <c r="L234" s="7"/>
      <c r="M234" s="3"/>
      <c r="N234" s="3"/>
      <c r="O234" s="3"/>
      <c r="P234" s="3"/>
    </row>
    <row r="235" spans="1:16" ht="21" hidden="1" outlineLevel="1" x14ac:dyDescent="0.4">
      <c r="A235" s="28"/>
      <c r="B235" s="29"/>
      <c r="C235" s="61"/>
      <c r="D235" s="30"/>
      <c r="E235" s="61"/>
      <c r="F235" s="61"/>
      <c r="G235" s="57">
        <f t="shared" si="5"/>
        <v>0</v>
      </c>
      <c r="H235" s="4"/>
      <c r="I235" s="7"/>
      <c r="J235" s="7"/>
      <c r="K235" s="7"/>
      <c r="L235" s="7"/>
      <c r="M235" s="3"/>
      <c r="N235" s="3"/>
      <c r="O235" s="3"/>
      <c r="P235" s="3"/>
    </row>
    <row r="236" spans="1:16" ht="21" hidden="1" outlineLevel="1" x14ac:dyDescent="0.4">
      <c r="A236" s="28"/>
      <c r="B236" s="29"/>
      <c r="C236" s="61"/>
      <c r="D236" s="30"/>
      <c r="E236" s="61"/>
      <c r="F236" s="61"/>
      <c r="G236" s="57">
        <f t="shared" si="5"/>
        <v>0</v>
      </c>
      <c r="H236" s="4"/>
      <c r="I236" s="7"/>
      <c r="J236" s="7"/>
      <c r="K236" s="7"/>
      <c r="L236" s="7"/>
      <c r="M236" s="3"/>
      <c r="N236" s="3"/>
      <c r="O236" s="3"/>
      <c r="P236" s="3"/>
    </row>
    <row r="237" spans="1:16" ht="21" hidden="1" outlineLevel="1" x14ac:dyDescent="0.4">
      <c r="A237" s="28"/>
      <c r="B237" s="29"/>
      <c r="C237" s="61"/>
      <c r="D237" s="30"/>
      <c r="E237" s="61"/>
      <c r="F237" s="61"/>
      <c r="G237" s="57">
        <f t="shared" si="5"/>
        <v>0</v>
      </c>
      <c r="H237" s="4"/>
      <c r="I237" s="7"/>
      <c r="J237" s="7"/>
      <c r="K237" s="7"/>
      <c r="L237" s="7"/>
      <c r="M237" s="3"/>
      <c r="N237" s="3"/>
      <c r="O237" s="3"/>
      <c r="P237" s="3"/>
    </row>
    <row r="238" spans="1:16" ht="21" hidden="1" outlineLevel="1" x14ac:dyDescent="0.4">
      <c r="A238" s="28"/>
      <c r="B238" s="29"/>
      <c r="C238" s="61"/>
      <c r="D238" s="30"/>
      <c r="E238" s="61"/>
      <c r="F238" s="61"/>
      <c r="G238" s="57">
        <f t="shared" si="5"/>
        <v>0</v>
      </c>
      <c r="H238" s="4"/>
      <c r="I238" s="7"/>
      <c r="J238" s="7"/>
      <c r="K238" s="7"/>
      <c r="L238" s="7"/>
      <c r="M238" s="3"/>
      <c r="N238" s="3"/>
      <c r="O238" s="3"/>
      <c r="P238" s="3"/>
    </row>
    <row r="239" spans="1:16" ht="21" hidden="1" outlineLevel="1" x14ac:dyDescent="0.4">
      <c r="A239" s="28"/>
      <c r="B239" s="29"/>
      <c r="C239" s="61"/>
      <c r="D239" s="30"/>
      <c r="E239" s="61"/>
      <c r="F239" s="61"/>
      <c r="G239" s="57">
        <f t="shared" si="5"/>
        <v>0</v>
      </c>
      <c r="H239" s="4"/>
      <c r="I239" s="7"/>
      <c r="J239" s="7"/>
      <c r="K239" s="7"/>
      <c r="L239" s="7"/>
      <c r="M239" s="3"/>
      <c r="N239" s="3"/>
      <c r="O239" s="3"/>
      <c r="P239" s="3"/>
    </row>
    <row r="240" spans="1:16" ht="21" hidden="1" outlineLevel="1" x14ac:dyDescent="0.4">
      <c r="A240" s="28"/>
      <c r="B240" s="29"/>
      <c r="C240" s="61"/>
      <c r="D240" s="30"/>
      <c r="E240" s="61"/>
      <c r="F240" s="61"/>
      <c r="G240" s="57">
        <f t="shared" si="5"/>
        <v>0</v>
      </c>
      <c r="H240" s="4"/>
      <c r="I240" s="7"/>
      <c r="J240" s="7"/>
      <c r="K240" s="7"/>
      <c r="L240" s="7"/>
      <c r="M240" s="3"/>
      <c r="N240" s="3"/>
      <c r="O240" s="3"/>
      <c r="P240" s="3"/>
    </row>
    <row r="241" spans="1:16" ht="21" hidden="1" outlineLevel="1" x14ac:dyDescent="0.4">
      <c r="A241" s="28"/>
      <c r="B241" s="29"/>
      <c r="C241" s="61"/>
      <c r="D241" s="30"/>
      <c r="E241" s="61"/>
      <c r="F241" s="61"/>
      <c r="G241" s="57">
        <f t="shared" si="5"/>
        <v>0</v>
      </c>
      <c r="H241" s="4"/>
      <c r="I241" s="7"/>
      <c r="J241" s="7"/>
      <c r="K241" s="7"/>
      <c r="L241" s="7"/>
      <c r="M241" s="3"/>
      <c r="N241" s="3"/>
      <c r="O241" s="3"/>
      <c r="P241" s="3"/>
    </row>
    <row r="242" spans="1:16" ht="21" hidden="1" outlineLevel="1" x14ac:dyDescent="0.4">
      <c r="A242" s="28"/>
      <c r="B242" s="29"/>
      <c r="C242" s="61"/>
      <c r="D242" s="30"/>
      <c r="E242" s="61"/>
      <c r="F242" s="61"/>
      <c r="G242" s="57">
        <f t="shared" si="5"/>
        <v>0</v>
      </c>
      <c r="H242" s="4"/>
      <c r="I242" s="7"/>
      <c r="J242" s="7"/>
      <c r="K242" s="7"/>
      <c r="L242" s="7"/>
      <c r="M242" s="3"/>
      <c r="N242" s="3"/>
      <c r="O242" s="3"/>
      <c r="P242" s="3"/>
    </row>
    <row r="243" spans="1:16" ht="21" hidden="1" outlineLevel="1" x14ac:dyDescent="0.4">
      <c r="A243" s="28"/>
      <c r="B243" s="29"/>
      <c r="C243" s="61"/>
      <c r="D243" s="30"/>
      <c r="E243" s="61"/>
      <c r="F243" s="61"/>
      <c r="G243" s="57">
        <f t="shared" si="5"/>
        <v>0</v>
      </c>
      <c r="H243" s="4"/>
      <c r="I243" s="7"/>
      <c r="J243" s="7"/>
      <c r="K243" s="7"/>
      <c r="L243" s="7"/>
      <c r="M243" s="3"/>
      <c r="N243" s="3"/>
      <c r="O243" s="3"/>
      <c r="P243" s="3"/>
    </row>
    <row r="244" spans="1:16" ht="21" hidden="1" outlineLevel="1" x14ac:dyDescent="0.4">
      <c r="A244" s="28"/>
      <c r="B244" s="29"/>
      <c r="C244" s="61"/>
      <c r="D244" s="30"/>
      <c r="E244" s="61"/>
      <c r="F244" s="61"/>
      <c r="G244" s="57">
        <f t="shared" si="5"/>
        <v>0</v>
      </c>
      <c r="H244" s="4"/>
      <c r="I244" s="7"/>
      <c r="J244" s="7"/>
      <c r="K244" s="7"/>
      <c r="L244" s="7"/>
      <c r="M244" s="3"/>
      <c r="N244" s="3"/>
      <c r="O244" s="3"/>
      <c r="P244" s="3"/>
    </row>
    <row r="245" spans="1:16" ht="21" hidden="1" outlineLevel="1" x14ac:dyDescent="0.4">
      <c r="A245" s="28"/>
      <c r="B245" s="29"/>
      <c r="C245" s="61"/>
      <c r="D245" s="30"/>
      <c r="E245" s="61"/>
      <c r="F245" s="61"/>
      <c r="G245" s="57">
        <f t="shared" si="5"/>
        <v>0</v>
      </c>
      <c r="H245" s="4"/>
      <c r="I245" s="7"/>
      <c r="J245" s="7"/>
      <c r="K245" s="7"/>
      <c r="L245" s="7"/>
      <c r="M245" s="3"/>
      <c r="N245" s="3"/>
      <c r="O245" s="3"/>
      <c r="P245" s="3"/>
    </row>
    <row r="246" spans="1:16" ht="21" hidden="1" outlineLevel="1" x14ac:dyDescent="0.4">
      <c r="A246" s="28"/>
      <c r="B246" s="29"/>
      <c r="C246" s="61"/>
      <c r="D246" s="30"/>
      <c r="E246" s="61"/>
      <c r="F246" s="61"/>
      <c r="G246" s="57">
        <f t="shared" si="5"/>
        <v>0</v>
      </c>
      <c r="H246" s="4"/>
      <c r="I246" s="7"/>
      <c r="J246" s="7"/>
      <c r="K246" s="7"/>
      <c r="L246" s="7"/>
      <c r="M246" s="3"/>
      <c r="N246" s="3"/>
      <c r="O246" s="3"/>
      <c r="P246" s="3"/>
    </row>
    <row r="247" spans="1:16" ht="21" hidden="1" outlineLevel="1" x14ac:dyDescent="0.4">
      <c r="A247" s="28"/>
      <c r="B247" s="29"/>
      <c r="C247" s="61"/>
      <c r="D247" s="30"/>
      <c r="E247" s="61"/>
      <c r="F247" s="61"/>
      <c r="G247" s="57">
        <f t="shared" si="5"/>
        <v>0</v>
      </c>
      <c r="H247" s="4"/>
      <c r="I247" s="7"/>
      <c r="J247" s="7"/>
      <c r="K247" s="7"/>
      <c r="L247" s="7"/>
      <c r="M247" s="3"/>
      <c r="N247" s="3"/>
      <c r="O247" s="3"/>
      <c r="P247" s="3"/>
    </row>
    <row r="248" spans="1:16" ht="21" hidden="1" outlineLevel="1" x14ac:dyDescent="0.4">
      <c r="A248" s="28"/>
      <c r="B248" s="29"/>
      <c r="C248" s="61"/>
      <c r="D248" s="30"/>
      <c r="E248" s="61"/>
      <c r="F248" s="61"/>
      <c r="G248" s="57">
        <f t="shared" si="5"/>
        <v>0</v>
      </c>
      <c r="H248" s="4"/>
      <c r="I248" s="7"/>
      <c r="J248" s="7"/>
      <c r="K248" s="7"/>
      <c r="L248" s="7"/>
      <c r="M248" s="3"/>
      <c r="N248" s="3"/>
      <c r="O248" s="3"/>
      <c r="P248" s="3"/>
    </row>
    <row r="249" spans="1:16" ht="21" hidden="1" outlineLevel="1" x14ac:dyDescent="0.4">
      <c r="A249" s="28"/>
      <c r="B249" s="29"/>
      <c r="C249" s="61"/>
      <c r="D249" s="30"/>
      <c r="E249" s="61"/>
      <c r="F249" s="61"/>
      <c r="G249" s="57">
        <f t="shared" si="5"/>
        <v>0</v>
      </c>
      <c r="H249" s="4"/>
      <c r="I249" s="7"/>
      <c r="J249" s="7"/>
      <c r="K249" s="7"/>
      <c r="L249" s="7"/>
      <c r="M249" s="3"/>
      <c r="N249" s="3"/>
      <c r="O249" s="3"/>
      <c r="P249" s="3"/>
    </row>
    <row r="250" spans="1:16" ht="21" hidden="1" outlineLevel="1" x14ac:dyDescent="0.4">
      <c r="A250" s="28"/>
      <c r="B250" s="29"/>
      <c r="C250" s="61"/>
      <c r="D250" s="30"/>
      <c r="E250" s="61"/>
      <c r="F250" s="61"/>
      <c r="G250" s="57">
        <f t="shared" si="5"/>
        <v>0</v>
      </c>
      <c r="H250" s="4"/>
      <c r="I250" s="7"/>
      <c r="J250" s="7"/>
      <c r="K250" s="7"/>
      <c r="L250" s="7"/>
      <c r="M250" s="3"/>
      <c r="N250" s="3"/>
      <c r="O250" s="3"/>
      <c r="P250" s="3"/>
    </row>
    <row r="251" spans="1:16" ht="21" hidden="1" outlineLevel="1" x14ac:dyDescent="0.4">
      <c r="A251" s="28"/>
      <c r="B251" s="29"/>
      <c r="C251" s="61"/>
      <c r="D251" s="30"/>
      <c r="E251" s="61"/>
      <c r="F251" s="61"/>
      <c r="G251" s="57">
        <f t="shared" si="5"/>
        <v>0</v>
      </c>
      <c r="H251" s="4"/>
      <c r="I251" s="7"/>
      <c r="J251" s="7"/>
      <c r="K251" s="7"/>
      <c r="L251" s="7"/>
      <c r="M251" s="3"/>
      <c r="N251" s="3"/>
      <c r="O251" s="3"/>
      <c r="P251" s="3"/>
    </row>
    <row r="252" spans="1:16" ht="21" hidden="1" outlineLevel="1" x14ac:dyDescent="0.4">
      <c r="A252" s="28"/>
      <c r="B252" s="29"/>
      <c r="C252" s="61"/>
      <c r="D252" s="30"/>
      <c r="E252" s="61"/>
      <c r="F252" s="61"/>
      <c r="G252" s="57">
        <f t="shared" si="5"/>
        <v>0</v>
      </c>
      <c r="H252" s="4"/>
      <c r="I252" s="7"/>
      <c r="J252" s="7"/>
      <c r="K252" s="7"/>
      <c r="L252" s="7"/>
      <c r="M252" s="3"/>
      <c r="N252" s="3"/>
      <c r="O252" s="3"/>
      <c r="P252" s="3"/>
    </row>
    <row r="253" spans="1:16" ht="21" hidden="1" outlineLevel="1" x14ac:dyDescent="0.4">
      <c r="A253" s="28"/>
      <c r="B253" s="29"/>
      <c r="C253" s="61"/>
      <c r="D253" s="30"/>
      <c r="E253" s="61"/>
      <c r="F253" s="61"/>
      <c r="G253" s="57"/>
      <c r="H253" s="4"/>
      <c r="I253" s="7"/>
      <c r="J253" s="7"/>
      <c r="K253" s="7"/>
      <c r="L253" s="7"/>
      <c r="M253" s="3"/>
      <c r="N253" s="3"/>
      <c r="O253" s="3"/>
      <c r="P253" s="3"/>
    </row>
    <row r="254" spans="1:16" ht="21" hidden="1" outlineLevel="1" x14ac:dyDescent="0.4">
      <c r="A254" s="28"/>
      <c r="B254" s="29"/>
      <c r="C254" s="61"/>
      <c r="D254" s="30"/>
      <c r="E254" s="61"/>
      <c r="F254" s="61"/>
      <c r="G254" s="57"/>
      <c r="H254" s="4"/>
      <c r="I254" s="7"/>
      <c r="J254" s="7"/>
      <c r="K254" s="7"/>
      <c r="L254" s="7"/>
      <c r="M254" s="3"/>
      <c r="N254" s="3"/>
      <c r="O254" s="3"/>
      <c r="P254" s="3"/>
    </row>
    <row r="255" spans="1:16" ht="21" hidden="1" outlineLevel="1" x14ac:dyDescent="0.4">
      <c r="A255" s="28"/>
      <c r="B255" s="29"/>
      <c r="C255" s="61"/>
      <c r="D255" s="30"/>
      <c r="E255" s="61"/>
      <c r="F255" s="61"/>
      <c r="G255" s="57">
        <f t="shared" si="5"/>
        <v>0</v>
      </c>
      <c r="H255" s="4"/>
      <c r="I255" s="7"/>
      <c r="J255" s="7"/>
      <c r="K255" s="7"/>
      <c r="L255" s="7"/>
      <c r="M255" s="3"/>
      <c r="N255" s="3"/>
      <c r="O255" s="3"/>
      <c r="P255" s="3"/>
    </row>
    <row r="256" spans="1:16" ht="21" collapsed="1" x14ac:dyDescent="0.4">
      <c r="A256" s="39" t="s">
        <v>66</v>
      </c>
      <c r="B256" s="34"/>
      <c r="C256" s="62"/>
      <c r="D256" s="35">
        <f>SUM(D257:D273)</f>
        <v>3</v>
      </c>
      <c r="E256" s="62"/>
      <c r="F256" s="62"/>
      <c r="G256" s="58">
        <f>SUM(G257:G266)</f>
        <v>900</v>
      </c>
      <c r="H256" s="4"/>
      <c r="I256" s="7"/>
      <c r="J256" s="7"/>
      <c r="K256" s="7"/>
      <c r="L256" s="7"/>
      <c r="M256" s="3"/>
      <c r="N256" s="3"/>
      <c r="O256" s="3"/>
      <c r="P256" s="3"/>
    </row>
    <row r="257" spans="1:16" ht="21" hidden="1" outlineLevel="1" x14ac:dyDescent="0.4">
      <c r="A257" s="28" t="s">
        <v>102</v>
      </c>
      <c r="B257" s="29">
        <v>42745</v>
      </c>
      <c r="C257" s="61">
        <v>300</v>
      </c>
      <c r="D257" s="30">
        <v>3</v>
      </c>
      <c r="E257" s="61"/>
      <c r="F257" s="61"/>
      <c r="G257" s="57">
        <f t="shared" si="5"/>
        <v>900</v>
      </c>
      <c r="H257" s="4"/>
      <c r="I257" s="7"/>
      <c r="J257" s="7"/>
      <c r="K257" s="7"/>
      <c r="L257" s="7"/>
      <c r="M257" s="3"/>
      <c r="N257" s="3"/>
      <c r="O257" s="3"/>
      <c r="P257" s="3"/>
    </row>
    <row r="258" spans="1:16" ht="21" hidden="1" outlineLevel="1" x14ac:dyDescent="0.4">
      <c r="A258" s="28" t="s">
        <v>68</v>
      </c>
      <c r="B258" s="29"/>
      <c r="C258" s="61"/>
      <c r="D258" s="30"/>
      <c r="E258" s="61"/>
      <c r="F258" s="61"/>
      <c r="G258" s="57">
        <f t="shared" si="5"/>
        <v>0</v>
      </c>
      <c r="H258" s="4"/>
      <c r="I258" s="7"/>
      <c r="J258" s="7"/>
      <c r="K258" s="7"/>
      <c r="L258" s="7"/>
      <c r="M258" s="3"/>
      <c r="N258" s="3"/>
      <c r="O258" s="3"/>
      <c r="P258" s="3"/>
    </row>
    <row r="259" spans="1:16" ht="21" hidden="1" outlineLevel="1" x14ac:dyDescent="0.4">
      <c r="A259" s="28"/>
      <c r="B259" s="29"/>
      <c r="C259" s="61"/>
      <c r="D259" s="30"/>
      <c r="E259" s="61"/>
      <c r="F259" s="61"/>
      <c r="G259" s="57">
        <f t="shared" si="5"/>
        <v>0</v>
      </c>
      <c r="H259" s="4"/>
      <c r="I259" s="7"/>
      <c r="J259" s="7"/>
      <c r="K259" s="7"/>
      <c r="L259" s="7"/>
      <c r="M259" s="3"/>
      <c r="N259" s="3"/>
      <c r="O259" s="3"/>
      <c r="P259" s="3"/>
    </row>
    <row r="260" spans="1:16" ht="21" hidden="1" outlineLevel="1" x14ac:dyDescent="0.4">
      <c r="A260" s="28"/>
      <c r="B260" s="29"/>
      <c r="C260" s="61"/>
      <c r="D260" s="30"/>
      <c r="E260" s="61"/>
      <c r="F260" s="61"/>
      <c r="G260" s="57">
        <f t="shared" si="5"/>
        <v>0</v>
      </c>
      <c r="H260" s="4"/>
      <c r="I260" s="7"/>
      <c r="J260" s="7"/>
      <c r="K260" s="7"/>
      <c r="L260" s="7"/>
      <c r="M260" s="3"/>
      <c r="N260" s="3"/>
      <c r="O260" s="3"/>
      <c r="P260" s="3"/>
    </row>
    <row r="261" spans="1:16" ht="21" hidden="1" outlineLevel="1" x14ac:dyDescent="0.4">
      <c r="A261" s="28"/>
      <c r="B261" s="29"/>
      <c r="C261" s="61"/>
      <c r="D261" s="30"/>
      <c r="E261" s="61"/>
      <c r="F261" s="61"/>
      <c r="G261" s="57">
        <f t="shared" si="5"/>
        <v>0</v>
      </c>
      <c r="H261" s="4"/>
      <c r="I261" s="7"/>
      <c r="J261" s="7"/>
      <c r="K261" s="7"/>
      <c r="L261" s="7"/>
      <c r="M261" s="3"/>
      <c r="N261" s="3"/>
      <c r="O261" s="3"/>
      <c r="P261" s="3"/>
    </row>
    <row r="262" spans="1:16" ht="21" hidden="1" outlineLevel="1" x14ac:dyDescent="0.4">
      <c r="A262" s="28"/>
      <c r="B262" s="29"/>
      <c r="C262" s="61"/>
      <c r="D262" s="30"/>
      <c r="E262" s="61"/>
      <c r="F262" s="61"/>
      <c r="G262" s="57">
        <f t="shared" si="5"/>
        <v>0</v>
      </c>
      <c r="H262" s="4"/>
      <c r="I262" s="7"/>
      <c r="J262" s="7"/>
      <c r="K262" s="7"/>
      <c r="L262" s="7"/>
      <c r="M262" s="3"/>
      <c r="N262" s="3"/>
      <c r="O262" s="3"/>
      <c r="P262" s="3"/>
    </row>
    <row r="263" spans="1:16" ht="21" hidden="1" outlineLevel="1" x14ac:dyDescent="0.4">
      <c r="A263" s="28"/>
      <c r="B263" s="29"/>
      <c r="C263" s="61"/>
      <c r="D263" s="30"/>
      <c r="E263" s="61"/>
      <c r="F263" s="61"/>
      <c r="G263" s="57">
        <f t="shared" si="5"/>
        <v>0</v>
      </c>
      <c r="H263" s="4"/>
      <c r="I263" s="7"/>
      <c r="J263" s="7"/>
      <c r="K263" s="7"/>
      <c r="L263" s="7"/>
      <c r="M263" s="3"/>
      <c r="N263" s="3"/>
      <c r="O263" s="3"/>
      <c r="P263" s="3"/>
    </row>
    <row r="264" spans="1:16" ht="21" hidden="1" outlineLevel="1" x14ac:dyDescent="0.4">
      <c r="A264" s="28"/>
      <c r="B264" s="29"/>
      <c r="C264" s="61"/>
      <c r="D264" s="30"/>
      <c r="E264" s="61"/>
      <c r="F264" s="61"/>
      <c r="G264" s="57">
        <f t="shared" si="5"/>
        <v>0</v>
      </c>
      <c r="H264" s="4"/>
      <c r="I264" s="7"/>
      <c r="J264" s="7"/>
      <c r="K264" s="7"/>
      <c r="L264" s="7"/>
      <c r="M264" s="3"/>
      <c r="N264" s="3"/>
      <c r="O264" s="3"/>
      <c r="P264" s="3"/>
    </row>
    <row r="265" spans="1:16" ht="21" hidden="1" outlineLevel="1" x14ac:dyDescent="0.4">
      <c r="A265" s="28"/>
      <c r="B265" s="29"/>
      <c r="C265" s="61"/>
      <c r="D265" s="30"/>
      <c r="E265" s="61"/>
      <c r="F265" s="61"/>
      <c r="G265" s="57">
        <f t="shared" si="5"/>
        <v>0</v>
      </c>
      <c r="H265" s="4"/>
      <c r="I265" s="7"/>
      <c r="J265" s="7"/>
      <c r="K265" s="7"/>
      <c r="L265" s="7"/>
      <c r="M265" s="3"/>
      <c r="N265" s="3"/>
      <c r="O265" s="3"/>
      <c r="P265" s="3"/>
    </row>
    <row r="266" spans="1:16" ht="21" hidden="1" outlineLevel="1" x14ac:dyDescent="0.4">
      <c r="A266" s="28"/>
      <c r="B266" s="29"/>
      <c r="C266" s="61"/>
      <c r="D266" s="30"/>
      <c r="E266" s="61"/>
      <c r="F266" s="61"/>
      <c r="G266" s="57">
        <f t="shared" si="5"/>
        <v>0</v>
      </c>
      <c r="H266" s="4"/>
      <c r="I266" s="7"/>
      <c r="J266" s="7"/>
      <c r="K266" s="7"/>
      <c r="L266" s="7"/>
      <c r="M266" s="3"/>
      <c r="N266" s="3"/>
      <c r="O266" s="3"/>
      <c r="P266" s="3"/>
    </row>
    <row r="267" spans="1:16" ht="21" collapsed="1" x14ac:dyDescent="0.4">
      <c r="A267" s="39" t="s">
        <v>82</v>
      </c>
      <c r="B267" s="29"/>
      <c r="C267" s="61"/>
      <c r="D267" s="30"/>
      <c r="E267" s="61"/>
      <c r="F267" s="61"/>
      <c r="G267" s="58">
        <f>SUM(G268:G272)</f>
        <v>0</v>
      </c>
      <c r="H267" s="4"/>
      <c r="I267" s="7"/>
      <c r="J267" s="7"/>
      <c r="K267" s="7"/>
      <c r="L267" s="7"/>
      <c r="M267" s="3"/>
      <c r="N267" s="3"/>
      <c r="O267" s="3"/>
      <c r="P267" s="3"/>
    </row>
    <row r="268" spans="1:16" ht="21" hidden="1" outlineLevel="1" x14ac:dyDescent="0.4">
      <c r="A268" s="28"/>
      <c r="B268" s="29"/>
      <c r="C268" s="61"/>
      <c r="D268" s="30"/>
      <c r="E268" s="61"/>
      <c r="F268" s="61"/>
      <c r="G268" s="57">
        <f t="shared" si="5"/>
        <v>0</v>
      </c>
      <c r="H268" s="4"/>
      <c r="I268" s="7"/>
      <c r="J268" s="7"/>
      <c r="K268" s="7"/>
      <c r="L268" s="7"/>
      <c r="M268" s="3"/>
      <c r="N268" s="3"/>
      <c r="O268" s="3"/>
      <c r="P268" s="3"/>
    </row>
    <row r="269" spans="1:16" ht="21" hidden="1" outlineLevel="1" x14ac:dyDescent="0.4">
      <c r="A269" s="28"/>
      <c r="B269" s="29"/>
      <c r="C269" s="61"/>
      <c r="D269" s="30"/>
      <c r="E269" s="61"/>
      <c r="F269" s="61"/>
      <c r="G269" s="57">
        <f t="shared" si="5"/>
        <v>0</v>
      </c>
      <c r="H269" s="4"/>
      <c r="I269" s="7"/>
      <c r="J269" s="7"/>
      <c r="K269" s="7"/>
      <c r="L269" s="7"/>
      <c r="M269" s="3"/>
      <c r="N269" s="3"/>
      <c r="O269" s="3"/>
      <c r="P269" s="3"/>
    </row>
    <row r="270" spans="1:16" ht="21" hidden="1" outlineLevel="1" x14ac:dyDescent="0.4">
      <c r="A270" s="28"/>
      <c r="B270" s="29"/>
      <c r="C270" s="61"/>
      <c r="D270" s="30"/>
      <c r="E270" s="61"/>
      <c r="F270" s="61"/>
      <c r="G270" s="57">
        <f t="shared" si="5"/>
        <v>0</v>
      </c>
      <c r="H270" s="4"/>
      <c r="I270" s="7"/>
      <c r="J270" s="7"/>
      <c r="K270" s="7"/>
      <c r="L270" s="7"/>
      <c r="M270" s="3"/>
      <c r="N270" s="3"/>
      <c r="O270" s="3"/>
      <c r="P270" s="3"/>
    </row>
    <row r="271" spans="1:16" ht="21" hidden="1" outlineLevel="1" x14ac:dyDescent="0.4">
      <c r="A271" s="28"/>
      <c r="B271" s="29"/>
      <c r="C271" s="61"/>
      <c r="D271" s="30"/>
      <c r="E271" s="61"/>
      <c r="F271" s="61"/>
      <c r="G271" s="57">
        <f t="shared" si="5"/>
        <v>0</v>
      </c>
      <c r="H271" s="4"/>
      <c r="I271" s="7"/>
      <c r="J271" s="7"/>
      <c r="K271" s="7"/>
      <c r="L271" s="7"/>
      <c r="M271" s="3"/>
      <c r="N271" s="3"/>
      <c r="O271" s="3"/>
      <c r="P271" s="3"/>
    </row>
    <row r="272" spans="1:16" ht="21" hidden="1" outlineLevel="1" x14ac:dyDescent="0.4">
      <c r="A272" s="28"/>
      <c r="B272" s="29"/>
      <c r="C272" s="61"/>
      <c r="D272" s="30"/>
      <c r="E272" s="61"/>
      <c r="F272" s="61"/>
      <c r="G272" s="57">
        <f t="shared" si="5"/>
        <v>0</v>
      </c>
      <c r="H272" s="4"/>
      <c r="I272" s="7"/>
      <c r="J272" s="7"/>
      <c r="K272" s="7"/>
      <c r="L272" s="7"/>
      <c r="M272" s="3"/>
      <c r="N272" s="3"/>
      <c r="O272" s="3"/>
      <c r="P272" s="3"/>
    </row>
    <row r="273" spans="1:16" ht="21" hidden="1" outlineLevel="1" x14ac:dyDescent="0.4">
      <c r="A273" s="28"/>
      <c r="B273" s="29"/>
      <c r="C273" s="61"/>
      <c r="D273" s="30"/>
      <c r="E273" s="61"/>
      <c r="F273" s="61"/>
      <c r="G273" s="57"/>
      <c r="H273" s="4"/>
      <c r="I273" s="7"/>
      <c r="J273" s="7"/>
      <c r="K273" s="7"/>
      <c r="L273" s="7"/>
      <c r="M273" s="3"/>
      <c r="N273" s="3"/>
      <c r="O273" s="3"/>
      <c r="P273" s="3"/>
    </row>
    <row r="274" spans="1:16" ht="21" collapsed="1" x14ac:dyDescent="0.4">
      <c r="A274" s="39" t="s">
        <v>51</v>
      </c>
      <c r="B274" s="29"/>
      <c r="C274" s="30"/>
      <c r="D274" s="35">
        <f>D5+D43+D173+D195</f>
        <v>21.639999999999997</v>
      </c>
      <c r="E274" s="61"/>
      <c r="F274" s="61"/>
      <c r="G274" s="58">
        <f>G5+G43+G99+G173+G195+G256+G267</f>
        <v>2100</v>
      </c>
      <c r="H274" s="4"/>
      <c r="I274" s="7"/>
      <c r="J274" s="7"/>
      <c r="K274" s="7"/>
      <c r="L274" s="7"/>
      <c r="M274" s="3"/>
      <c r="N274" s="3"/>
      <c r="O274" s="3"/>
      <c r="P274" s="3"/>
    </row>
    <row r="275" spans="1:16" ht="21" x14ac:dyDescent="0.4">
      <c r="A275" s="6" t="s">
        <v>7</v>
      </c>
      <c r="B275" s="16"/>
      <c r="C275" s="7"/>
      <c r="D275" s="7"/>
      <c r="E275" s="64"/>
      <c r="F275" s="64"/>
      <c r="G275" s="12" t="s">
        <v>7</v>
      </c>
      <c r="H275" s="4"/>
      <c r="I275" s="7"/>
      <c r="J275" s="7"/>
      <c r="K275" s="7"/>
      <c r="L275" s="7"/>
      <c r="M275" s="3"/>
      <c r="N275" s="3"/>
      <c r="O275" s="3"/>
      <c r="P275" s="3"/>
    </row>
    <row r="276" spans="1:16" ht="21" x14ac:dyDescent="0.4">
      <c r="A276" s="6"/>
      <c r="B276" s="16"/>
      <c r="C276" s="7"/>
      <c r="D276" s="7"/>
      <c r="E276" s="7"/>
      <c r="F276" s="7"/>
      <c r="G276" s="11"/>
      <c r="H276" s="4"/>
      <c r="I276" s="7"/>
      <c r="J276" s="7"/>
      <c r="K276" s="7"/>
      <c r="L276" s="7"/>
      <c r="M276" s="3"/>
      <c r="N276" s="3"/>
      <c r="O276" s="3"/>
      <c r="P276" s="3"/>
    </row>
    <row r="277" spans="1:16" ht="21" x14ac:dyDescent="0.4">
      <c r="A277" s="6" t="s">
        <v>7</v>
      </c>
      <c r="B277" s="16"/>
      <c r="C277" s="7"/>
      <c r="D277" s="7"/>
      <c r="E277" s="7"/>
      <c r="F277" s="7"/>
      <c r="G277" s="45" t="s">
        <v>7</v>
      </c>
      <c r="H277" s="4" t="s">
        <v>7</v>
      </c>
      <c r="I277" s="7"/>
      <c r="J277" s="7"/>
      <c r="K277" s="7"/>
      <c r="L277" s="7"/>
      <c r="M277" s="3"/>
      <c r="N277" s="3"/>
      <c r="O277" s="3"/>
      <c r="P277" s="3"/>
    </row>
    <row r="278" spans="1:16" ht="21" x14ac:dyDescent="0.4">
      <c r="A278" s="6"/>
      <c r="B278" s="16"/>
      <c r="C278" s="7"/>
      <c r="D278" s="7"/>
      <c r="E278" s="7"/>
      <c r="F278" s="7"/>
      <c r="G278" s="43">
        <f>'2017 затраты '!I74</f>
        <v>12725</v>
      </c>
      <c r="H278" s="4"/>
      <c r="I278" s="7"/>
      <c r="J278" s="7"/>
      <c r="K278" s="7"/>
      <c r="L278" s="7"/>
      <c r="M278" s="3"/>
      <c r="N278" s="3"/>
      <c r="O278" s="3"/>
      <c r="P278" s="3"/>
    </row>
    <row r="279" spans="1:16" ht="21" x14ac:dyDescent="0.4">
      <c r="A279" s="3"/>
      <c r="B279" s="16"/>
      <c r="C279" s="3"/>
      <c r="D279" s="3"/>
      <c r="E279" s="3"/>
      <c r="F279" s="3"/>
      <c r="G279" s="12">
        <f>D274</f>
        <v>21.639999999999997</v>
      </c>
      <c r="H279" s="4"/>
      <c r="I279" s="3"/>
      <c r="J279" s="3"/>
      <c r="K279" s="3"/>
      <c r="L279" s="3"/>
      <c r="M279" s="3"/>
      <c r="N279" s="3"/>
      <c r="O279" s="3"/>
      <c r="P279" s="3"/>
    </row>
    <row r="280" spans="1:16" ht="21" x14ac:dyDescent="0.4">
      <c r="G280" s="11">
        <f>G278/G279</f>
        <v>588.03142329020341</v>
      </c>
    </row>
    <row r="281" spans="1:16" x14ac:dyDescent="0.3">
      <c r="G281" s="10" t="s">
        <v>7</v>
      </c>
    </row>
    <row r="282" spans="1:16" x14ac:dyDescent="0.3">
      <c r="A282" t="s">
        <v>103</v>
      </c>
      <c r="G282" s="10">
        <v>3000</v>
      </c>
    </row>
    <row r="283" spans="1:16" x14ac:dyDescent="0.3">
      <c r="A283" t="s">
        <v>75</v>
      </c>
    </row>
    <row r="284" spans="1:16" x14ac:dyDescent="0.3">
      <c r="A284" t="s">
        <v>71</v>
      </c>
    </row>
    <row r="285" spans="1:16" ht="18" x14ac:dyDescent="0.35">
      <c r="G285" s="55">
        <f>SUM(G282:G284)</f>
        <v>3000</v>
      </c>
    </row>
    <row r="287" spans="1:16" ht="21" x14ac:dyDescent="0.4">
      <c r="G287" s="56">
        <f>G274+G285</f>
        <v>5100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180" verticalDpi="18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"/>
  <sheetViews>
    <sheetView workbookViewId="0">
      <selection activeCell="A2" sqref="A2:E110"/>
    </sheetView>
  </sheetViews>
  <sheetFormatPr defaultRowHeight="21" outlineLevelRow="1" x14ac:dyDescent="0.4"/>
  <cols>
    <col min="1" max="1" width="23" style="3" customWidth="1"/>
    <col min="2" max="2" width="12.88671875" style="3" customWidth="1"/>
    <col min="3" max="3" width="19.109375" style="3" customWidth="1"/>
    <col min="4" max="4" width="15" style="3" customWidth="1"/>
    <col min="5" max="5" width="13.88671875" style="3" customWidth="1"/>
    <col min="6" max="8" width="8.88671875" style="3"/>
    <col min="9" max="9" width="14" style="3" customWidth="1"/>
    <col min="10" max="10" width="10.44140625" style="3" bestFit="1" customWidth="1"/>
  </cols>
  <sheetData>
    <row r="1" spans="1:8" s="3" customFormat="1" x14ac:dyDescent="0.4">
      <c r="A1" s="3" t="s">
        <v>101</v>
      </c>
    </row>
    <row r="2" spans="1:8" s="3" customFormat="1" x14ac:dyDescent="0.4">
      <c r="A2" s="32" t="s">
        <v>73</v>
      </c>
      <c r="B2" s="32" t="s">
        <v>53</v>
      </c>
      <c r="C2" s="32" t="s">
        <v>50</v>
      </c>
      <c r="D2" s="32" t="s">
        <v>5</v>
      </c>
      <c r="E2" s="32" t="s">
        <v>46</v>
      </c>
    </row>
    <row r="3" spans="1:8" s="3" customFormat="1" hidden="1" outlineLevel="1" x14ac:dyDescent="0.4">
      <c r="A3" s="32" t="s">
        <v>7</v>
      </c>
      <c r="B3" s="32"/>
      <c r="C3" s="32"/>
      <c r="D3" s="32"/>
      <c r="E3" s="32"/>
    </row>
    <row r="4" spans="1:8" s="3" customFormat="1" hidden="1" outlineLevel="1" x14ac:dyDescent="0.4">
      <c r="A4" s="28"/>
      <c r="B4" s="28"/>
      <c r="C4" s="32"/>
      <c r="D4" s="32"/>
      <c r="E4" s="32">
        <f t="shared" ref="E4:E55" si="0">C4*D4</f>
        <v>0</v>
      </c>
    </row>
    <row r="5" spans="1:8" s="3" customFormat="1" hidden="1" outlineLevel="1" x14ac:dyDescent="0.4">
      <c r="A5" s="28"/>
      <c r="B5" s="28"/>
      <c r="C5" s="32"/>
      <c r="D5" s="32"/>
      <c r="E5" s="32">
        <f t="shared" si="0"/>
        <v>0</v>
      </c>
    </row>
    <row r="6" spans="1:8" s="3" customFormat="1" hidden="1" outlineLevel="1" x14ac:dyDescent="0.4">
      <c r="A6" s="28"/>
      <c r="B6" s="28"/>
      <c r="C6" s="32"/>
      <c r="D6" s="32"/>
      <c r="E6" s="32">
        <f t="shared" si="0"/>
        <v>0</v>
      </c>
    </row>
    <row r="7" spans="1:8" s="3" customFormat="1" hidden="1" outlineLevel="1" x14ac:dyDescent="0.4">
      <c r="A7" s="28"/>
      <c r="B7" s="28"/>
      <c r="C7" s="32"/>
      <c r="D7" s="32"/>
      <c r="E7" s="32">
        <f t="shared" si="0"/>
        <v>0</v>
      </c>
    </row>
    <row r="8" spans="1:8" s="3" customFormat="1" hidden="1" outlineLevel="1" x14ac:dyDescent="0.4">
      <c r="A8" s="28"/>
      <c r="B8" s="28"/>
      <c r="C8" s="32"/>
      <c r="D8" s="32"/>
      <c r="E8" s="32">
        <f t="shared" si="0"/>
        <v>0</v>
      </c>
    </row>
    <row r="9" spans="1:8" s="3" customFormat="1" hidden="1" outlineLevel="1" x14ac:dyDescent="0.4">
      <c r="A9" s="28"/>
      <c r="B9" s="28"/>
      <c r="C9" s="32"/>
      <c r="D9" s="32"/>
      <c r="E9" s="32">
        <f t="shared" si="0"/>
        <v>0</v>
      </c>
    </row>
    <row r="10" spans="1:8" s="3" customFormat="1" hidden="1" outlineLevel="1" x14ac:dyDescent="0.4">
      <c r="A10" s="28"/>
      <c r="B10" s="28"/>
      <c r="C10" s="32"/>
      <c r="D10" s="32"/>
      <c r="E10" s="32">
        <f t="shared" si="0"/>
        <v>0</v>
      </c>
    </row>
    <row r="11" spans="1:8" s="3" customFormat="1" hidden="1" outlineLevel="1" x14ac:dyDescent="0.4">
      <c r="A11" s="28"/>
      <c r="B11" s="28"/>
      <c r="C11" s="32"/>
      <c r="D11" s="32"/>
      <c r="E11" s="32">
        <f t="shared" si="0"/>
        <v>0</v>
      </c>
    </row>
    <row r="12" spans="1:8" s="3" customFormat="1" hidden="1" outlineLevel="1" x14ac:dyDescent="0.4">
      <c r="A12" s="28"/>
      <c r="B12" s="28"/>
      <c r="C12" s="32"/>
      <c r="D12" s="32"/>
      <c r="E12" s="32">
        <f t="shared" si="0"/>
        <v>0</v>
      </c>
    </row>
    <row r="13" spans="1:8" s="3" customFormat="1" hidden="1" outlineLevel="1" x14ac:dyDescent="0.4">
      <c r="A13" s="28"/>
      <c r="B13" s="28"/>
      <c r="C13" s="32"/>
      <c r="D13" s="32"/>
      <c r="E13" s="32">
        <f t="shared" si="0"/>
        <v>0</v>
      </c>
      <c r="H13" s="3" t="s">
        <v>7</v>
      </c>
    </row>
    <row r="14" spans="1:8" s="3" customFormat="1" hidden="1" outlineLevel="1" x14ac:dyDescent="0.4">
      <c r="A14" s="28"/>
      <c r="B14" s="28"/>
      <c r="C14" s="32"/>
      <c r="D14" s="32"/>
      <c r="E14" s="32">
        <f t="shared" si="0"/>
        <v>0</v>
      </c>
    </row>
    <row r="15" spans="1:8" s="3" customFormat="1" hidden="1" outlineLevel="1" x14ac:dyDescent="0.4">
      <c r="A15" s="28"/>
      <c r="B15" s="28"/>
      <c r="C15" s="32"/>
      <c r="D15" s="32"/>
      <c r="E15" s="32">
        <f t="shared" si="0"/>
        <v>0</v>
      </c>
    </row>
    <row r="16" spans="1:8" s="3" customFormat="1" hidden="1" outlineLevel="1" x14ac:dyDescent="0.4">
      <c r="A16" s="28"/>
      <c r="B16" s="28"/>
      <c r="C16" s="32"/>
      <c r="D16" s="32"/>
      <c r="E16" s="32">
        <f t="shared" si="0"/>
        <v>0</v>
      </c>
      <c r="H16" s="3" t="s">
        <v>7</v>
      </c>
    </row>
    <row r="17" spans="1:10" s="3" customFormat="1" hidden="1" outlineLevel="1" x14ac:dyDescent="0.4">
      <c r="A17" s="28"/>
      <c r="B17" s="28"/>
      <c r="C17" s="32"/>
      <c r="D17" s="32"/>
      <c r="E17" s="32">
        <f t="shared" si="0"/>
        <v>0</v>
      </c>
      <c r="H17" s="3" t="s">
        <v>7</v>
      </c>
    </row>
    <row r="18" spans="1:10" s="3" customFormat="1" hidden="1" outlineLevel="1" x14ac:dyDescent="0.4">
      <c r="A18" s="28"/>
      <c r="B18" s="28"/>
      <c r="C18" s="32"/>
      <c r="D18" s="32"/>
      <c r="E18" s="32">
        <f t="shared" si="0"/>
        <v>0</v>
      </c>
      <c r="H18" s="3" t="s">
        <v>7</v>
      </c>
    </row>
    <row r="19" spans="1:10" s="3" customFormat="1" hidden="1" outlineLevel="1" x14ac:dyDescent="0.4">
      <c r="A19" s="28"/>
      <c r="B19" s="28"/>
      <c r="C19" s="32"/>
      <c r="D19" s="32"/>
      <c r="E19" s="32">
        <f t="shared" si="0"/>
        <v>0</v>
      </c>
    </row>
    <row r="20" spans="1:10" s="3" customFormat="1" hidden="1" outlineLevel="1" x14ac:dyDescent="0.4">
      <c r="A20" s="28"/>
      <c r="B20" s="28"/>
      <c r="C20" s="32"/>
      <c r="D20" s="32"/>
      <c r="E20" s="32">
        <f t="shared" si="0"/>
        <v>0</v>
      </c>
      <c r="G20" s="3" t="s">
        <v>7</v>
      </c>
      <c r="H20" s="3" t="s">
        <v>7</v>
      </c>
    </row>
    <row r="21" spans="1:10" s="3" customFormat="1" hidden="1" outlineLevel="1" x14ac:dyDescent="0.4">
      <c r="A21" s="28"/>
      <c r="B21" s="28"/>
      <c r="C21" s="32"/>
      <c r="D21" s="32"/>
      <c r="E21" s="32">
        <f t="shared" si="0"/>
        <v>0</v>
      </c>
    </row>
    <row r="22" spans="1:10" s="3" customFormat="1" hidden="1" outlineLevel="1" x14ac:dyDescent="0.4">
      <c r="A22" s="28"/>
      <c r="B22" s="28"/>
      <c r="C22" s="32"/>
      <c r="D22" s="32"/>
      <c r="E22" s="32">
        <f t="shared" si="0"/>
        <v>0</v>
      </c>
    </row>
    <row r="23" spans="1:10" s="3" customFormat="1" hidden="1" outlineLevel="1" x14ac:dyDescent="0.4">
      <c r="A23" s="28"/>
      <c r="B23" s="28"/>
      <c r="C23" s="32"/>
      <c r="D23" s="32"/>
      <c r="E23" s="32">
        <f t="shared" si="0"/>
        <v>0</v>
      </c>
      <c r="H23" s="3" t="s">
        <v>7</v>
      </c>
    </row>
    <row r="24" spans="1:10" s="3" customFormat="1" hidden="1" outlineLevel="1" x14ac:dyDescent="0.4">
      <c r="A24" s="28"/>
      <c r="B24" s="28"/>
      <c r="C24" s="32"/>
      <c r="D24" s="32"/>
      <c r="E24" s="32">
        <f t="shared" si="0"/>
        <v>0</v>
      </c>
      <c r="H24" s="3" t="s">
        <v>7</v>
      </c>
    </row>
    <row r="25" spans="1:10" s="3" customFormat="1" hidden="1" outlineLevel="1" x14ac:dyDescent="0.4">
      <c r="A25" s="28"/>
      <c r="B25" s="28"/>
      <c r="C25" s="32"/>
      <c r="D25" s="32"/>
      <c r="E25" s="32">
        <f t="shared" si="0"/>
        <v>0</v>
      </c>
    </row>
    <row r="26" spans="1:10" s="3" customFormat="1" hidden="1" outlineLevel="1" x14ac:dyDescent="0.4">
      <c r="A26" s="28"/>
      <c r="B26" s="28"/>
      <c r="C26" s="32"/>
      <c r="D26" s="32"/>
      <c r="E26" s="32">
        <f t="shared" si="0"/>
        <v>0</v>
      </c>
      <c r="G26" s="3" t="s">
        <v>7</v>
      </c>
    </row>
    <row r="27" spans="1:10" s="3" customFormat="1" hidden="1" outlineLevel="1" x14ac:dyDescent="0.4">
      <c r="A27" s="28"/>
      <c r="B27" s="28"/>
      <c r="C27" s="32"/>
      <c r="D27" s="32"/>
      <c r="E27" s="32">
        <f t="shared" si="0"/>
        <v>0</v>
      </c>
    </row>
    <row r="28" spans="1:10" s="3" customFormat="1" hidden="1" outlineLevel="1" x14ac:dyDescent="0.4">
      <c r="A28" s="28"/>
      <c r="B28" s="28"/>
      <c r="C28" s="32"/>
      <c r="D28" s="32"/>
      <c r="E28" s="32">
        <f t="shared" si="0"/>
        <v>0</v>
      </c>
    </row>
    <row r="29" spans="1:10" s="3" customFormat="1" hidden="1" outlineLevel="1" x14ac:dyDescent="0.4">
      <c r="A29" s="28"/>
      <c r="B29" s="28"/>
      <c r="C29" s="32"/>
      <c r="D29" s="32"/>
      <c r="E29" s="32">
        <f t="shared" si="0"/>
        <v>0</v>
      </c>
      <c r="J29" s="3" t="s">
        <v>7</v>
      </c>
    </row>
    <row r="30" spans="1:10" s="3" customFormat="1" hidden="1" outlineLevel="1" x14ac:dyDescent="0.4">
      <c r="A30" s="28"/>
      <c r="B30" s="28"/>
      <c r="C30" s="32"/>
      <c r="D30" s="32"/>
      <c r="E30" s="32">
        <f t="shared" si="0"/>
        <v>0</v>
      </c>
    </row>
    <row r="31" spans="1:10" s="3" customFormat="1" hidden="1" outlineLevel="1" x14ac:dyDescent="0.4">
      <c r="A31" s="28"/>
      <c r="B31" s="28"/>
      <c r="C31" s="32"/>
      <c r="D31" s="32"/>
      <c r="E31" s="32" t="s">
        <v>7</v>
      </c>
    </row>
    <row r="32" spans="1:10" s="3" customFormat="1" hidden="1" outlineLevel="1" x14ac:dyDescent="0.4">
      <c r="A32" s="28"/>
      <c r="B32" s="28"/>
      <c r="C32" s="32"/>
      <c r="D32" s="32"/>
      <c r="E32" s="32">
        <f t="shared" si="0"/>
        <v>0</v>
      </c>
    </row>
    <row r="33" spans="1:8" s="3" customFormat="1" hidden="1" outlineLevel="1" x14ac:dyDescent="0.4">
      <c r="A33" s="28"/>
      <c r="B33" s="28"/>
      <c r="C33" s="32"/>
      <c r="D33" s="32"/>
      <c r="E33" s="32">
        <f t="shared" si="0"/>
        <v>0</v>
      </c>
    </row>
    <row r="34" spans="1:8" s="3" customFormat="1" hidden="1" outlineLevel="1" x14ac:dyDescent="0.4">
      <c r="A34" s="28"/>
      <c r="B34" s="28"/>
      <c r="C34" s="32"/>
      <c r="D34" s="32"/>
      <c r="E34" s="32">
        <f t="shared" si="0"/>
        <v>0</v>
      </c>
    </row>
    <row r="35" spans="1:8" s="3" customFormat="1" hidden="1" outlineLevel="1" x14ac:dyDescent="0.4">
      <c r="A35" s="28"/>
      <c r="B35" s="28"/>
      <c r="C35" s="32"/>
      <c r="D35" s="32"/>
      <c r="E35" s="32">
        <f t="shared" si="0"/>
        <v>0</v>
      </c>
    </row>
    <row r="36" spans="1:8" s="3" customFormat="1" hidden="1" outlineLevel="1" x14ac:dyDescent="0.4">
      <c r="A36" s="28"/>
      <c r="B36" s="28"/>
      <c r="C36" s="32"/>
      <c r="D36" s="32"/>
      <c r="E36" s="32">
        <f t="shared" si="0"/>
        <v>0</v>
      </c>
    </row>
    <row r="37" spans="1:8" s="3" customFormat="1" hidden="1" outlineLevel="1" x14ac:dyDescent="0.4">
      <c r="A37" s="28"/>
      <c r="B37" s="28"/>
      <c r="C37" s="32"/>
      <c r="D37" s="32"/>
      <c r="E37" s="32">
        <f t="shared" si="0"/>
        <v>0</v>
      </c>
    </row>
    <row r="38" spans="1:8" s="3" customFormat="1" hidden="1" outlineLevel="1" x14ac:dyDescent="0.4">
      <c r="A38" s="28"/>
      <c r="B38" s="28"/>
      <c r="C38" s="32"/>
      <c r="D38" s="32"/>
      <c r="E38" s="32">
        <f t="shared" si="0"/>
        <v>0</v>
      </c>
    </row>
    <row r="39" spans="1:8" s="3" customFormat="1" hidden="1" outlineLevel="1" x14ac:dyDescent="0.4">
      <c r="A39" s="28"/>
      <c r="B39" s="28"/>
      <c r="C39" s="32"/>
      <c r="D39" s="32"/>
      <c r="E39" s="32">
        <f t="shared" si="0"/>
        <v>0</v>
      </c>
    </row>
    <row r="40" spans="1:8" s="3" customFormat="1" hidden="1" outlineLevel="1" x14ac:dyDescent="0.4">
      <c r="A40" s="28"/>
      <c r="B40" s="28"/>
      <c r="C40" s="32"/>
      <c r="D40" s="32"/>
      <c r="E40" s="32">
        <f t="shared" si="0"/>
        <v>0</v>
      </c>
    </row>
    <row r="41" spans="1:8" s="3" customFormat="1" hidden="1" outlineLevel="1" x14ac:dyDescent="0.4">
      <c r="A41" s="28"/>
      <c r="B41" s="28"/>
      <c r="C41" s="32"/>
      <c r="D41" s="32"/>
      <c r="E41" s="32">
        <f t="shared" si="0"/>
        <v>0</v>
      </c>
    </row>
    <row r="42" spans="1:8" s="3" customFormat="1" hidden="1" outlineLevel="1" x14ac:dyDescent="0.4">
      <c r="A42" s="28"/>
      <c r="B42" s="28"/>
      <c r="C42" s="32"/>
      <c r="D42" s="32"/>
      <c r="E42" s="32">
        <f t="shared" si="0"/>
        <v>0</v>
      </c>
    </row>
    <row r="43" spans="1:8" s="3" customFormat="1" hidden="1" outlineLevel="1" x14ac:dyDescent="0.4">
      <c r="A43" s="28"/>
      <c r="B43" s="28"/>
      <c r="C43" s="32"/>
      <c r="D43" s="32"/>
      <c r="E43" s="32">
        <f t="shared" si="0"/>
        <v>0</v>
      </c>
    </row>
    <row r="44" spans="1:8" s="3" customFormat="1" hidden="1" outlineLevel="1" x14ac:dyDescent="0.4">
      <c r="A44" s="28"/>
      <c r="B44" s="28"/>
      <c r="C44" s="32"/>
      <c r="D44" s="32"/>
      <c r="E44" s="32">
        <f t="shared" si="0"/>
        <v>0</v>
      </c>
    </row>
    <row r="45" spans="1:8" s="3" customFormat="1" hidden="1" outlineLevel="1" x14ac:dyDescent="0.4">
      <c r="A45" s="28"/>
      <c r="B45" s="28"/>
      <c r="C45" s="32"/>
      <c r="D45" s="32"/>
      <c r="E45" s="32">
        <f t="shared" si="0"/>
        <v>0</v>
      </c>
    </row>
    <row r="46" spans="1:8" s="3" customFormat="1" hidden="1" outlineLevel="1" x14ac:dyDescent="0.4">
      <c r="A46" s="28"/>
      <c r="B46" s="28"/>
      <c r="C46" s="32"/>
      <c r="D46" s="32"/>
      <c r="E46" s="32">
        <f t="shared" si="0"/>
        <v>0</v>
      </c>
      <c r="H46" s="3" t="s">
        <v>7</v>
      </c>
    </row>
    <row r="47" spans="1:8" s="3" customFormat="1" hidden="1" outlineLevel="1" x14ac:dyDescent="0.4">
      <c r="A47" s="28"/>
      <c r="B47" s="28"/>
      <c r="C47" s="32"/>
      <c r="D47" s="32"/>
      <c r="E47" s="32">
        <f t="shared" si="0"/>
        <v>0</v>
      </c>
    </row>
    <row r="48" spans="1:8" s="3" customFormat="1" hidden="1" outlineLevel="1" x14ac:dyDescent="0.4">
      <c r="A48" s="28"/>
      <c r="B48" s="28"/>
      <c r="C48" s="32"/>
      <c r="D48" s="32"/>
      <c r="E48" s="32">
        <f t="shared" si="0"/>
        <v>0</v>
      </c>
    </row>
    <row r="49" spans="1:9" s="3" customFormat="1" hidden="1" outlineLevel="1" x14ac:dyDescent="0.4">
      <c r="A49" s="28"/>
      <c r="B49" s="28"/>
      <c r="C49" s="32"/>
      <c r="D49" s="32"/>
      <c r="E49" s="32">
        <f t="shared" si="0"/>
        <v>0</v>
      </c>
      <c r="I49" s="3" t="s">
        <v>7</v>
      </c>
    </row>
    <row r="50" spans="1:9" s="3" customFormat="1" hidden="1" outlineLevel="1" x14ac:dyDescent="0.4">
      <c r="A50" s="28"/>
      <c r="B50" s="28"/>
      <c r="C50" s="32"/>
      <c r="D50" s="32"/>
      <c r="E50" s="32">
        <f t="shared" si="0"/>
        <v>0</v>
      </c>
    </row>
    <row r="51" spans="1:9" s="3" customFormat="1" hidden="1" outlineLevel="1" x14ac:dyDescent="0.4">
      <c r="A51" s="28"/>
      <c r="B51" s="28"/>
      <c r="C51" s="32"/>
      <c r="D51" s="32"/>
      <c r="E51" s="32">
        <f t="shared" si="0"/>
        <v>0</v>
      </c>
    </row>
    <row r="52" spans="1:9" s="3" customFormat="1" hidden="1" outlineLevel="1" x14ac:dyDescent="0.4">
      <c r="A52" s="28"/>
      <c r="B52" s="28"/>
      <c r="C52" s="32"/>
      <c r="D52" s="32"/>
      <c r="E52" s="32">
        <f t="shared" si="0"/>
        <v>0</v>
      </c>
    </row>
    <row r="53" spans="1:9" s="3" customFormat="1" hidden="1" outlineLevel="1" x14ac:dyDescent="0.4">
      <c r="A53" s="28"/>
      <c r="B53" s="28"/>
      <c r="C53" s="32"/>
      <c r="D53" s="32"/>
      <c r="E53" s="32">
        <f t="shared" si="0"/>
        <v>0</v>
      </c>
    </row>
    <row r="54" spans="1:9" s="3" customFormat="1" hidden="1" outlineLevel="1" x14ac:dyDescent="0.4">
      <c r="A54" s="28"/>
      <c r="B54" s="28"/>
      <c r="C54" s="32"/>
      <c r="D54" s="32"/>
      <c r="E54" s="32">
        <f t="shared" si="0"/>
        <v>0</v>
      </c>
    </row>
    <row r="55" spans="1:9" s="3" customFormat="1" hidden="1" outlineLevel="1" x14ac:dyDescent="0.4">
      <c r="A55" s="28"/>
      <c r="B55" s="28"/>
      <c r="C55" s="32"/>
      <c r="D55" s="32"/>
      <c r="E55" s="32">
        <f t="shared" si="0"/>
        <v>0</v>
      </c>
    </row>
    <row r="56" spans="1:9" s="3" customFormat="1" hidden="1" outlineLevel="1" x14ac:dyDescent="0.4">
      <c r="A56" s="28"/>
      <c r="B56" s="28"/>
      <c r="C56" s="32"/>
      <c r="D56" s="32"/>
      <c r="E56" s="32"/>
    </row>
    <row r="57" spans="1:9" hidden="1" outlineLevel="1" x14ac:dyDescent="0.4">
      <c r="A57" s="32"/>
      <c r="B57" s="32"/>
      <c r="C57" s="32"/>
      <c r="D57" s="32"/>
      <c r="E57" s="32"/>
    </row>
    <row r="58" spans="1:9" s="3" customFormat="1" hidden="1" outlineLevel="1" x14ac:dyDescent="0.4">
      <c r="A58" s="32"/>
      <c r="B58" s="32"/>
      <c r="C58" s="32">
        <f>SUM(C4:C57)</f>
        <v>0</v>
      </c>
      <c r="D58" s="32"/>
      <c r="E58" s="32" t="s">
        <v>7</v>
      </c>
      <c r="I58" s="3" t="e">
        <f>E58/C58</f>
        <v>#VALUE!</v>
      </c>
    </row>
    <row r="59" spans="1:9" hidden="1" outlineLevel="1" x14ac:dyDescent="0.4">
      <c r="A59" s="32"/>
      <c r="B59" s="32"/>
      <c r="C59" s="32"/>
      <c r="D59" s="32"/>
      <c r="E59" s="32"/>
    </row>
    <row r="60" spans="1:9" hidden="1" outlineLevel="1" x14ac:dyDescent="0.4">
      <c r="A60" s="32"/>
      <c r="B60" s="32"/>
      <c r="C60" s="32"/>
      <c r="D60" s="32"/>
      <c r="E60" s="32"/>
    </row>
    <row r="61" spans="1:9" hidden="1" outlineLevel="1" x14ac:dyDescent="0.4">
      <c r="A61" s="32"/>
      <c r="B61" s="32"/>
      <c r="C61" s="32"/>
      <c r="D61" s="32"/>
      <c r="E61" s="32"/>
    </row>
    <row r="62" spans="1:9" s="3" customFormat="1" collapsed="1" x14ac:dyDescent="0.4">
      <c r="A62" s="32" t="s">
        <v>44</v>
      </c>
      <c r="B62" s="32"/>
      <c r="C62" s="32"/>
      <c r="D62" s="32"/>
      <c r="E62" s="32"/>
    </row>
    <row r="63" spans="1:9" hidden="1" outlineLevel="1" x14ac:dyDescent="0.4">
      <c r="A63" s="32"/>
      <c r="B63" s="32"/>
      <c r="C63" s="32"/>
      <c r="D63" s="32"/>
      <c r="E63" s="32"/>
    </row>
    <row r="64" spans="1:9" s="3" customFormat="1" hidden="1" outlineLevel="1" x14ac:dyDescent="0.4">
      <c r="A64" s="28"/>
      <c r="B64" s="28"/>
      <c r="C64" s="32"/>
      <c r="D64" s="32"/>
      <c r="E64" s="32">
        <f>C64*D64</f>
        <v>0</v>
      </c>
    </row>
    <row r="65" spans="1:9" s="3" customFormat="1" hidden="1" outlineLevel="1" x14ac:dyDescent="0.4">
      <c r="A65" s="28"/>
      <c r="B65" s="28"/>
      <c r="C65" s="32"/>
      <c r="D65" s="32"/>
      <c r="E65" s="32">
        <f t="shared" ref="E65:E90" si="1">C65*D65</f>
        <v>0</v>
      </c>
    </row>
    <row r="66" spans="1:9" s="3" customFormat="1" hidden="1" outlineLevel="1" x14ac:dyDescent="0.4">
      <c r="A66" s="28"/>
      <c r="B66" s="28"/>
      <c r="C66" s="32"/>
      <c r="D66" s="32"/>
      <c r="E66" s="32">
        <f t="shared" si="1"/>
        <v>0</v>
      </c>
    </row>
    <row r="67" spans="1:9" s="3" customFormat="1" hidden="1" outlineLevel="1" x14ac:dyDescent="0.4">
      <c r="A67" s="28"/>
      <c r="B67" s="28"/>
      <c r="C67" s="32"/>
      <c r="D67" s="32"/>
      <c r="E67" s="32">
        <f t="shared" si="1"/>
        <v>0</v>
      </c>
      <c r="I67" s="3" t="s">
        <v>7</v>
      </c>
    </row>
    <row r="68" spans="1:9" s="3" customFormat="1" hidden="1" outlineLevel="1" x14ac:dyDescent="0.4">
      <c r="A68" s="28"/>
      <c r="B68" s="28"/>
      <c r="C68" s="32"/>
      <c r="D68" s="32"/>
      <c r="E68" s="32">
        <f t="shared" si="1"/>
        <v>0</v>
      </c>
      <c r="I68" s="3" t="s">
        <v>7</v>
      </c>
    </row>
    <row r="69" spans="1:9" s="3" customFormat="1" hidden="1" outlineLevel="1" x14ac:dyDescent="0.4">
      <c r="A69" s="28"/>
      <c r="B69" s="28"/>
      <c r="C69" s="32"/>
      <c r="D69" s="32"/>
      <c r="E69" s="32">
        <f t="shared" si="1"/>
        <v>0</v>
      </c>
    </row>
    <row r="70" spans="1:9" s="3" customFormat="1" hidden="1" outlineLevel="1" x14ac:dyDescent="0.4">
      <c r="A70" s="28"/>
      <c r="B70" s="28"/>
      <c r="C70" s="32"/>
      <c r="D70" s="32"/>
      <c r="E70" s="32">
        <f t="shared" si="1"/>
        <v>0</v>
      </c>
    </row>
    <row r="71" spans="1:9" s="3" customFormat="1" hidden="1" outlineLevel="1" x14ac:dyDescent="0.4">
      <c r="A71" s="28"/>
      <c r="B71" s="28"/>
      <c r="C71" s="32"/>
      <c r="D71" s="32"/>
      <c r="E71" s="32">
        <f t="shared" si="1"/>
        <v>0</v>
      </c>
    </row>
    <row r="72" spans="1:9" s="3" customFormat="1" hidden="1" outlineLevel="1" x14ac:dyDescent="0.4">
      <c r="A72" s="28"/>
      <c r="B72" s="28"/>
      <c r="C72" s="32"/>
      <c r="D72" s="32"/>
      <c r="E72" s="32">
        <f t="shared" si="1"/>
        <v>0</v>
      </c>
    </row>
    <row r="73" spans="1:9" s="3" customFormat="1" hidden="1" outlineLevel="1" x14ac:dyDescent="0.4">
      <c r="A73" s="28"/>
      <c r="B73" s="28"/>
      <c r="C73" s="32"/>
      <c r="D73" s="32"/>
      <c r="E73" s="32">
        <f t="shared" si="1"/>
        <v>0</v>
      </c>
    </row>
    <row r="74" spans="1:9" s="3" customFormat="1" hidden="1" outlineLevel="1" x14ac:dyDescent="0.4">
      <c r="A74" s="28"/>
      <c r="B74" s="28"/>
      <c r="C74" s="32"/>
      <c r="D74" s="32"/>
      <c r="E74" s="32">
        <f t="shared" si="1"/>
        <v>0</v>
      </c>
    </row>
    <row r="75" spans="1:9" s="3" customFormat="1" hidden="1" outlineLevel="1" x14ac:dyDescent="0.4">
      <c r="A75" s="28"/>
      <c r="B75" s="28"/>
      <c r="C75" s="32"/>
      <c r="D75" s="32"/>
      <c r="E75" s="32">
        <f t="shared" si="1"/>
        <v>0</v>
      </c>
    </row>
    <row r="76" spans="1:9" s="3" customFormat="1" hidden="1" outlineLevel="1" x14ac:dyDescent="0.4">
      <c r="A76" s="28"/>
      <c r="B76" s="28"/>
      <c r="C76" s="32"/>
      <c r="D76" s="32"/>
      <c r="E76" s="32">
        <f t="shared" si="1"/>
        <v>0</v>
      </c>
    </row>
    <row r="77" spans="1:9" s="3" customFormat="1" hidden="1" outlineLevel="1" x14ac:dyDescent="0.4">
      <c r="A77" s="28"/>
      <c r="B77" s="28"/>
      <c r="C77" s="32"/>
      <c r="D77" s="32"/>
      <c r="E77" s="32">
        <f t="shared" si="1"/>
        <v>0</v>
      </c>
    </row>
    <row r="78" spans="1:9" s="3" customFormat="1" hidden="1" outlineLevel="1" x14ac:dyDescent="0.4">
      <c r="A78" s="28"/>
      <c r="B78" s="28"/>
      <c r="C78" s="32"/>
      <c r="D78" s="32"/>
      <c r="E78" s="32">
        <f t="shared" si="1"/>
        <v>0</v>
      </c>
    </row>
    <row r="79" spans="1:9" s="3" customFormat="1" hidden="1" outlineLevel="1" x14ac:dyDescent="0.4">
      <c r="A79" s="28"/>
      <c r="B79" s="28"/>
      <c r="C79" s="32"/>
      <c r="D79" s="32"/>
      <c r="E79" s="32">
        <f t="shared" si="1"/>
        <v>0</v>
      </c>
    </row>
    <row r="80" spans="1:9" s="3" customFormat="1" hidden="1" outlineLevel="1" x14ac:dyDescent="0.4">
      <c r="A80" s="28"/>
      <c r="B80" s="28"/>
      <c r="C80" s="32"/>
      <c r="D80" s="32"/>
      <c r="E80" s="32">
        <f t="shared" si="1"/>
        <v>0</v>
      </c>
    </row>
    <row r="81" spans="1:9" s="3" customFormat="1" hidden="1" outlineLevel="1" x14ac:dyDescent="0.4">
      <c r="A81" s="28"/>
      <c r="B81" s="28"/>
      <c r="C81" s="32"/>
      <c r="D81" s="32"/>
      <c r="E81" s="32">
        <f t="shared" si="1"/>
        <v>0</v>
      </c>
      <c r="I81" s="3" t="s">
        <v>7</v>
      </c>
    </row>
    <row r="82" spans="1:9" s="3" customFormat="1" hidden="1" outlineLevel="1" x14ac:dyDescent="0.4">
      <c r="A82" s="28"/>
      <c r="B82" s="28"/>
      <c r="C82" s="32"/>
      <c r="D82" s="32"/>
      <c r="E82" s="32">
        <f t="shared" si="1"/>
        <v>0</v>
      </c>
    </row>
    <row r="83" spans="1:9" s="3" customFormat="1" hidden="1" outlineLevel="1" x14ac:dyDescent="0.4">
      <c r="A83" s="28"/>
      <c r="B83" s="28"/>
      <c r="C83" s="32"/>
      <c r="D83" s="32"/>
      <c r="E83" s="32">
        <f t="shared" si="1"/>
        <v>0</v>
      </c>
    </row>
    <row r="84" spans="1:9" s="3" customFormat="1" hidden="1" outlineLevel="1" x14ac:dyDescent="0.4">
      <c r="A84" s="28"/>
      <c r="B84" s="28"/>
      <c r="C84" s="32"/>
      <c r="D84" s="32"/>
      <c r="E84" s="32">
        <f t="shared" si="1"/>
        <v>0</v>
      </c>
    </row>
    <row r="85" spans="1:9" s="3" customFormat="1" hidden="1" outlineLevel="1" x14ac:dyDescent="0.4">
      <c r="A85" s="28"/>
      <c r="B85" s="28"/>
      <c r="C85" s="32"/>
      <c r="D85" s="32"/>
      <c r="E85" s="32">
        <f t="shared" si="1"/>
        <v>0</v>
      </c>
      <c r="I85" s="3">
        <f>SUM(E83:E85)</f>
        <v>0</v>
      </c>
    </row>
    <row r="86" spans="1:9" s="3" customFormat="1" hidden="1" outlineLevel="1" x14ac:dyDescent="0.4">
      <c r="A86" s="28"/>
      <c r="B86" s="28"/>
      <c r="C86" s="32"/>
      <c r="D86" s="32"/>
      <c r="E86" s="32">
        <f t="shared" si="1"/>
        <v>0</v>
      </c>
    </row>
    <row r="87" spans="1:9" s="3" customFormat="1" hidden="1" outlineLevel="1" x14ac:dyDescent="0.4">
      <c r="A87" s="28"/>
      <c r="B87" s="28"/>
      <c r="C87" s="32"/>
      <c r="D87" s="32"/>
      <c r="E87" s="32">
        <f t="shared" si="1"/>
        <v>0</v>
      </c>
    </row>
    <row r="88" spans="1:9" s="3" customFormat="1" hidden="1" outlineLevel="1" x14ac:dyDescent="0.4">
      <c r="A88" s="28"/>
      <c r="B88" s="28"/>
      <c r="C88" s="32"/>
      <c r="D88" s="32"/>
      <c r="E88" s="32">
        <f t="shared" si="1"/>
        <v>0</v>
      </c>
    </row>
    <row r="89" spans="1:9" s="3" customFormat="1" hidden="1" outlineLevel="1" x14ac:dyDescent="0.4">
      <c r="A89" s="28"/>
      <c r="B89" s="28"/>
      <c r="C89" s="32"/>
      <c r="D89" s="32"/>
      <c r="E89" s="32">
        <f t="shared" si="1"/>
        <v>0</v>
      </c>
    </row>
    <row r="90" spans="1:9" s="3" customFormat="1" hidden="1" outlineLevel="1" x14ac:dyDescent="0.4">
      <c r="A90" s="28"/>
      <c r="B90" s="28"/>
      <c r="C90" s="32"/>
      <c r="D90" s="32"/>
      <c r="E90" s="32">
        <f t="shared" si="1"/>
        <v>0</v>
      </c>
    </row>
    <row r="91" spans="1:9" hidden="1" outlineLevel="1" x14ac:dyDescent="0.4">
      <c r="A91" s="32"/>
      <c r="B91" s="32"/>
      <c r="C91" s="32"/>
      <c r="D91" s="32"/>
      <c r="E91" s="32"/>
    </row>
    <row r="92" spans="1:9" hidden="1" outlineLevel="1" x14ac:dyDescent="0.4">
      <c r="A92" s="32"/>
      <c r="B92" s="32"/>
      <c r="C92" s="32"/>
      <c r="D92" s="32"/>
      <c r="E92" s="32"/>
    </row>
    <row r="93" spans="1:9" s="3" customFormat="1" hidden="1" outlineLevel="1" x14ac:dyDescent="0.4">
      <c r="A93" s="32"/>
      <c r="B93" s="32"/>
      <c r="C93" s="32">
        <f>SUM(C64:C92)</f>
        <v>0</v>
      </c>
      <c r="D93" s="32"/>
      <c r="E93" s="32">
        <f>SUM(E64:E92)</f>
        <v>0</v>
      </c>
      <c r="I93" s="3" t="e">
        <f>E93/C93</f>
        <v>#DIV/0!</v>
      </c>
    </row>
    <row r="94" spans="1:9" hidden="1" outlineLevel="1" x14ac:dyDescent="0.4">
      <c r="A94" s="32"/>
      <c r="B94" s="32"/>
      <c r="C94" s="32"/>
      <c r="D94" s="32"/>
      <c r="E94" s="32"/>
    </row>
    <row r="95" spans="1:9" hidden="1" outlineLevel="1" x14ac:dyDescent="0.4">
      <c r="A95" s="32"/>
      <c r="B95" s="32"/>
      <c r="C95" s="32"/>
      <c r="D95" s="32"/>
      <c r="E95" s="32"/>
    </row>
    <row r="96" spans="1:9" s="3" customFormat="1" hidden="1" outlineLevel="1" x14ac:dyDescent="0.4">
      <c r="A96" s="32"/>
      <c r="B96" s="32"/>
      <c r="C96" s="32"/>
      <c r="D96" s="32"/>
      <c r="E96" s="32" t="s">
        <v>7</v>
      </c>
    </row>
    <row r="97" spans="1:7" hidden="1" outlineLevel="1" x14ac:dyDescent="0.4">
      <c r="A97" s="32"/>
      <c r="B97" s="32"/>
      <c r="C97" s="32"/>
      <c r="D97" s="32"/>
      <c r="E97" s="32"/>
    </row>
    <row r="98" spans="1:7" hidden="1" outlineLevel="1" x14ac:dyDescent="0.4">
      <c r="A98" s="32"/>
      <c r="B98" s="32"/>
      <c r="C98" s="32"/>
      <c r="D98" s="32"/>
      <c r="E98" s="32"/>
    </row>
    <row r="99" spans="1:7" hidden="1" outlineLevel="1" x14ac:dyDescent="0.4">
      <c r="A99" s="32"/>
      <c r="B99" s="32"/>
      <c r="C99" s="32"/>
      <c r="D99" s="32"/>
      <c r="E99" s="32"/>
    </row>
    <row r="100" spans="1:7" collapsed="1" x14ac:dyDescent="0.4">
      <c r="A100" s="32" t="s">
        <v>99</v>
      </c>
      <c r="B100" s="32"/>
      <c r="C100" s="32"/>
      <c r="D100" s="32"/>
      <c r="E100" s="32"/>
    </row>
    <row r="101" spans="1:7" hidden="1" outlineLevel="1" x14ac:dyDescent="0.4">
      <c r="A101" s="28"/>
      <c r="B101" s="28"/>
      <c r="C101" s="32"/>
      <c r="D101" s="32"/>
      <c r="E101" s="32"/>
      <c r="G101" s="3">
        <f>SUM(E101:E105)</f>
        <v>0</v>
      </c>
    </row>
    <row r="102" spans="1:7" hidden="1" outlineLevel="1" x14ac:dyDescent="0.4">
      <c r="A102" s="28"/>
      <c r="B102" s="28"/>
      <c r="C102" s="32"/>
      <c r="D102" s="32"/>
      <c r="E102" s="32"/>
    </row>
    <row r="103" spans="1:7" hidden="1" outlineLevel="1" x14ac:dyDescent="0.4">
      <c r="A103" s="28"/>
      <c r="B103" s="28"/>
      <c r="C103" s="32"/>
      <c r="D103" s="32"/>
      <c r="E103" s="32"/>
    </row>
    <row r="104" spans="1:7" hidden="1" outlineLevel="1" x14ac:dyDescent="0.4">
      <c r="A104" s="28"/>
      <c r="B104" s="28"/>
      <c r="C104" s="32"/>
      <c r="D104" s="32"/>
      <c r="E104" s="32"/>
    </row>
    <row r="105" spans="1:7" hidden="1" outlineLevel="1" x14ac:dyDescent="0.4">
      <c r="A105" s="32"/>
      <c r="B105" s="32"/>
      <c r="C105" s="32"/>
      <c r="D105" s="32"/>
      <c r="E105" s="32">
        <f t="shared" ref="E105:E118" si="2">C105*D105</f>
        <v>0</v>
      </c>
    </row>
    <row r="106" spans="1:7" collapsed="1" x14ac:dyDescent="0.4">
      <c r="A106" s="32" t="s">
        <v>77</v>
      </c>
      <c r="B106" s="32"/>
      <c r="C106" s="32"/>
      <c r="D106" s="32"/>
      <c r="E106" s="32">
        <f t="shared" si="2"/>
        <v>0</v>
      </c>
    </row>
    <row r="107" spans="1:7" x14ac:dyDescent="0.4">
      <c r="A107" s="28"/>
      <c r="B107" s="28"/>
      <c r="C107" s="32"/>
      <c r="D107" s="32"/>
      <c r="E107" s="32"/>
    </row>
    <row r="108" spans="1:7" x14ac:dyDescent="0.4">
      <c r="A108" s="32"/>
      <c r="B108" s="32"/>
      <c r="C108" s="32"/>
      <c r="D108" s="32"/>
      <c r="E108" s="32"/>
    </row>
    <row r="109" spans="1:7" x14ac:dyDescent="0.4">
      <c r="A109" s="28"/>
      <c r="B109" s="28"/>
      <c r="C109" s="32"/>
      <c r="D109" s="32"/>
      <c r="E109" s="32"/>
    </row>
    <row r="110" spans="1:7" x14ac:dyDescent="0.4">
      <c r="A110" s="28"/>
      <c r="B110" s="28"/>
      <c r="C110" s="32"/>
      <c r="D110" s="32"/>
      <c r="E110" s="32"/>
    </row>
    <row r="111" spans="1:7" x14ac:dyDescent="0.4">
      <c r="A111" s="6"/>
      <c r="B111" s="6"/>
    </row>
    <row r="112" spans="1:7" x14ac:dyDescent="0.4">
      <c r="A112" s="6"/>
      <c r="B112" s="6"/>
      <c r="G112" s="3">
        <f>SUM(E107:E117)</f>
        <v>0</v>
      </c>
    </row>
    <row r="113" spans="1:7" x14ac:dyDescent="0.4">
      <c r="A113" s="6"/>
      <c r="B113" s="6"/>
    </row>
    <row r="114" spans="1:7" x14ac:dyDescent="0.4">
      <c r="A114" s="6"/>
      <c r="B114" s="6"/>
    </row>
    <row r="115" spans="1:7" x14ac:dyDescent="0.4">
      <c r="A115" s="6"/>
      <c r="B115" s="6"/>
    </row>
    <row r="116" spans="1:7" x14ac:dyDescent="0.4">
      <c r="A116" s="6"/>
      <c r="B116" s="6"/>
    </row>
    <row r="118" spans="1:7" x14ac:dyDescent="0.4">
      <c r="A118" s="3" t="s">
        <v>78</v>
      </c>
      <c r="E118" s="3">
        <f t="shared" si="2"/>
        <v>0</v>
      </c>
    </row>
    <row r="122" spans="1:7" x14ac:dyDescent="0.4">
      <c r="E122" s="3">
        <f>SUM(E101:E121)</f>
        <v>0</v>
      </c>
    </row>
    <row r="124" spans="1:7" x14ac:dyDescent="0.4">
      <c r="E124" s="3" t="s">
        <v>7</v>
      </c>
    </row>
    <row r="126" spans="1:7" x14ac:dyDescent="0.4">
      <c r="G126" s="3" t="s">
        <v>7</v>
      </c>
    </row>
    <row r="127" spans="1:7" x14ac:dyDescent="0.4">
      <c r="A127" s="3" t="s">
        <v>79</v>
      </c>
    </row>
    <row r="128" spans="1:7" x14ac:dyDescent="0.4">
      <c r="A128" s="3" t="s">
        <v>80</v>
      </c>
    </row>
    <row r="129" spans="1:5" x14ac:dyDescent="0.4">
      <c r="A129" s="6" t="s">
        <v>98</v>
      </c>
      <c r="B129" s="6"/>
      <c r="C129" s="3">
        <v>60</v>
      </c>
      <c r="D129" s="3">
        <v>8</v>
      </c>
      <c r="E129" s="3">
        <f>C129*D129</f>
        <v>480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19"/>
  <sheetViews>
    <sheetView topLeftCell="AG85" workbookViewId="0">
      <selection activeCell="B82" sqref="B82"/>
    </sheetView>
  </sheetViews>
  <sheetFormatPr defaultRowHeight="14.4" x14ac:dyDescent="0.3"/>
  <cols>
    <col min="33" max="33" width="17.44140625" customWidth="1"/>
    <col min="34" max="34" width="17.44140625" style="8" customWidth="1"/>
    <col min="35" max="35" width="15.109375" customWidth="1"/>
    <col min="36" max="38" width="9.44140625" bestFit="1" customWidth="1"/>
    <col min="39" max="39" width="16.5546875" style="10" customWidth="1"/>
    <col min="40" max="40" width="16.44140625" style="13" customWidth="1"/>
    <col min="41" max="41" width="10.44140625" customWidth="1"/>
    <col min="42" max="42" width="9.88671875" bestFit="1" customWidth="1"/>
    <col min="43" max="43" width="13" bestFit="1" customWidth="1"/>
    <col min="44" max="44" width="9.44140625" bestFit="1" customWidth="1"/>
  </cols>
  <sheetData>
    <row r="2" spans="2:48" x14ac:dyDescent="0.3">
      <c r="B2" s="5">
        <v>41497</v>
      </c>
    </row>
    <row r="3" spans="2:48" ht="21" x14ac:dyDescent="0.4">
      <c r="AG3" s="3"/>
      <c r="AH3" s="9"/>
      <c r="AI3" s="3"/>
      <c r="AJ3" s="3"/>
      <c r="AK3" s="3"/>
      <c r="AL3" s="3"/>
      <c r="AM3" s="11"/>
      <c r="AN3" s="4"/>
      <c r="AO3" s="3"/>
      <c r="AP3" s="3"/>
      <c r="AQ3" s="3"/>
      <c r="AR3" s="3"/>
      <c r="AS3" s="3"/>
      <c r="AT3" s="3"/>
      <c r="AU3" s="3"/>
      <c r="AV3" s="3"/>
    </row>
    <row r="4" spans="2:48" ht="21" x14ac:dyDescent="0.4">
      <c r="AG4" s="3" t="s">
        <v>19</v>
      </c>
      <c r="AH4" s="9"/>
      <c r="AI4" s="7">
        <f>SUM(AI5:AO30)</f>
        <v>24637.489999999998</v>
      </c>
      <c r="AJ4" s="7"/>
      <c r="AK4" s="7"/>
      <c r="AL4" s="7"/>
      <c r="AM4" s="12">
        <f>SUM(AI5:AL30)</f>
        <v>103.49000000000001</v>
      </c>
      <c r="AN4" s="4">
        <f>SUM(AM5:AM30)</f>
        <v>24534</v>
      </c>
      <c r="AO4" s="7">
        <f>AI11+AJ11+AI12+AI20+AI21+AJ21+AI22+AJ22+AI23+AJ23+AI26+AJ26+AI19</f>
        <v>45.350000000000009</v>
      </c>
      <c r="AP4" s="7"/>
      <c r="AQ4" s="7"/>
      <c r="AR4" s="7"/>
      <c r="AS4" s="3"/>
      <c r="AT4" s="3"/>
      <c r="AU4" s="3"/>
      <c r="AV4" s="3"/>
    </row>
    <row r="5" spans="2:48" ht="21" x14ac:dyDescent="0.4">
      <c r="AG5" s="6">
        <v>41497</v>
      </c>
      <c r="AH5" s="9"/>
      <c r="AI5" s="7">
        <v>2.1</v>
      </c>
      <c r="AJ5" s="7"/>
      <c r="AK5" s="7"/>
      <c r="AL5" s="7"/>
      <c r="AM5" s="11"/>
      <c r="AN5" s="4"/>
      <c r="AO5" s="7"/>
      <c r="AP5" s="7"/>
      <c r="AQ5" s="7"/>
      <c r="AR5" s="7"/>
      <c r="AS5" s="3"/>
      <c r="AT5" s="3"/>
      <c r="AU5" s="3"/>
      <c r="AV5" s="3" t="s">
        <v>7</v>
      </c>
    </row>
    <row r="6" spans="2:48" ht="21" x14ac:dyDescent="0.4">
      <c r="AG6" s="6">
        <v>41557</v>
      </c>
      <c r="AH6" s="9"/>
      <c r="AI6" s="7">
        <v>2.35</v>
      </c>
      <c r="AJ6" s="7"/>
      <c r="AK6" s="7"/>
      <c r="AL6" s="7"/>
      <c r="AM6" s="11"/>
      <c r="AN6" s="4"/>
      <c r="AO6" s="7"/>
      <c r="AP6" s="7" t="s">
        <v>7</v>
      </c>
      <c r="AQ6" s="7"/>
      <c r="AR6" s="7"/>
      <c r="AS6" s="3"/>
      <c r="AT6" s="3"/>
      <c r="AU6" s="3"/>
      <c r="AV6" s="3"/>
    </row>
    <row r="7" spans="2:48" ht="21" x14ac:dyDescent="0.4">
      <c r="AG7" s="6">
        <v>41560</v>
      </c>
      <c r="AH7" s="9"/>
      <c r="AI7" s="7">
        <v>1.9</v>
      </c>
      <c r="AJ7" s="7"/>
      <c r="AK7" s="7"/>
      <c r="AL7" s="7"/>
      <c r="AM7" s="11"/>
      <c r="AN7" s="4"/>
      <c r="AO7" s="7"/>
      <c r="AP7" s="7"/>
      <c r="AQ7" s="7"/>
      <c r="AR7" s="7"/>
      <c r="AS7" s="3"/>
      <c r="AT7" s="3"/>
      <c r="AU7" s="3"/>
      <c r="AV7" s="3"/>
    </row>
    <row r="8" spans="2:48" ht="21" x14ac:dyDescent="0.4">
      <c r="AG8" s="6">
        <v>41561</v>
      </c>
      <c r="AH8" s="9"/>
      <c r="AI8" s="7">
        <v>1.7</v>
      </c>
      <c r="AJ8" s="7"/>
      <c r="AK8" s="7"/>
      <c r="AL8" s="7"/>
      <c r="AM8" s="11"/>
      <c r="AN8" s="4"/>
      <c r="AO8" s="7"/>
      <c r="AP8" s="7"/>
      <c r="AQ8" s="7"/>
      <c r="AR8" s="7"/>
      <c r="AS8" s="3"/>
      <c r="AT8" s="3"/>
      <c r="AU8" s="3"/>
      <c r="AV8" s="3"/>
    </row>
    <row r="9" spans="2:48" ht="21" x14ac:dyDescent="0.4">
      <c r="AG9" s="6">
        <v>41565</v>
      </c>
      <c r="AH9" s="9"/>
      <c r="AI9" s="7">
        <v>2.75</v>
      </c>
      <c r="AJ9" s="7"/>
      <c r="AK9" s="7"/>
      <c r="AL9" s="7"/>
      <c r="AM9" s="11"/>
      <c r="AN9" s="4"/>
      <c r="AO9" s="7"/>
      <c r="AP9" s="7"/>
      <c r="AQ9" s="7"/>
      <c r="AR9" s="7"/>
      <c r="AS9" s="3"/>
      <c r="AT9" s="3"/>
      <c r="AU9" s="3"/>
      <c r="AV9" s="3"/>
    </row>
    <row r="10" spans="2:48" ht="21" x14ac:dyDescent="0.4">
      <c r="AG10" s="6">
        <v>41582</v>
      </c>
      <c r="AH10" s="9"/>
      <c r="AI10" s="7">
        <v>4</v>
      </c>
      <c r="AJ10" s="7"/>
      <c r="AK10" s="7"/>
      <c r="AL10" s="7"/>
      <c r="AM10" s="11"/>
      <c r="AN10" s="4"/>
      <c r="AO10" s="7"/>
      <c r="AP10" s="7"/>
      <c r="AQ10" s="7"/>
      <c r="AR10" s="7"/>
      <c r="AS10" s="3"/>
      <c r="AT10" s="3"/>
      <c r="AU10" s="3"/>
      <c r="AV10" s="3"/>
    </row>
    <row r="11" spans="2:48" ht="21" x14ac:dyDescent="0.4">
      <c r="AG11" s="6">
        <v>41564</v>
      </c>
      <c r="AH11" s="9">
        <v>450</v>
      </c>
      <c r="AI11" s="7">
        <v>3.9</v>
      </c>
      <c r="AJ11" s="7">
        <v>3.15</v>
      </c>
      <c r="AK11" s="7"/>
      <c r="AL11" s="7"/>
      <c r="AM11" s="11">
        <f>AH11*(AI11+AJ11+AK11)</f>
        <v>3172.5</v>
      </c>
      <c r="AN11" s="4"/>
      <c r="AO11" s="7"/>
      <c r="AP11" s="7"/>
      <c r="AQ11" s="7"/>
      <c r="AR11" s="7"/>
      <c r="AS11" s="3"/>
      <c r="AT11" s="3"/>
      <c r="AU11" s="3"/>
      <c r="AV11" s="3"/>
    </row>
    <row r="12" spans="2:48" ht="21" x14ac:dyDescent="0.4">
      <c r="AG12" s="6">
        <v>41601</v>
      </c>
      <c r="AH12" s="9">
        <v>450</v>
      </c>
      <c r="AI12" s="7">
        <v>3.8</v>
      </c>
      <c r="AJ12" s="7"/>
      <c r="AK12" s="7"/>
      <c r="AL12" s="7"/>
      <c r="AM12" s="11">
        <f>AH12*(AI12+AJ12+AK12)</f>
        <v>1710</v>
      </c>
      <c r="AN12" s="4"/>
      <c r="AO12" s="7"/>
      <c r="AP12" s="7"/>
      <c r="AQ12" s="7"/>
      <c r="AR12" s="7"/>
      <c r="AS12" s="3"/>
      <c r="AT12" s="3"/>
      <c r="AU12" s="3"/>
      <c r="AV12" s="3"/>
    </row>
    <row r="13" spans="2:48" ht="21" x14ac:dyDescent="0.4">
      <c r="AG13" s="6">
        <v>41602</v>
      </c>
      <c r="AH13" s="9">
        <v>450</v>
      </c>
      <c r="AI13" s="7">
        <v>3.1</v>
      </c>
      <c r="AJ13" s="7"/>
      <c r="AK13" s="7"/>
      <c r="AL13" s="7"/>
      <c r="AM13" s="11">
        <f>AH13*(AI13+AJ13+AK13)</f>
        <v>1395</v>
      </c>
      <c r="AN13" s="4"/>
      <c r="AO13" s="7"/>
      <c r="AP13" s="7"/>
      <c r="AQ13" s="7"/>
      <c r="AR13" s="7"/>
      <c r="AS13" s="3"/>
      <c r="AT13" s="3"/>
      <c r="AU13" s="3"/>
      <c r="AV13" s="3"/>
    </row>
    <row r="14" spans="2:48" ht="21" x14ac:dyDescent="0.4">
      <c r="AG14" s="6">
        <v>41607</v>
      </c>
      <c r="AH14" s="9"/>
      <c r="AI14" s="7">
        <v>3.6</v>
      </c>
      <c r="AJ14" s="7"/>
      <c r="AK14" s="7"/>
      <c r="AL14" s="7"/>
      <c r="AM14" s="11"/>
      <c r="AN14" s="4"/>
      <c r="AO14" s="7"/>
      <c r="AP14" s="7"/>
      <c r="AQ14" s="7"/>
      <c r="AR14" s="7"/>
      <c r="AS14" s="3"/>
      <c r="AT14" s="3"/>
      <c r="AU14" s="3"/>
      <c r="AV14" s="3"/>
    </row>
    <row r="15" spans="2:48" ht="21" x14ac:dyDescent="0.4">
      <c r="AG15" s="6">
        <v>41608</v>
      </c>
      <c r="AH15" s="9"/>
      <c r="AI15" s="7">
        <v>3.8</v>
      </c>
      <c r="AJ15" s="7">
        <v>2.8</v>
      </c>
      <c r="AK15" s="7"/>
      <c r="AL15" s="7"/>
      <c r="AM15" s="11"/>
      <c r="AN15" s="4"/>
      <c r="AO15" s="7"/>
      <c r="AP15" s="7"/>
      <c r="AQ15" s="7"/>
      <c r="AR15" s="7"/>
      <c r="AS15" s="3"/>
      <c r="AT15" s="3"/>
      <c r="AU15" s="3"/>
      <c r="AV15" s="3"/>
    </row>
    <row r="16" spans="2:48" ht="21" x14ac:dyDescent="0.4">
      <c r="AG16" s="6">
        <v>41610</v>
      </c>
      <c r="AH16" s="9"/>
      <c r="AI16" s="7">
        <v>3.1</v>
      </c>
      <c r="AJ16" s="7">
        <v>3.4</v>
      </c>
      <c r="AK16" s="7"/>
      <c r="AL16" s="7"/>
      <c r="AM16" s="11"/>
      <c r="AN16" s="4"/>
      <c r="AO16" s="7"/>
      <c r="AP16" s="7"/>
      <c r="AQ16" s="7"/>
      <c r="AR16" s="7"/>
      <c r="AS16" s="3"/>
      <c r="AT16" s="3"/>
      <c r="AU16" s="3"/>
      <c r="AV16" s="3"/>
    </row>
    <row r="17" spans="33:48" ht="21" x14ac:dyDescent="0.4">
      <c r="AG17" s="6">
        <v>41622</v>
      </c>
      <c r="AH17" s="9"/>
      <c r="AI17" s="7">
        <v>3.05</v>
      </c>
      <c r="AJ17" s="7">
        <v>3.2</v>
      </c>
      <c r="AK17" s="7"/>
      <c r="AL17" s="7"/>
      <c r="AM17" s="11"/>
      <c r="AN17" s="4"/>
      <c r="AO17" s="7"/>
      <c r="AP17" s="7"/>
      <c r="AQ17" s="7"/>
      <c r="AR17" s="7"/>
      <c r="AS17" s="3"/>
      <c r="AT17" s="3"/>
      <c r="AU17" s="3"/>
      <c r="AV17" s="3"/>
    </row>
    <row r="18" spans="33:48" ht="21" x14ac:dyDescent="0.4">
      <c r="AG18" s="6">
        <v>41627</v>
      </c>
      <c r="AH18" s="9"/>
      <c r="AI18" s="7">
        <v>2.7</v>
      </c>
      <c r="AJ18" s="7"/>
      <c r="AK18" s="7"/>
      <c r="AL18" s="7"/>
      <c r="AM18" s="11"/>
      <c r="AN18" s="4"/>
      <c r="AO18" s="7"/>
      <c r="AP18" s="7"/>
      <c r="AQ18" s="7"/>
      <c r="AR18" s="7"/>
      <c r="AS18" s="3"/>
      <c r="AT18" s="3"/>
      <c r="AU18" s="3"/>
      <c r="AV18" s="3"/>
    </row>
    <row r="19" spans="33:48" ht="21" x14ac:dyDescent="0.4">
      <c r="AG19" s="6">
        <v>41629</v>
      </c>
      <c r="AH19" s="9">
        <v>450</v>
      </c>
      <c r="AI19" s="7">
        <v>3.2</v>
      </c>
      <c r="AJ19" s="7"/>
      <c r="AK19" s="7"/>
      <c r="AL19" s="7"/>
      <c r="AM19" s="11">
        <f t="shared" ref="AM19:AM24" si="0">AH19*(AI19+AJ19+AK19)</f>
        <v>1440</v>
      </c>
      <c r="AN19" s="4"/>
      <c r="AO19" s="7"/>
      <c r="AP19" s="7"/>
      <c r="AQ19" s="7" t="s">
        <v>7</v>
      </c>
      <c r="AR19" s="7"/>
      <c r="AS19" s="3"/>
      <c r="AT19" s="3"/>
      <c r="AU19" s="3"/>
      <c r="AV19" s="3"/>
    </row>
    <row r="20" spans="33:48" ht="21" x14ac:dyDescent="0.4">
      <c r="AG20" s="6">
        <v>41631</v>
      </c>
      <c r="AH20" s="9">
        <v>450</v>
      </c>
      <c r="AI20" s="7">
        <v>2.92</v>
      </c>
      <c r="AJ20" s="7"/>
      <c r="AK20" s="7"/>
      <c r="AL20" s="7"/>
      <c r="AM20" s="11">
        <f t="shared" si="0"/>
        <v>1314</v>
      </c>
      <c r="AN20" s="4"/>
      <c r="AO20" s="7"/>
      <c r="AP20" s="7"/>
      <c r="AQ20" s="7"/>
      <c r="AR20" s="7"/>
      <c r="AS20" s="3"/>
      <c r="AT20" s="3"/>
      <c r="AU20" s="3"/>
      <c r="AV20" s="3"/>
    </row>
    <row r="21" spans="33:48" ht="21" x14ac:dyDescent="0.4">
      <c r="AG21" s="6">
        <v>41632</v>
      </c>
      <c r="AH21" s="9">
        <v>450</v>
      </c>
      <c r="AI21" s="7">
        <v>3.85</v>
      </c>
      <c r="AJ21" s="7">
        <v>4.18</v>
      </c>
      <c r="AK21" s="7"/>
      <c r="AL21" s="7"/>
      <c r="AM21" s="11">
        <f t="shared" si="0"/>
        <v>3613.4999999999995</v>
      </c>
      <c r="AN21" s="4"/>
      <c r="AO21" s="7"/>
      <c r="AP21" s="7"/>
      <c r="AQ21" s="7"/>
      <c r="AR21" s="7"/>
      <c r="AS21" s="3"/>
      <c r="AT21" s="3"/>
      <c r="AU21" s="3"/>
      <c r="AV21" s="3"/>
    </row>
    <row r="22" spans="33:48" ht="21" x14ac:dyDescent="0.4">
      <c r="AG22" s="6">
        <v>41634</v>
      </c>
      <c r="AH22" s="9">
        <v>450</v>
      </c>
      <c r="AI22" s="7">
        <v>4.33</v>
      </c>
      <c r="AJ22" s="7">
        <v>3.75</v>
      </c>
      <c r="AK22" s="7"/>
      <c r="AL22" s="7"/>
      <c r="AM22" s="11">
        <f t="shared" si="0"/>
        <v>3636</v>
      </c>
      <c r="AN22" s="4"/>
      <c r="AO22" s="7"/>
      <c r="AP22" s="7"/>
      <c r="AQ22" s="7"/>
      <c r="AR22" s="7"/>
      <c r="AS22" s="3"/>
      <c r="AT22" s="3"/>
      <c r="AU22" s="3"/>
      <c r="AV22" s="3"/>
    </row>
    <row r="23" spans="33:48" ht="21" x14ac:dyDescent="0.4">
      <c r="AG23" s="6">
        <v>41642</v>
      </c>
      <c r="AH23" s="9">
        <v>450</v>
      </c>
      <c r="AI23" s="7">
        <v>2.83</v>
      </c>
      <c r="AJ23" s="7">
        <v>2.9</v>
      </c>
      <c r="AK23" s="7"/>
      <c r="AL23" s="7"/>
      <c r="AM23" s="11">
        <f t="shared" si="0"/>
        <v>2578.5</v>
      </c>
      <c r="AN23" s="4"/>
      <c r="AO23" s="7"/>
      <c r="AP23" s="7"/>
      <c r="AQ23" s="7"/>
      <c r="AR23" s="7"/>
      <c r="AS23" s="3"/>
      <c r="AT23" s="3"/>
      <c r="AU23" s="3"/>
      <c r="AV23" s="3"/>
    </row>
    <row r="24" spans="33:48" ht="21" x14ac:dyDescent="0.4">
      <c r="AG24" s="6">
        <v>41643</v>
      </c>
      <c r="AH24" s="9">
        <v>450</v>
      </c>
      <c r="AI24" s="7">
        <v>3.07</v>
      </c>
      <c r="AJ24" s="7"/>
      <c r="AK24" s="7"/>
      <c r="AL24" s="7"/>
      <c r="AM24" s="11">
        <f t="shared" si="0"/>
        <v>1381.5</v>
      </c>
      <c r="AN24" s="4"/>
      <c r="AO24" s="7"/>
      <c r="AP24" s="7"/>
      <c r="AQ24" s="7"/>
      <c r="AR24" s="7"/>
      <c r="AS24" s="3"/>
      <c r="AT24" s="3"/>
      <c r="AU24" s="3"/>
      <c r="AV24" s="3"/>
    </row>
    <row r="25" spans="33:48" ht="21" x14ac:dyDescent="0.4">
      <c r="AG25" s="6">
        <v>41643</v>
      </c>
      <c r="AH25" s="9"/>
      <c r="AI25" s="7">
        <v>2.92</v>
      </c>
      <c r="AJ25" s="7"/>
      <c r="AK25" s="7"/>
      <c r="AL25" s="7"/>
      <c r="AM25" s="11"/>
      <c r="AN25" s="4"/>
      <c r="AO25" s="7"/>
      <c r="AP25" s="7"/>
      <c r="AQ25" s="7"/>
      <c r="AR25" s="7"/>
      <c r="AS25" s="3"/>
      <c r="AT25" s="3"/>
      <c r="AU25" s="3"/>
      <c r="AV25" s="3"/>
    </row>
    <row r="26" spans="33:48" ht="21" x14ac:dyDescent="0.4">
      <c r="AG26" s="6">
        <v>41644</v>
      </c>
      <c r="AH26" s="9">
        <v>450</v>
      </c>
      <c r="AI26" s="7">
        <v>3.34</v>
      </c>
      <c r="AJ26" s="7">
        <v>3.2</v>
      </c>
      <c r="AK26" s="7"/>
      <c r="AL26" s="7"/>
      <c r="AM26" s="11">
        <f>AH26*(AI26+AJ26+AK26)</f>
        <v>2943</v>
      </c>
      <c r="AN26" s="4"/>
      <c r="AO26" s="7"/>
      <c r="AP26" s="7"/>
      <c r="AQ26" s="7"/>
      <c r="AR26" s="7"/>
      <c r="AS26" s="3"/>
      <c r="AT26" s="3"/>
      <c r="AU26" s="3"/>
      <c r="AV26" s="3"/>
    </row>
    <row r="27" spans="33:48" ht="21" x14ac:dyDescent="0.4">
      <c r="AG27" s="6">
        <v>41678</v>
      </c>
      <c r="AH27" s="9"/>
      <c r="AI27" s="7">
        <v>2.8</v>
      </c>
      <c r="AJ27" s="7"/>
      <c r="AK27" s="7"/>
      <c r="AL27" s="7"/>
      <c r="AM27" s="11"/>
      <c r="AN27" s="4"/>
      <c r="AO27" s="7"/>
      <c r="AP27" s="7"/>
      <c r="AQ27" s="7"/>
      <c r="AR27" s="7"/>
      <c r="AS27" s="3"/>
      <c r="AT27" s="3"/>
      <c r="AU27" s="3"/>
      <c r="AV27" s="3"/>
    </row>
    <row r="28" spans="33:48" ht="21" x14ac:dyDescent="0.4">
      <c r="AG28" s="6">
        <v>41691</v>
      </c>
      <c r="AH28" s="9">
        <v>450</v>
      </c>
      <c r="AI28" s="7">
        <v>3</v>
      </c>
      <c r="AJ28" s="7"/>
      <c r="AK28" s="7"/>
      <c r="AL28" s="7"/>
      <c r="AM28" s="11">
        <f>AH28*(AI28+AJ28+AK28)</f>
        <v>1350</v>
      </c>
      <c r="AN28" s="4"/>
      <c r="AO28" s="7"/>
      <c r="AP28" s="7"/>
      <c r="AQ28" s="7"/>
      <c r="AR28" s="7"/>
      <c r="AS28" s="3"/>
      <c r="AT28" s="3"/>
      <c r="AU28" s="3"/>
      <c r="AV28" s="3"/>
    </row>
    <row r="29" spans="33:48" ht="21" x14ac:dyDescent="0.4">
      <c r="AG29" s="6">
        <v>41705</v>
      </c>
      <c r="AH29" s="9"/>
      <c r="AI29" s="7">
        <v>2.8</v>
      </c>
      <c r="AJ29" s="7"/>
      <c r="AK29" s="7"/>
      <c r="AL29" s="7"/>
      <c r="AM29" s="11"/>
      <c r="AN29" s="4"/>
      <c r="AO29" s="7"/>
      <c r="AP29" s="7"/>
      <c r="AQ29" s="7"/>
      <c r="AR29" s="7"/>
      <c r="AS29" s="3"/>
      <c r="AT29" s="3"/>
      <c r="AU29" s="3"/>
      <c r="AV29" s="3"/>
    </row>
    <row r="30" spans="33:48" ht="21" x14ac:dyDescent="0.4">
      <c r="AG30" s="3"/>
      <c r="AH30" s="9"/>
      <c r="AI30" s="7"/>
      <c r="AJ30" s="7" t="s">
        <v>7</v>
      </c>
      <c r="AK30" s="7"/>
      <c r="AL30" s="7"/>
      <c r="AM30" s="11"/>
      <c r="AN30" s="4"/>
      <c r="AO30" s="7"/>
      <c r="AP30" s="7"/>
      <c r="AQ30" s="7"/>
      <c r="AR30" s="7"/>
      <c r="AS30" s="3"/>
      <c r="AT30" s="3"/>
      <c r="AU30" s="3"/>
      <c r="AV30" s="3"/>
    </row>
    <row r="31" spans="33:48" ht="21" x14ac:dyDescent="0.4">
      <c r="AG31" s="3" t="s">
        <v>20</v>
      </c>
      <c r="AH31" s="9"/>
      <c r="AI31" s="7">
        <f>SUM(AI32:AR35)</f>
        <v>7.4</v>
      </c>
      <c r="AJ31" s="7"/>
      <c r="AK31" s="7"/>
      <c r="AL31" s="7"/>
      <c r="AM31" s="12">
        <f>SUM(AI32:AL41)</f>
        <v>21.15</v>
      </c>
      <c r="AN31" s="4">
        <f>SUM(AM32:AM41)</f>
        <v>0</v>
      </c>
      <c r="AO31" s="7"/>
      <c r="AP31" s="7"/>
      <c r="AQ31" s="7"/>
      <c r="AR31" s="7"/>
      <c r="AS31" s="3"/>
      <c r="AT31" s="3"/>
      <c r="AU31" s="3"/>
      <c r="AV31" s="3"/>
    </row>
    <row r="32" spans="33:48" ht="21" x14ac:dyDescent="0.4">
      <c r="AG32" s="6">
        <v>41497</v>
      </c>
      <c r="AH32" s="9">
        <v>0</v>
      </c>
      <c r="AI32" s="7">
        <v>0.35</v>
      </c>
      <c r="AJ32" s="7">
        <v>0.35</v>
      </c>
      <c r="AK32" s="7"/>
      <c r="AL32" s="7"/>
      <c r="AM32" s="11"/>
      <c r="AN32" s="4"/>
      <c r="AO32" s="7"/>
      <c r="AP32" s="7"/>
      <c r="AQ32" s="7"/>
      <c r="AR32" s="7"/>
      <c r="AS32" s="3"/>
      <c r="AT32" s="3"/>
      <c r="AU32" s="3"/>
      <c r="AV32" s="3"/>
    </row>
    <row r="33" spans="33:48" ht="21" x14ac:dyDescent="0.4">
      <c r="AG33" s="6">
        <v>41536</v>
      </c>
      <c r="AH33" s="9">
        <v>0</v>
      </c>
      <c r="AI33" s="7">
        <v>0.7</v>
      </c>
      <c r="AJ33" s="7">
        <v>0.7</v>
      </c>
      <c r="AK33" s="7">
        <v>0.7</v>
      </c>
      <c r="AL33" s="7"/>
      <c r="AM33" s="11"/>
      <c r="AN33" s="4"/>
      <c r="AO33" s="7"/>
      <c r="AP33" s="7"/>
      <c r="AQ33" s="7"/>
      <c r="AR33" s="7"/>
      <c r="AS33" s="3"/>
      <c r="AT33" s="3"/>
      <c r="AU33" s="3"/>
      <c r="AV33" s="3"/>
    </row>
    <row r="34" spans="33:48" ht="21" x14ac:dyDescent="0.4">
      <c r="AG34" s="6">
        <v>41541</v>
      </c>
      <c r="AH34" s="9">
        <v>0</v>
      </c>
      <c r="AI34" s="7">
        <v>1</v>
      </c>
      <c r="AJ34" s="7">
        <v>1</v>
      </c>
      <c r="AK34" s="7"/>
      <c r="AL34" s="7"/>
      <c r="AM34" s="11"/>
      <c r="AN34" s="4"/>
      <c r="AO34" s="7"/>
      <c r="AP34" s="7"/>
      <c r="AQ34" s="7"/>
      <c r="AR34" s="7"/>
      <c r="AS34" s="3"/>
      <c r="AT34" s="3"/>
      <c r="AU34" s="3"/>
      <c r="AV34" s="3"/>
    </row>
    <row r="35" spans="33:48" ht="21" x14ac:dyDescent="0.4">
      <c r="AG35" s="6">
        <v>41552</v>
      </c>
      <c r="AH35" s="9">
        <v>0</v>
      </c>
      <c r="AI35" s="7">
        <v>0.7</v>
      </c>
      <c r="AJ35" s="7">
        <v>0.8</v>
      </c>
      <c r="AK35" s="7">
        <v>1.1000000000000001</v>
      </c>
      <c r="AL35" s="7"/>
      <c r="AM35" s="11"/>
      <c r="AN35" s="4"/>
      <c r="AO35" s="7"/>
      <c r="AP35" s="7"/>
      <c r="AQ35" s="7"/>
      <c r="AR35" s="7"/>
      <c r="AS35" s="3"/>
      <c r="AT35" s="3"/>
      <c r="AU35" s="3"/>
      <c r="AV35" s="3"/>
    </row>
    <row r="36" spans="33:48" ht="21" x14ac:dyDescent="0.4">
      <c r="AG36" s="6">
        <v>41561</v>
      </c>
      <c r="AH36" s="9">
        <v>0</v>
      </c>
      <c r="AI36" s="7">
        <v>0.7</v>
      </c>
      <c r="AJ36" s="7">
        <v>0.9</v>
      </c>
      <c r="AK36" s="7"/>
      <c r="AL36" s="7"/>
      <c r="AM36" s="11"/>
      <c r="AN36" s="4"/>
      <c r="AO36" s="7"/>
      <c r="AP36" s="7"/>
      <c r="AQ36" s="7"/>
      <c r="AR36" s="7"/>
      <c r="AS36" s="3" t="s">
        <v>7</v>
      </c>
      <c r="AT36" s="3"/>
      <c r="AU36" s="3"/>
      <c r="AV36" s="3"/>
    </row>
    <row r="37" spans="33:48" ht="21" x14ac:dyDescent="0.4">
      <c r="AG37" s="6">
        <v>41566</v>
      </c>
      <c r="AH37" s="9">
        <v>0</v>
      </c>
      <c r="AI37" s="7">
        <v>0.7</v>
      </c>
      <c r="AJ37" s="7">
        <v>1.1000000000000001</v>
      </c>
      <c r="AK37" s="7">
        <v>1.1000000000000001</v>
      </c>
      <c r="AL37" s="7">
        <v>1.1000000000000001</v>
      </c>
      <c r="AM37" s="11"/>
      <c r="AN37" s="4"/>
      <c r="AO37" s="7"/>
      <c r="AP37" s="7"/>
      <c r="AQ37" s="7"/>
      <c r="AR37" s="7"/>
      <c r="AS37" s="3"/>
      <c r="AT37" s="3"/>
      <c r="AU37" s="3"/>
      <c r="AV37" s="3"/>
    </row>
    <row r="38" spans="33:48" ht="21" x14ac:dyDescent="0.4">
      <c r="AG38" s="6">
        <v>41599</v>
      </c>
      <c r="AH38" s="9"/>
      <c r="AI38" s="7">
        <v>1.75</v>
      </c>
      <c r="AJ38" s="7"/>
      <c r="AK38" s="7"/>
      <c r="AL38" s="7"/>
      <c r="AM38" s="11"/>
      <c r="AN38" s="4"/>
      <c r="AO38" s="7"/>
      <c r="AP38" s="7"/>
      <c r="AQ38" s="7"/>
      <c r="AR38" s="7"/>
      <c r="AS38" s="3"/>
      <c r="AT38" s="3"/>
      <c r="AU38" s="3"/>
      <c r="AV38" s="3"/>
    </row>
    <row r="39" spans="33:48" ht="21" x14ac:dyDescent="0.4">
      <c r="AG39" s="6">
        <v>41610</v>
      </c>
      <c r="AH39" s="9"/>
      <c r="AI39" s="7">
        <v>2.5</v>
      </c>
      <c r="AJ39" s="7"/>
      <c r="AK39" s="7"/>
      <c r="AL39" s="7"/>
      <c r="AM39" s="11"/>
      <c r="AN39" s="4"/>
      <c r="AO39" s="7"/>
      <c r="AP39" s="7"/>
      <c r="AQ39" s="7"/>
      <c r="AR39" s="7"/>
      <c r="AS39" s="3"/>
      <c r="AT39" s="3"/>
      <c r="AU39" s="3"/>
      <c r="AV39" s="3"/>
    </row>
    <row r="40" spans="33:48" ht="21" x14ac:dyDescent="0.4">
      <c r="AG40" s="6">
        <v>41611</v>
      </c>
      <c r="AH40" s="9"/>
      <c r="AI40" s="7">
        <v>2</v>
      </c>
      <c r="AJ40" s="7">
        <v>1.9</v>
      </c>
      <c r="AK40" s="7"/>
      <c r="AL40" s="7"/>
      <c r="AM40" s="11"/>
      <c r="AN40" s="4"/>
      <c r="AO40" s="7"/>
      <c r="AP40" s="7"/>
      <c r="AQ40" s="7"/>
      <c r="AR40" s="7"/>
      <c r="AS40" s="3"/>
      <c r="AT40" s="3"/>
      <c r="AU40" s="3"/>
      <c r="AV40" s="3"/>
    </row>
    <row r="41" spans="33:48" ht="21" x14ac:dyDescent="0.4">
      <c r="AG41" s="3"/>
      <c r="AH41" s="9"/>
      <c r="AI41" s="7"/>
      <c r="AJ41" s="7"/>
      <c r="AK41" s="7"/>
      <c r="AL41" s="7"/>
      <c r="AM41" s="11"/>
      <c r="AN41" s="4"/>
      <c r="AO41" s="7"/>
      <c r="AP41" s="7"/>
      <c r="AQ41" s="7"/>
      <c r="AR41" s="7"/>
      <c r="AS41" s="3"/>
      <c r="AT41" s="3"/>
      <c r="AU41" s="3"/>
      <c r="AV41" s="3"/>
    </row>
    <row r="42" spans="33:48" ht="21" x14ac:dyDescent="0.4">
      <c r="AG42" s="3" t="s">
        <v>24</v>
      </c>
      <c r="AH42" s="9"/>
      <c r="AI42" s="7">
        <f>SUM(AI43:AK44)</f>
        <v>9.25</v>
      </c>
      <c r="AJ42" s="7"/>
      <c r="AK42" s="7"/>
      <c r="AL42" s="7"/>
      <c r="AM42" s="12">
        <f>SUM(AI43:AL51)</f>
        <v>25.999999999999996</v>
      </c>
      <c r="AN42" s="4">
        <f>SUM(AM44:AM45)</f>
        <v>2760</v>
      </c>
      <c r="AO42" s="7">
        <f>SUM(AI44:AK45)</f>
        <v>9.1999999999999993</v>
      </c>
      <c r="AP42" s="7"/>
      <c r="AQ42" s="7"/>
      <c r="AR42" s="7"/>
      <c r="AS42" s="3"/>
      <c r="AT42" s="3"/>
      <c r="AU42" s="3"/>
      <c r="AV42" s="3"/>
    </row>
    <row r="43" spans="33:48" ht="21" x14ac:dyDescent="0.4">
      <c r="AG43" s="6">
        <v>41529</v>
      </c>
      <c r="AH43" s="9"/>
      <c r="AI43" s="7">
        <v>1.55</v>
      </c>
      <c r="AJ43" s="7">
        <v>1.65</v>
      </c>
      <c r="AK43" s="7">
        <v>1.35</v>
      </c>
      <c r="AL43" s="7"/>
      <c r="AM43" s="11"/>
      <c r="AN43" s="4"/>
      <c r="AO43" s="7"/>
      <c r="AP43" s="7"/>
      <c r="AQ43" s="7"/>
      <c r="AR43" s="7"/>
      <c r="AS43" s="3"/>
      <c r="AT43" s="3"/>
      <c r="AU43" s="3"/>
      <c r="AV43" s="3"/>
    </row>
    <row r="44" spans="33:48" ht="21" x14ac:dyDescent="0.4">
      <c r="AG44" s="6">
        <v>41559</v>
      </c>
      <c r="AH44" s="9">
        <v>300</v>
      </c>
      <c r="AI44" s="7">
        <v>1.5</v>
      </c>
      <c r="AJ44" s="7">
        <v>1.5</v>
      </c>
      <c r="AK44" s="7">
        <v>1.7</v>
      </c>
      <c r="AL44" s="7"/>
      <c r="AM44" s="11">
        <f>AH44*(AI44+AJ44+AK44)</f>
        <v>1410</v>
      </c>
      <c r="AN44" s="4"/>
      <c r="AO44" s="7"/>
      <c r="AP44" s="7"/>
      <c r="AQ44" s="7"/>
      <c r="AR44" s="7"/>
      <c r="AS44" s="3"/>
      <c r="AT44" s="3"/>
      <c r="AU44" s="3"/>
      <c r="AV44" s="3"/>
    </row>
    <row r="45" spans="33:48" ht="21" x14ac:dyDescent="0.4">
      <c r="AG45" s="6">
        <v>41569</v>
      </c>
      <c r="AH45" s="9">
        <v>300</v>
      </c>
      <c r="AI45" s="7">
        <v>1.4</v>
      </c>
      <c r="AJ45" s="7">
        <v>1.5</v>
      </c>
      <c r="AK45" s="7">
        <v>1.6</v>
      </c>
      <c r="AL45" s="7"/>
      <c r="AM45" s="11">
        <f>AH45*(AI45+AJ45+AK45)</f>
        <v>1350</v>
      </c>
      <c r="AN45" s="4"/>
      <c r="AO45" s="7"/>
      <c r="AP45" s="7"/>
      <c r="AQ45" s="7"/>
      <c r="AR45" s="7"/>
      <c r="AS45" s="3"/>
      <c r="AT45" s="3"/>
      <c r="AU45" s="3"/>
      <c r="AV45" s="3"/>
    </row>
    <row r="46" spans="33:48" ht="21" x14ac:dyDescent="0.4">
      <c r="AG46" s="6">
        <v>41586</v>
      </c>
      <c r="AH46" s="9"/>
      <c r="AI46" s="7">
        <v>1.95</v>
      </c>
      <c r="AJ46" s="7"/>
      <c r="AK46" s="7"/>
      <c r="AL46" s="7"/>
      <c r="AM46" s="11"/>
      <c r="AN46" s="4"/>
      <c r="AO46" s="7"/>
      <c r="AP46" s="7"/>
      <c r="AQ46" s="7"/>
      <c r="AR46" s="7"/>
      <c r="AS46" s="3"/>
      <c r="AT46" s="3"/>
      <c r="AU46" s="3"/>
      <c r="AV46" s="3"/>
    </row>
    <row r="47" spans="33:48" ht="21" x14ac:dyDescent="0.4">
      <c r="AG47" s="6">
        <v>41284</v>
      </c>
      <c r="AH47" s="9"/>
      <c r="AI47" s="7">
        <v>1.9</v>
      </c>
      <c r="AJ47" s="7">
        <v>1.7</v>
      </c>
      <c r="AK47" s="7"/>
      <c r="AL47" s="7"/>
      <c r="AM47" s="11"/>
      <c r="AN47" s="4"/>
      <c r="AO47" s="7"/>
      <c r="AP47" s="7"/>
      <c r="AQ47" s="7"/>
      <c r="AR47" s="7"/>
      <c r="AS47" s="3"/>
      <c r="AT47" s="3"/>
      <c r="AU47" s="3"/>
      <c r="AV47" s="3"/>
    </row>
    <row r="48" spans="33:48" ht="21" x14ac:dyDescent="0.4">
      <c r="AG48" s="6">
        <v>41599</v>
      </c>
      <c r="AH48" s="9"/>
      <c r="AI48" s="7">
        <v>1.5</v>
      </c>
      <c r="AJ48" s="7"/>
      <c r="AK48" s="7"/>
      <c r="AL48" s="7"/>
      <c r="AM48" s="11"/>
      <c r="AN48" s="4"/>
      <c r="AO48" s="7"/>
      <c r="AP48" s="7"/>
      <c r="AQ48" s="7"/>
      <c r="AR48" s="7"/>
      <c r="AS48" s="3"/>
      <c r="AT48" s="3"/>
      <c r="AU48" s="3"/>
      <c r="AV48" s="3"/>
    </row>
    <row r="49" spans="33:48" ht="21" x14ac:dyDescent="0.4">
      <c r="AG49" s="6">
        <v>41602</v>
      </c>
      <c r="AH49" s="9"/>
      <c r="AI49" s="7">
        <v>1.7</v>
      </c>
      <c r="AJ49" s="7">
        <v>1.8</v>
      </c>
      <c r="AK49" s="7"/>
      <c r="AL49" s="7"/>
      <c r="AM49" s="11"/>
      <c r="AN49" s="4"/>
      <c r="AO49" s="7"/>
      <c r="AP49" s="7"/>
      <c r="AQ49" s="7"/>
      <c r="AR49" s="7"/>
      <c r="AS49" s="3"/>
      <c r="AT49" s="3"/>
      <c r="AU49" s="3"/>
      <c r="AV49" s="3"/>
    </row>
    <row r="50" spans="33:48" ht="21" x14ac:dyDescent="0.4">
      <c r="AG50" s="6">
        <v>41610</v>
      </c>
      <c r="AH50" s="9"/>
      <c r="AI50" s="7">
        <v>1.7</v>
      </c>
      <c r="AJ50" s="7"/>
      <c r="AK50" s="7"/>
      <c r="AL50" s="7"/>
      <c r="AM50" s="11"/>
      <c r="AN50" s="4"/>
      <c r="AO50" s="7"/>
      <c r="AP50" s="7"/>
      <c r="AQ50" s="7"/>
      <c r="AR50" s="7"/>
      <c r="AS50" s="3"/>
      <c r="AT50" s="3"/>
      <c r="AU50" s="3"/>
      <c r="AV50" s="3"/>
    </row>
    <row r="51" spans="33:48" ht="21" x14ac:dyDescent="0.4">
      <c r="AG51" s="6"/>
      <c r="AH51" s="9"/>
      <c r="AI51" s="7"/>
      <c r="AJ51" s="7"/>
      <c r="AK51" s="7"/>
      <c r="AL51" s="7"/>
      <c r="AM51" s="11"/>
      <c r="AN51" s="4"/>
      <c r="AO51" s="7"/>
      <c r="AP51" s="7"/>
      <c r="AQ51" s="7"/>
      <c r="AR51" s="7"/>
      <c r="AS51" s="3"/>
      <c r="AT51" s="3"/>
      <c r="AU51" s="3"/>
      <c r="AV51" s="3"/>
    </row>
    <row r="52" spans="33:48" ht="21" x14ac:dyDescent="0.4">
      <c r="AG52" s="6" t="s">
        <v>37</v>
      </c>
      <c r="AH52" s="9"/>
      <c r="AI52" s="7"/>
      <c r="AJ52" s="7"/>
      <c r="AK52" s="7"/>
      <c r="AL52" s="7"/>
      <c r="AM52" s="14">
        <f>SUM(AI53:AK70)</f>
        <v>36.400000000000006</v>
      </c>
      <c r="AN52" s="4"/>
      <c r="AO52" s="7"/>
      <c r="AP52" s="7"/>
      <c r="AQ52" s="7"/>
      <c r="AR52" s="7"/>
      <c r="AS52" s="3"/>
      <c r="AT52" s="3"/>
      <c r="AU52" s="3"/>
      <c r="AV52" s="3"/>
    </row>
    <row r="53" spans="33:48" ht="21" x14ac:dyDescent="0.4">
      <c r="AG53" s="6">
        <v>41594</v>
      </c>
      <c r="AH53" s="9">
        <v>100</v>
      </c>
      <c r="AI53" s="7">
        <v>2</v>
      </c>
      <c r="AJ53" s="7"/>
      <c r="AK53" s="7"/>
      <c r="AL53" s="7"/>
      <c r="AM53" s="11">
        <f>AH53*AI53</f>
        <v>200</v>
      </c>
      <c r="AN53" s="4">
        <f>SUM(AM53:AM70)</f>
        <v>3420</v>
      </c>
      <c r="AO53" s="7"/>
      <c r="AP53" s="7"/>
      <c r="AQ53" s="7"/>
      <c r="AR53" s="7"/>
      <c r="AS53" s="3"/>
      <c r="AT53" s="3"/>
      <c r="AU53" s="3"/>
      <c r="AV53" s="3"/>
    </row>
    <row r="54" spans="33:48" ht="21" x14ac:dyDescent="0.4">
      <c r="AG54" s="6">
        <v>41616</v>
      </c>
      <c r="AH54" s="9">
        <v>70</v>
      </c>
      <c r="AI54" s="7">
        <v>2</v>
      </c>
      <c r="AJ54" s="7"/>
      <c r="AK54" s="7"/>
      <c r="AL54" s="7"/>
      <c r="AM54" s="11">
        <f t="shared" ref="AM54:AM70" si="1">AH54*AI54</f>
        <v>140</v>
      </c>
      <c r="AN54" s="4"/>
      <c r="AO54" s="7"/>
      <c r="AP54" s="7"/>
      <c r="AQ54" s="7"/>
      <c r="AR54" s="7"/>
      <c r="AS54" s="3"/>
      <c r="AT54" s="3"/>
      <c r="AU54" s="3"/>
      <c r="AV54" s="3"/>
    </row>
    <row r="55" spans="33:48" ht="21" x14ac:dyDescent="0.4">
      <c r="AG55" s="6">
        <v>41672</v>
      </c>
      <c r="AH55" s="9">
        <v>70</v>
      </c>
      <c r="AI55" s="7">
        <v>3</v>
      </c>
      <c r="AJ55" s="7"/>
      <c r="AK55" s="7"/>
      <c r="AL55" s="7"/>
      <c r="AM55" s="11">
        <f t="shared" si="1"/>
        <v>210</v>
      </c>
      <c r="AN55" s="4"/>
      <c r="AO55" s="7"/>
      <c r="AP55" s="7"/>
      <c r="AQ55" s="7"/>
      <c r="AR55" s="7"/>
      <c r="AS55" s="3"/>
      <c r="AT55" s="3"/>
      <c r="AU55" s="3"/>
      <c r="AV55" s="3"/>
    </row>
    <row r="56" spans="33:48" ht="21" x14ac:dyDescent="0.4">
      <c r="AG56" s="6">
        <v>41682</v>
      </c>
      <c r="AH56" s="9">
        <v>70</v>
      </c>
      <c r="AI56" s="7">
        <v>2</v>
      </c>
      <c r="AJ56" s="7"/>
      <c r="AK56" s="7"/>
      <c r="AL56" s="7"/>
      <c r="AM56" s="11">
        <f t="shared" si="1"/>
        <v>140</v>
      </c>
      <c r="AN56" s="4"/>
      <c r="AO56" s="7"/>
      <c r="AP56" s="7"/>
      <c r="AQ56" s="7"/>
      <c r="AR56" s="7"/>
      <c r="AS56" s="3"/>
      <c r="AT56" s="3"/>
      <c r="AU56" s="3"/>
      <c r="AV56" s="3"/>
    </row>
    <row r="57" spans="33:48" ht="21" x14ac:dyDescent="0.4">
      <c r="AG57" s="6">
        <v>41729</v>
      </c>
      <c r="AH57" s="9">
        <v>70</v>
      </c>
      <c r="AI57" s="7">
        <v>5</v>
      </c>
      <c r="AJ57" s="7"/>
      <c r="AK57" s="7"/>
      <c r="AL57" s="7"/>
      <c r="AM57" s="11">
        <f t="shared" si="1"/>
        <v>350</v>
      </c>
      <c r="AN57" s="4"/>
      <c r="AO57" s="7"/>
      <c r="AP57" s="7"/>
      <c r="AQ57" s="7"/>
      <c r="AR57" s="7"/>
      <c r="AS57" s="3"/>
      <c r="AT57" s="3"/>
      <c r="AU57" s="3"/>
      <c r="AV57" s="3"/>
    </row>
    <row r="58" spans="33:48" ht="21" x14ac:dyDescent="0.4">
      <c r="AG58" s="6">
        <v>41729</v>
      </c>
      <c r="AH58" s="9">
        <v>350</v>
      </c>
      <c r="AI58" s="7">
        <v>0.8</v>
      </c>
      <c r="AJ58" s="7"/>
      <c r="AK58" s="7"/>
      <c r="AL58" s="7"/>
      <c r="AM58" s="11">
        <f t="shared" si="1"/>
        <v>280</v>
      </c>
      <c r="AN58" s="4"/>
      <c r="AO58" s="7"/>
      <c r="AP58" s="7"/>
      <c r="AQ58" s="7"/>
      <c r="AR58" s="7"/>
      <c r="AS58" s="3"/>
      <c r="AT58" s="3"/>
      <c r="AU58" s="3"/>
      <c r="AV58" s="3"/>
    </row>
    <row r="59" spans="33:48" ht="21" x14ac:dyDescent="0.4">
      <c r="AG59" s="6">
        <v>41744</v>
      </c>
      <c r="AH59" s="9">
        <v>350</v>
      </c>
      <c r="AI59" s="7">
        <v>1.6</v>
      </c>
      <c r="AJ59" s="7"/>
      <c r="AK59" s="7"/>
      <c r="AL59" s="7"/>
      <c r="AM59" s="11">
        <f t="shared" si="1"/>
        <v>560</v>
      </c>
      <c r="AN59" s="4"/>
      <c r="AO59" s="7"/>
      <c r="AP59" s="7"/>
      <c r="AQ59" s="7"/>
      <c r="AR59" s="7"/>
      <c r="AS59" s="3"/>
      <c r="AT59" s="3"/>
      <c r="AU59" s="3"/>
      <c r="AV59" s="3"/>
    </row>
    <row r="60" spans="33:48" ht="21" x14ac:dyDescent="0.4">
      <c r="AG60" s="6">
        <v>41784</v>
      </c>
      <c r="AH60" s="9">
        <v>70</v>
      </c>
      <c r="AI60" s="7">
        <v>7</v>
      </c>
      <c r="AJ60" s="7"/>
      <c r="AK60" s="7"/>
      <c r="AL60" s="7"/>
      <c r="AM60" s="11">
        <f t="shared" si="1"/>
        <v>490</v>
      </c>
      <c r="AN60" s="4"/>
      <c r="AO60" s="7"/>
      <c r="AP60" s="7"/>
      <c r="AQ60" s="7"/>
      <c r="AR60" s="7"/>
      <c r="AS60" s="3"/>
      <c r="AT60" s="3"/>
      <c r="AU60" s="3"/>
      <c r="AV60" s="3"/>
    </row>
    <row r="61" spans="33:48" ht="21" x14ac:dyDescent="0.4">
      <c r="AG61" s="6">
        <v>41825</v>
      </c>
      <c r="AH61" s="9">
        <v>80</v>
      </c>
      <c r="AI61" s="7">
        <v>2</v>
      </c>
      <c r="AJ61" s="7"/>
      <c r="AK61" s="7"/>
      <c r="AL61" s="7"/>
      <c r="AM61" s="11">
        <f t="shared" si="1"/>
        <v>160</v>
      </c>
      <c r="AN61" s="4"/>
      <c r="AO61" s="7"/>
      <c r="AP61" s="7"/>
      <c r="AQ61" s="7"/>
      <c r="AR61" s="7"/>
      <c r="AS61" s="3"/>
      <c r="AT61" s="3"/>
      <c r="AU61" s="3"/>
      <c r="AV61" s="3"/>
    </row>
    <row r="62" spans="33:48" ht="21" x14ac:dyDescent="0.4">
      <c r="AG62" s="6">
        <v>41832</v>
      </c>
      <c r="AH62" s="9">
        <v>90</v>
      </c>
      <c r="AI62" s="7">
        <v>3</v>
      </c>
      <c r="AJ62" s="7"/>
      <c r="AK62" s="7"/>
      <c r="AL62" s="7"/>
      <c r="AM62" s="11">
        <f t="shared" si="1"/>
        <v>270</v>
      </c>
      <c r="AN62" s="4"/>
      <c r="AO62" s="7"/>
      <c r="AP62" s="7"/>
      <c r="AQ62" s="7"/>
      <c r="AR62" s="7"/>
      <c r="AS62" s="3"/>
      <c r="AT62" s="3"/>
      <c r="AU62" s="3"/>
      <c r="AV62" s="3"/>
    </row>
    <row r="63" spans="33:48" ht="21" x14ac:dyDescent="0.4">
      <c r="AG63" s="6">
        <v>41836</v>
      </c>
      <c r="AH63" s="9">
        <v>70</v>
      </c>
      <c r="AI63" s="7">
        <v>2</v>
      </c>
      <c r="AJ63" s="7"/>
      <c r="AK63" s="7"/>
      <c r="AL63" s="7"/>
      <c r="AM63" s="11">
        <f t="shared" si="1"/>
        <v>140</v>
      </c>
      <c r="AN63" s="4"/>
      <c r="AO63" s="7"/>
      <c r="AP63" s="7"/>
      <c r="AQ63" s="7"/>
      <c r="AR63" s="7"/>
      <c r="AS63" s="3"/>
      <c r="AT63" s="3"/>
      <c r="AU63" s="3"/>
      <c r="AV63" s="3"/>
    </row>
    <row r="64" spans="33:48" ht="21" x14ac:dyDescent="0.4">
      <c r="AG64" s="6">
        <v>41845</v>
      </c>
      <c r="AH64" s="9">
        <v>60</v>
      </c>
      <c r="AI64" s="7">
        <v>1</v>
      </c>
      <c r="AJ64" s="7"/>
      <c r="AK64" s="7"/>
      <c r="AL64" s="7"/>
      <c r="AM64" s="11">
        <f t="shared" si="1"/>
        <v>60</v>
      </c>
      <c r="AN64" s="4"/>
      <c r="AO64" s="7"/>
      <c r="AP64" s="7"/>
      <c r="AQ64" s="7"/>
      <c r="AR64" s="7"/>
      <c r="AS64" s="3"/>
      <c r="AT64" s="3"/>
      <c r="AU64" s="3"/>
      <c r="AV64" s="3"/>
    </row>
    <row r="65" spans="33:48" ht="21" x14ac:dyDescent="0.4">
      <c r="AG65" s="6">
        <v>41853</v>
      </c>
      <c r="AH65" s="9">
        <v>90</v>
      </c>
      <c r="AI65" s="7">
        <v>2</v>
      </c>
      <c r="AJ65" s="7"/>
      <c r="AK65" s="7"/>
      <c r="AL65" s="7"/>
      <c r="AM65" s="11">
        <f t="shared" si="1"/>
        <v>180</v>
      </c>
      <c r="AN65" s="4"/>
      <c r="AO65" s="7"/>
      <c r="AP65" s="7"/>
      <c r="AQ65" s="7"/>
      <c r="AR65" s="7"/>
      <c r="AS65" s="3"/>
      <c r="AT65" s="3"/>
      <c r="AU65" s="3"/>
      <c r="AV65" s="3"/>
    </row>
    <row r="66" spans="33:48" ht="21" x14ac:dyDescent="0.4">
      <c r="AG66" s="6">
        <v>41854</v>
      </c>
      <c r="AH66" s="9">
        <v>80</v>
      </c>
      <c r="AI66" s="7">
        <v>1</v>
      </c>
      <c r="AJ66" s="7"/>
      <c r="AK66" s="7"/>
      <c r="AL66" s="7"/>
      <c r="AM66" s="11">
        <f t="shared" si="1"/>
        <v>80</v>
      </c>
      <c r="AN66" s="4"/>
      <c r="AO66" s="7"/>
      <c r="AP66" s="7"/>
      <c r="AQ66" s="7"/>
      <c r="AR66" s="7"/>
      <c r="AS66" s="3"/>
      <c r="AT66" s="3"/>
      <c r="AU66" s="3"/>
      <c r="AV66" s="3"/>
    </row>
    <row r="67" spans="33:48" ht="21" x14ac:dyDescent="0.4">
      <c r="AG67" s="6">
        <v>41861</v>
      </c>
      <c r="AH67" s="9">
        <v>80</v>
      </c>
      <c r="AI67" s="7">
        <v>1</v>
      </c>
      <c r="AJ67" s="7"/>
      <c r="AK67" s="7"/>
      <c r="AL67" s="7"/>
      <c r="AM67" s="11">
        <f t="shared" si="1"/>
        <v>80</v>
      </c>
      <c r="AN67" s="4"/>
      <c r="AO67" s="7"/>
      <c r="AP67" s="7"/>
      <c r="AQ67" s="7"/>
      <c r="AR67" s="7"/>
      <c r="AS67" s="3"/>
      <c r="AT67" s="3"/>
      <c r="AU67" s="3"/>
      <c r="AV67" s="3"/>
    </row>
    <row r="68" spans="33:48" ht="21" x14ac:dyDescent="0.4">
      <c r="AG68" s="6">
        <v>41869</v>
      </c>
      <c r="AH68" s="9">
        <v>80</v>
      </c>
      <c r="AI68" s="7">
        <v>1</v>
      </c>
      <c r="AJ68" s="7"/>
      <c r="AK68" s="7"/>
      <c r="AL68" s="7"/>
      <c r="AM68" s="11">
        <f t="shared" si="1"/>
        <v>80</v>
      </c>
      <c r="AN68" s="4"/>
      <c r="AO68" s="7"/>
      <c r="AP68" s="7"/>
      <c r="AQ68" s="7"/>
      <c r="AR68" s="7"/>
      <c r="AS68" s="3"/>
      <c r="AT68" s="3"/>
      <c r="AU68" s="3"/>
      <c r="AV68" s="3"/>
    </row>
    <row r="69" spans="33:48" ht="21" x14ac:dyDescent="0.4">
      <c r="AG69" s="6"/>
      <c r="AH69" s="9"/>
      <c r="AI69" s="7"/>
      <c r="AJ69" s="7"/>
      <c r="AK69" s="7"/>
      <c r="AL69" s="7"/>
      <c r="AM69" s="11"/>
      <c r="AN69" s="4"/>
      <c r="AO69" s="7"/>
      <c r="AP69" s="7"/>
      <c r="AQ69" s="7"/>
      <c r="AR69" s="7"/>
      <c r="AS69" s="3"/>
      <c r="AT69" s="3"/>
      <c r="AU69" s="3"/>
      <c r="AV69" s="3"/>
    </row>
    <row r="70" spans="33:48" ht="21" x14ac:dyDescent="0.4">
      <c r="AG70" s="6"/>
      <c r="AH70" s="9"/>
      <c r="AI70" s="7"/>
      <c r="AJ70" s="7"/>
      <c r="AK70" s="7"/>
      <c r="AL70" s="7"/>
      <c r="AM70" s="11">
        <f t="shared" si="1"/>
        <v>0</v>
      </c>
      <c r="AN70" s="4"/>
      <c r="AO70" s="7"/>
      <c r="AP70" s="7"/>
      <c r="AQ70" s="7"/>
      <c r="AR70" s="7"/>
      <c r="AS70" s="3"/>
      <c r="AT70" s="3"/>
      <c r="AU70" s="3"/>
      <c r="AV70" s="3"/>
    </row>
    <row r="71" spans="33:48" ht="21" x14ac:dyDescent="0.4">
      <c r="AG71" s="6" t="s">
        <v>27</v>
      </c>
      <c r="AH71" s="9"/>
      <c r="AI71" s="7"/>
      <c r="AJ71" s="7"/>
      <c r="AK71" s="7"/>
      <c r="AL71" s="7"/>
      <c r="AM71" s="12">
        <f>SUM(AI72:AL84)</f>
        <v>44.38</v>
      </c>
      <c r="AN71" s="4">
        <f>SUM(AM72:AM84)</f>
        <v>20246.400000000001</v>
      </c>
      <c r="AO71" s="7">
        <f>SUM(AI72:AK83)-AI75</f>
        <v>41.63</v>
      </c>
      <c r="AP71" s="7"/>
      <c r="AQ71" s="7"/>
      <c r="AR71" s="7"/>
      <c r="AS71" s="3"/>
      <c r="AT71" s="3"/>
      <c r="AU71" s="3"/>
      <c r="AV71" s="3"/>
    </row>
    <row r="72" spans="33:48" ht="21" x14ac:dyDescent="0.4">
      <c r="AG72" s="6">
        <v>41559</v>
      </c>
      <c r="AH72" s="9">
        <v>480</v>
      </c>
      <c r="AI72" s="7">
        <v>2.9</v>
      </c>
      <c r="AJ72" s="7"/>
      <c r="AK72" s="7"/>
      <c r="AL72" s="7"/>
      <c r="AM72" s="11">
        <f>AH72*AI72</f>
        <v>1392</v>
      </c>
      <c r="AN72" s="4"/>
      <c r="AO72" s="7"/>
      <c r="AP72" s="7"/>
      <c r="AQ72" s="7"/>
      <c r="AR72" s="7"/>
      <c r="AS72" s="3"/>
      <c r="AT72" s="3"/>
      <c r="AU72" s="3"/>
      <c r="AV72" s="3"/>
    </row>
    <row r="73" spans="33:48" ht="21" x14ac:dyDescent="0.4">
      <c r="AG73" s="6">
        <v>41567</v>
      </c>
      <c r="AH73" s="9">
        <v>480</v>
      </c>
      <c r="AI73" s="7">
        <v>3.28</v>
      </c>
      <c r="AJ73" s="7"/>
      <c r="AK73" s="7"/>
      <c r="AL73" s="7"/>
      <c r="AM73" s="11">
        <f>AH73*AI73</f>
        <v>1574.3999999999999</v>
      </c>
      <c r="AN73" s="4"/>
      <c r="AO73" s="7"/>
      <c r="AP73" s="7"/>
      <c r="AQ73" s="7"/>
      <c r="AR73" s="7"/>
      <c r="AS73" s="3"/>
      <c r="AT73" s="3"/>
      <c r="AU73" s="3"/>
      <c r="AV73" s="3"/>
    </row>
    <row r="74" spans="33:48" ht="21" x14ac:dyDescent="0.4">
      <c r="AG74" s="6">
        <v>41579</v>
      </c>
      <c r="AH74" s="9">
        <v>480</v>
      </c>
      <c r="AI74" s="7">
        <v>2.5</v>
      </c>
      <c r="AJ74" s="7"/>
      <c r="AK74" s="7"/>
      <c r="AL74" s="7"/>
      <c r="AM74" s="11">
        <f>AH74*AI74</f>
        <v>1200</v>
      </c>
      <c r="AN74" s="4"/>
      <c r="AO74" s="7"/>
      <c r="AP74" s="7"/>
      <c r="AQ74" s="7"/>
      <c r="AR74" s="7"/>
      <c r="AS74" s="3"/>
      <c r="AT74" s="3"/>
      <c r="AU74" s="3"/>
      <c r="AV74" s="3"/>
    </row>
    <row r="75" spans="33:48" ht="21" x14ac:dyDescent="0.4">
      <c r="AG75" s="6">
        <v>41579</v>
      </c>
      <c r="AH75" s="9"/>
      <c r="AI75" s="7">
        <v>2.75</v>
      </c>
      <c r="AJ75" s="7"/>
      <c r="AK75" s="7"/>
      <c r="AL75" s="7"/>
      <c r="AM75" s="11">
        <f t="shared" ref="AM75" si="2">AH75*AI75</f>
        <v>0</v>
      </c>
      <c r="AN75" s="4"/>
      <c r="AO75" s="7"/>
      <c r="AP75" s="7"/>
      <c r="AQ75" s="7"/>
      <c r="AR75" s="7"/>
      <c r="AS75" s="3"/>
      <c r="AT75" s="3"/>
      <c r="AU75" s="3"/>
      <c r="AV75" s="3"/>
    </row>
    <row r="76" spans="33:48" ht="21" x14ac:dyDescent="0.4">
      <c r="AG76" s="6">
        <v>41594</v>
      </c>
      <c r="AH76" s="9">
        <v>480</v>
      </c>
      <c r="AI76" s="7">
        <v>2.6</v>
      </c>
      <c r="AJ76" s="7">
        <v>2.9</v>
      </c>
      <c r="AK76" s="7"/>
      <c r="AL76" s="7"/>
      <c r="AM76" s="11">
        <f t="shared" ref="AM76:AM82" si="3">(AI76+AJ76)*AH76</f>
        <v>2640</v>
      </c>
      <c r="AN76" s="4"/>
      <c r="AO76" s="7"/>
      <c r="AP76" s="7"/>
      <c r="AQ76" s="7"/>
      <c r="AR76" s="7"/>
      <c r="AS76" s="3"/>
      <c r="AT76" s="3"/>
      <c r="AU76" s="3"/>
      <c r="AV76" s="3"/>
    </row>
    <row r="77" spans="33:48" ht="21" x14ac:dyDescent="0.4">
      <c r="AG77" s="6">
        <v>41604</v>
      </c>
      <c r="AH77" s="9">
        <v>480</v>
      </c>
      <c r="AI77" s="7">
        <v>2.9</v>
      </c>
      <c r="AJ77" s="7">
        <v>3.1</v>
      </c>
      <c r="AK77" s="7"/>
      <c r="AL77" s="7"/>
      <c r="AM77" s="11">
        <f t="shared" si="3"/>
        <v>2880</v>
      </c>
      <c r="AN77" s="4"/>
      <c r="AO77" s="7"/>
      <c r="AP77" s="7"/>
      <c r="AQ77" s="7"/>
      <c r="AR77" s="7"/>
      <c r="AS77" s="3"/>
      <c r="AT77" s="3"/>
      <c r="AU77" s="3"/>
      <c r="AV77" s="3"/>
    </row>
    <row r="78" spans="33:48" ht="21" x14ac:dyDescent="0.4">
      <c r="AG78" s="6">
        <v>41633</v>
      </c>
      <c r="AH78" s="9">
        <v>480</v>
      </c>
      <c r="AI78" s="7">
        <v>2.93</v>
      </c>
      <c r="AJ78" s="7">
        <v>2.9</v>
      </c>
      <c r="AK78" s="7"/>
      <c r="AL78" s="7"/>
      <c r="AM78" s="11">
        <f t="shared" si="3"/>
        <v>2798.4</v>
      </c>
      <c r="AN78" s="4"/>
      <c r="AO78" s="7"/>
      <c r="AP78" s="7"/>
      <c r="AQ78" s="7"/>
      <c r="AR78" s="7"/>
      <c r="AS78" s="3"/>
      <c r="AT78" s="3"/>
      <c r="AU78" s="3"/>
      <c r="AV78" s="3"/>
    </row>
    <row r="79" spans="33:48" ht="21" x14ac:dyDescent="0.4">
      <c r="AG79" s="6">
        <v>41636</v>
      </c>
      <c r="AH79" s="9">
        <v>480</v>
      </c>
      <c r="AI79" s="7">
        <v>2.42</v>
      </c>
      <c r="AJ79" s="7"/>
      <c r="AK79" s="7"/>
      <c r="AL79" s="7"/>
      <c r="AM79" s="11">
        <f t="shared" si="3"/>
        <v>1161.5999999999999</v>
      </c>
      <c r="AN79" s="4"/>
      <c r="AO79" s="7"/>
      <c r="AP79" s="7"/>
      <c r="AQ79" s="7"/>
      <c r="AR79" s="7"/>
      <c r="AS79" s="3"/>
      <c r="AT79" s="3"/>
      <c r="AU79" s="3"/>
      <c r="AV79" s="3"/>
    </row>
    <row r="80" spans="33:48" ht="21" x14ac:dyDescent="0.4">
      <c r="AG80" s="6">
        <v>41784</v>
      </c>
      <c r="AH80" s="9">
        <v>500</v>
      </c>
      <c r="AI80" s="7">
        <v>7</v>
      </c>
      <c r="AJ80" s="7"/>
      <c r="AK80" s="7"/>
      <c r="AL80" s="7"/>
      <c r="AM80" s="11">
        <f t="shared" si="3"/>
        <v>3500</v>
      </c>
      <c r="AN80" s="4"/>
      <c r="AO80" s="7"/>
      <c r="AP80" s="7"/>
      <c r="AQ80" s="7"/>
      <c r="AR80" s="7"/>
      <c r="AS80" s="3"/>
      <c r="AT80" s="3"/>
      <c r="AU80" s="3"/>
      <c r="AV80" s="3"/>
    </row>
    <row r="81" spans="33:48" ht="21" x14ac:dyDescent="0.4">
      <c r="AG81" s="6">
        <v>41806</v>
      </c>
      <c r="AH81" s="9">
        <v>500</v>
      </c>
      <c r="AI81" s="7">
        <v>3.6</v>
      </c>
      <c r="AJ81" s="7"/>
      <c r="AK81" s="7"/>
      <c r="AL81" s="7"/>
      <c r="AM81" s="11">
        <f t="shared" si="3"/>
        <v>1800</v>
      </c>
      <c r="AN81" s="4"/>
      <c r="AO81" s="7"/>
      <c r="AP81" s="7"/>
      <c r="AQ81" s="7"/>
      <c r="AR81" s="7"/>
      <c r="AS81" s="3"/>
      <c r="AT81" s="3"/>
      <c r="AU81" s="3"/>
      <c r="AV81" s="3"/>
    </row>
    <row r="82" spans="33:48" ht="21" x14ac:dyDescent="0.4">
      <c r="AG82" s="6">
        <v>41854</v>
      </c>
      <c r="AH82" s="9">
        <v>500</v>
      </c>
      <c r="AI82" s="7">
        <v>2.6</v>
      </c>
      <c r="AJ82" s="7"/>
      <c r="AK82" s="7"/>
      <c r="AL82" s="7"/>
      <c r="AM82" s="11">
        <f t="shared" si="3"/>
        <v>1300</v>
      </c>
      <c r="AN82" s="4"/>
      <c r="AO82" s="7"/>
      <c r="AP82" s="7"/>
      <c r="AQ82" s="7"/>
      <c r="AR82" s="7">
        <f>1300/500</f>
        <v>2.6</v>
      </c>
      <c r="AS82" s="3"/>
      <c r="AT82" s="3"/>
      <c r="AU82" s="3"/>
      <c r="AV82" s="3"/>
    </row>
    <row r="83" spans="33:48" ht="21" x14ac:dyDescent="0.4">
      <c r="AG83" s="6"/>
      <c r="AH83" s="9"/>
      <c r="AI83" s="7"/>
      <c r="AJ83" s="7"/>
      <c r="AK83" s="7"/>
      <c r="AL83" s="7"/>
      <c r="AM83" s="11"/>
      <c r="AN83" s="4"/>
      <c r="AO83" s="7"/>
      <c r="AP83" s="7"/>
      <c r="AQ83" s="7"/>
      <c r="AR83" s="7"/>
      <c r="AS83" s="3"/>
      <c r="AT83" s="3"/>
      <c r="AU83" s="3"/>
      <c r="AV83" s="3"/>
    </row>
    <row r="84" spans="33:48" ht="21" x14ac:dyDescent="0.4">
      <c r="AG84" s="6"/>
      <c r="AH84" s="9"/>
      <c r="AI84" s="7"/>
      <c r="AJ84" s="7"/>
      <c r="AK84" s="7"/>
      <c r="AL84" s="7"/>
      <c r="AM84" s="11"/>
      <c r="AN84" s="4"/>
      <c r="AO84" s="7"/>
      <c r="AP84" s="7"/>
      <c r="AQ84" s="7"/>
      <c r="AR84" s="7"/>
      <c r="AS84" s="3"/>
      <c r="AT84" s="3"/>
      <c r="AU84" s="3"/>
      <c r="AV84" s="3"/>
    </row>
    <row r="85" spans="33:48" ht="21" x14ac:dyDescent="0.4">
      <c r="AG85" s="6" t="s">
        <v>28</v>
      </c>
      <c r="AH85" s="9"/>
      <c r="AI85" s="7"/>
      <c r="AJ85" s="7"/>
      <c r="AK85" s="7"/>
      <c r="AL85" s="7"/>
      <c r="AM85" s="12">
        <f>SUM(AI86:AL107)</f>
        <v>57.830000000000013</v>
      </c>
      <c r="AN85" s="4">
        <f>SUM(AM86:AM107)</f>
        <v>13054.5</v>
      </c>
      <c r="AO85" s="7">
        <f>AI86+AJ86+AI89+AI90+AJ90+AI92+AJ92+AK92+AI93+AJ93+AI96+AI99</f>
        <v>23.540000000000003</v>
      </c>
      <c r="AP85" s="7"/>
      <c r="AQ85" s="7"/>
      <c r="AR85" s="7"/>
      <c r="AS85" s="3"/>
      <c r="AT85" s="3"/>
      <c r="AU85" s="3"/>
      <c r="AV85" s="3"/>
    </row>
    <row r="86" spans="33:48" ht="21" x14ac:dyDescent="0.4">
      <c r="AG86" s="6">
        <v>41559</v>
      </c>
      <c r="AH86" s="9">
        <v>450</v>
      </c>
      <c r="AI86" s="7">
        <v>1.7</v>
      </c>
      <c r="AJ86" s="7">
        <v>2</v>
      </c>
      <c r="AK86" s="7"/>
      <c r="AL86" s="7"/>
      <c r="AM86" s="11">
        <f>AH86*(AI86+AJ86)</f>
        <v>1665</v>
      </c>
      <c r="AN86" s="4"/>
      <c r="AO86" s="7"/>
      <c r="AP86" s="7"/>
      <c r="AQ86" s="7"/>
      <c r="AR86" s="7"/>
      <c r="AS86" s="3"/>
      <c r="AT86" s="3"/>
      <c r="AU86" s="3"/>
      <c r="AV86" s="3"/>
    </row>
    <row r="87" spans="33:48" ht="21" x14ac:dyDescent="0.4">
      <c r="AG87" s="6">
        <v>41467</v>
      </c>
      <c r="AH87" s="9">
        <v>0</v>
      </c>
      <c r="AI87" s="7">
        <v>1.7</v>
      </c>
      <c r="AJ87" s="7"/>
      <c r="AK87" s="7"/>
      <c r="AL87" s="7"/>
      <c r="AM87" s="11">
        <f t="shared" ref="AM87:AM106" si="4">AH87*(AI87+AJ87)</f>
        <v>0</v>
      </c>
      <c r="AN87" s="4"/>
      <c r="AO87" s="7"/>
      <c r="AP87" s="7"/>
      <c r="AQ87" s="7"/>
      <c r="AR87" s="7"/>
      <c r="AS87" s="3"/>
      <c r="AT87" s="3"/>
      <c r="AU87" s="3"/>
      <c r="AV87" s="3"/>
    </row>
    <row r="88" spans="33:48" ht="21" x14ac:dyDescent="0.4">
      <c r="AG88" s="6">
        <v>41566</v>
      </c>
      <c r="AH88" s="9">
        <v>0</v>
      </c>
      <c r="AI88" s="7">
        <v>1.85</v>
      </c>
      <c r="AJ88" s="7"/>
      <c r="AK88" s="7"/>
      <c r="AL88" s="7"/>
      <c r="AM88" s="11">
        <f t="shared" si="4"/>
        <v>0</v>
      </c>
      <c r="AN88" s="4"/>
      <c r="AO88" s="7"/>
      <c r="AP88" s="7"/>
      <c r="AQ88" s="7"/>
      <c r="AR88" s="7"/>
      <c r="AS88" s="3"/>
      <c r="AT88" s="3"/>
      <c r="AU88" s="3"/>
      <c r="AV88" s="3"/>
    </row>
    <row r="89" spans="33:48" ht="21" x14ac:dyDescent="0.4">
      <c r="AG89" s="6">
        <v>41634</v>
      </c>
      <c r="AH89" s="9">
        <v>450</v>
      </c>
      <c r="AI89" s="7">
        <v>2.9</v>
      </c>
      <c r="AJ89" s="7"/>
      <c r="AK89" s="7"/>
      <c r="AL89" s="7"/>
      <c r="AM89" s="11">
        <f t="shared" si="4"/>
        <v>1305</v>
      </c>
      <c r="AN89" s="4"/>
      <c r="AO89" s="7"/>
      <c r="AP89" s="7"/>
      <c r="AQ89" s="7"/>
      <c r="AR89" s="7"/>
      <c r="AS89" s="3"/>
      <c r="AT89" s="3"/>
      <c r="AU89" s="3"/>
      <c r="AV89" s="3"/>
    </row>
    <row r="90" spans="33:48" ht="21" x14ac:dyDescent="0.4">
      <c r="AG90" s="6">
        <v>41642</v>
      </c>
      <c r="AH90" s="9">
        <v>450</v>
      </c>
      <c r="AI90" s="7">
        <v>2.6</v>
      </c>
      <c r="AJ90" s="7">
        <v>1.8</v>
      </c>
      <c r="AK90" s="7"/>
      <c r="AL90" s="7"/>
      <c r="AM90" s="11">
        <f t="shared" si="4"/>
        <v>1980.0000000000002</v>
      </c>
      <c r="AN90" s="4"/>
      <c r="AO90" s="7"/>
      <c r="AP90" s="7"/>
      <c r="AQ90" s="7"/>
      <c r="AR90" s="7"/>
      <c r="AS90" s="3"/>
      <c r="AT90" s="3"/>
      <c r="AU90" s="3"/>
      <c r="AV90" s="3"/>
    </row>
    <row r="91" spans="33:48" ht="21" x14ac:dyDescent="0.4">
      <c r="AG91" s="6">
        <v>41642</v>
      </c>
      <c r="AH91" s="9"/>
      <c r="AI91" s="7">
        <v>1.6</v>
      </c>
      <c r="AJ91" s="7"/>
      <c r="AK91" s="7"/>
      <c r="AL91" s="7"/>
      <c r="AM91" s="11">
        <f t="shared" si="4"/>
        <v>0</v>
      </c>
      <c r="AN91" s="4"/>
      <c r="AO91" s="7">
        <f>SUM(AO4:AO89)</f>
        <v>119.72000000000001</v>
      </c>
      <c r="AP91" s="7"/>
      <c r="AQ91" s="7"/>
      <c r="AR91" s="7"/>
      <c r="AS91" s="3"/>
      <c r="AT91" s="3"/>
      <c r="AU91" s="3"/>
      <c r="AV91" s="3"/>
    </row>
    <row r="92" spans="33:48" ht="21" x14ac:dyDescent="0.4">
      <c r="AG92" s="6">
        <v>41672</v>
      </c>
      <c r="AH92" s="9">
        <v>450</v>
      </c>
      <c r="AI92" s="7">
        <v>1.73</v>
      </c>
      <c r="AJ92" s="7">
        <v>1.87</v>
      </c>
      <c r="AK92" s="7">
        <v>1.27</v>
      </c>
      <c r="AL92" s="7"/>
      <c r="AM92" s="11">
        <f t="shared" si="4"/>
        <v>1620</v>
      </c>
      <c r="AN92" s="4"/>
      <c r="AO92" s="7"/>
      <c r="AP92" s="7"/>
      <c r="AQ92" s="7"/>
      <c r="AR92" s="7"/>
      <c r="AS92" s="3"/>
      <c r="AT92" s="3"/>
      <c r="AU92" s="3"/>
      <c r="AV92" s="3"/>
    </row>
    <row r="93" spans="33:48" ht="21" x14ac:dyDescent="0.4">
      <c r="AG93" s="6">
        <v>41672</v>
      </c>
      <c r="AH93" s="9">
        <v>450</v>
      </c>
      <c r="AI93" s="7">
        <v>2.44</v>
      </c>
      <c r="AJ93" s="7">
        <v>1.43</v>
      </c>
      <c r="AK93" s="7"/>
      <c r="AL93" s="7"/>
      <c r="AM93" s="11">
        <f t="shared" si="4"/>
        <v>1741.5</v>
      </c>
      <c r="AN93" s="4"/>
      <c r="AO93" s="7"/>
      <c r="AP93" s="7"/>
      <c r="AQ93" s="7"/>
      <c r="AR93" s="7"/>
      <c r="AS93" s="3"/>
      <c r="AT93" s="3"/>
      <c r="AU93" s="3"/>
      <c r="AV93" s="3"/>
    </row>
    <row r="94" spans="33:48" ht="21" x14ac:dyDescent="0.4">
      <c r="AG94" s="6">
        <v>41672</v>
      </c>
      <c r="AH94" s="9"/>
      <c r="AI94" s="7">
        <v>1.4</v>
      </c>
      <c r="AJ94" s="7"/>
      <c r="AK94" s="7"/>
      <c r="AL94" s="7"/>
      <c r="AM94" s="11">
        <f t="shared" si="4"/>
        <v>0</v>
      </c>
      <c r="AN94" s="4"/>
      <c r="AO94" s="7"/>
      <c r="AP94" s="7"/>
      <c r="AQ94" s="7"/>
      <c r="AR94" s="7"/>
      <c r="AS94" s="3"/>
      <c r="AT94" s="3"/>
      <c r="AU94" s="3"/>
      <c r="AV94" s="3"/>
    </row>
    <row r="95" spans="33:48" ht="21" x14ac:dyDescent="0.4">
      <c r="AG95" s="6">
        <v>41677</v>
      </c>
      <c r="AH95" s="9"/>
      <c r="AI95" s="7">
        <v>1.4</v>
      </c>
      <c r="AJ95" s="7"/>
      <c r="AK95" s="7"/>
      <c r="AL95" s="7"/>
      <c r="AM95" s="11">
        <f t="shared" si="4"/>
        <v>0</v>
      </c>
      <c r="AN95" s="4"/>
      <c r="AO95" s="7"/>
      <c r="AP95" s="7"/>
      <c r="AQ95" s="7"/>
      <c r="AR95" s="7"/>
      <c r="AS95" s="3"/>
      <c r="AT95" s="3"/>
      <c r="AU95" s="3"/>
      <c r="AV95" s="3"/>
    </row>
    <row r="96" spans="33:48" ht="21" x14ac:dyDescent="0.4">
      <c r="AG96" s="6">
        <v>41693</v>
      </c>
      <c r="AH96" s="9">
        <v>450</v>
      </c>
      <c r="AI96" s="7">
        <v>1.6</v>
      </c>
      <c r="AJ96" s="7"/>
      <c r="AK96" s="7"/>
      <c r="AL96" s="7"/>
      <c r="AM96" s="11">
        <f t="shared" si="4"/>
        <v>720</v>
      </c>
      <c r="AN96" s="4"/>
      <c r="AO96" s="7"/>
      <c r="AP96" s="7"/>
      <c r="AQ96" s="7"/>
      <c r="AR96" s="7"/>
      <c r="AS96" s="3"/>
      <c r="AT96" s="3"/>
      <c r="AU96" s="3"/>
      <c r="AV96" s="3"/>
    </row>
    <row r="97" spans="33:48" ht="21" x14ac:dyDescent="0.4">
      <c r="AG97" s="6">
        <v>41693</v>
      </c>
      <c r="AH97" s="9"/>
      <c r="AI97" s="7">
        <v>1.5</v>
      </c>
      <c r="AJ97" s="7">
        <v>1.5</v>
      </c>
      <c r="AK97" s="7"/>
      <c r="AL97" s="7"/>
      <c r="AM97" s="11">
        <f t="shared" si="4"/>
        <v>0</v>
      </c>
      <c r="AN97" s="4"/>
      <c r="AO97" s="7"/>
      <c r="AP97" s="7"/>
      <c r="AQ97" s="7"/>
      <c r="AR97" s="7"/>
      <c r="AS97" s="3"/>
      <c r="AT97" s="3"/>
      <c r="AU97" s="3"/>
      <c r="AV97" s="3"/>
    </row>
    <row r="98" spans="33:48" ht="21" x14ac:dyDescent="0.4">
      <c r="AG98" s="6">
        <v>41713</v>
      </c>
      <c r="AH98" s="9"/>
      <c r="AI98" s="7">
        <v>2</v>
      </c>
      <c r="AJ98" s="7"/>
      <c r="AK98" s="7"/>
      <c r="AL98" s="7"/>
      <c r="AM98" s="11">
        <f t="shared" si="4"/>
        <v>0</v>
      </c>
      <c r="AN98" s="4"/>
      <c r="AO98" s="7"/>
      <c r="AP98" s="7"/>
      <c r="AQ98" s="7"/>
      <c r="AR98" s="7"/>
      <c r="AS98" s="3"/>
      <c r="AT98" s="3"/>
      <c r="AU98" s="3"/>
      <c r="AV98" s="3"/>
    </row>
    <row r="99" spans="33:48" ht="21" x14ac:dyDescent="0.4">
      <c r="AG99" s="6">
        <v>41729</v>
      </c>
      <c r="AH99" s="9">
        <v>450</v>
      </c>
      <c r="AI99" s="7">
        <v>2.2000000000000002</v>
      </c>
      <c r="AJ99" s="7"/>
      <c r="AK99" s="7"/>
      <c r="AL99" s="7"/>
      <c r="AM99" s="11">
        <f t="shared" si="4"/>
        <v>990.00000000000011</v>
      </c>
      <c r="AN99" s="4"/>
      <c r="AO99" s="7"/>
      <c r="AP99" s="7"/>
      <c r="AQ99" s="7"/>
      <c r="AR99" s="7"/>
      <c r="AS99" s="3"/>
      <c r="AT99" s="3"/>
      <c r="AU99" s="3"/>
      <c r="AV99" s="3"/>
    </row>
    <row r="100" spans="33:48" ht="21" x14ac:dyDescent="0.4">
      <c r="AG100" s="6">
        <v>41779</v>
      </c>
      <c r="AH100" s="9"/>
      <c r="AI100" s="7">
        <v>3.6</v>
      </c>
      <c r="AJ100" s="7"/>
      <c r="AK100" s="7"/>
      <c r="AL100" s="7"/>
      <c r="AM100" s="11"/>
      <c r="AN100" s="4"/>
      <c r="AO100" s="7"/>
      <c r="AP100" s="7"/>
      <c r="AQ100" s="7"/>
      <c r="AR100" s="7"/>
      <c r="AS100" s="3"/>
      <c r="AT100" s="3"/>
      <c r="AU100" s="3"/>
      <c r="AV100" s="3"/>
    </row>
    <row r="101" spans="33:48" ht="21" x14ac:dyDescent="0.4">
      <c r="AG101" s="6">
        <v>41784</v>
      </c>
      <c r="AH101" s="9">
        <v>450</v>
      </c>
      <c r="AI101" s="7">
        <v>1.24</v>
      </c>
      <c r="AJ101" s="7"/>
      <c r="AK101" s="7"/>
      <c r="AL101" s="7"/>
      <c r="AM101" s="11">
        <f t="shared" si="4"/>
        <v>558</v>
      </c>
      <c r="AN101" s="4"/>
      <c r="AO101" s="7"/>
      <c r="AP101" s="7"/>
      <c r="AQ101" s="7"/>
      <c r="AR101" s="7"/>
      <c r="AS101" s="3"/>
      <c r="AT101" s="3"/>
      <c r="AU101" s="3"/>
      <c r="AV101" s="3"/>
    </row>
    <row r="102" spans="33:48" ht="21" x14ac:dyDescent="0.4">
      <c r="AG102" s="6">
        <v>41800</v>
      </c>
      <c r="AH102" s="9"/>
      <c r="AI102" s="7">
        <v>6</v>
      </c>
      <c r="AJ102" s="7"/>
      <c r="AK102" s="7"/>
      <c r="AL102" s="7"/>
      <c r="AM102" s="11">
        <f t="shared" si="4"/>
        <v>0</v>
      </c>
      <c r="AN102" s="4"/>
      <c r="AO102" s="7"/>
      <c r="AP102" s="7"/>
      <c r="AQ102" s="7"/>
      <c r="AR102" s="7"/>
      <c r="AS102" s="3"/>
      <c r="AT102" s="3"/>
      <c r="AU102" s="3"/>
      <c r="AV102" s="3"/>
    </row>
    <row r="103" spans="33:48" ht="21" x14ac:dyDescent="0.4">
      <c r="AG103" s="6">
        <v>41821</v>
      </c>
      <c r="AH103" s="9"/>
      <c r="AI103" s="7">
        <v>5</v>
      </c>
      <c r="AJ103" s="7"/>
      <c r="AK103" s="7"/>
      <c r="AL103" s="7"/>
      <c r="AM103" s="11">
        <f t="shared" si="4"/>
        <v>0</v>
      </c>
      <c r="AN103" s="4"/>
      <c r="AO103" s="7"/>
      <c r="AP103" s="7"/>
      <c r="AQ103" s="7"/>
      <c r="AR103" s="7"/>
      <c r="AS103" s="3"/>
      <c r="AT103" s="3"/>
      <c r="AU103" s="3"/>
      <c r="AV103" s="3"/>
    </row>
    <row r="104" spans="33:48" ht="21" x14ac:dyDescent="0.4">
      <c r="AG104" s="6">
        <v>41853</v>
      </c>
      <c r="AH104" s="9">
        <v>450</v>
      </c>
      <c r="AI104" s="7">
        <v>5.5</v>
      </c>
      <c r="AJ104" s="7"/>
      <c r="AK104" s="7"/>
      <c r="AL104" s="7"/>
      <c r="AM104" s="11">
        <f t="shared" si="4"/>
        <v>2475</v>
      </c>
      <c r="AN104" s="4"/>
      <c r="AO104" s="7"/>
      <c r="AP104" s="7"/>
      <c r="AQ104" s="7"/>
      <c r="AR104" s="7"/>
      <c r="AS104" s="3"/>
      <c r="AT104" s="3"/>
      <c r="AU104" s="3"/>
      <c r="AV104" s="3"/>
    </row>
    <row r="105" spans="33:48" ht="21" x14ac:dyDescent="0.4">
      <c r="AG105" s="6"/>
      <c r="AH105" s="9"/>
      <c r="AI105" s="7"/>
      <c r="AJ105" s="7"/>
      <c r="AK105" s="7"/>
      <c r="AL105" s="7"/>
      <c r="AM105" s="11"/>
      <c r="AN105" s="4"/>
      <c r="AO105" s="7"/>
      <c r="AP105" s="7"/>
      <c r="AQ105" s="7"/>
      <c r="AR105" s="7"/>
      <c r="AS105" s="3"/>
      <c r="AT105" s="3"/>
      <c r="AU105" s="3"/>
      <c r="AV105" s="3"/>
    </row>
    <row r="106" spans="33:48" ht="21" x14ac:dyDescent="0.4">
      <c r="AG106" s="6"/>
      <c r="AH106" s="9"/>
      <c r="AI106" s="7"/>
      <c r="AJ106" s="7"/>
      <c r="AK106" s="7"/>
      <c r="AL106" s="7"/>
      <c r="AM106" s="11">
        <f t="shared" si="4"/>
        <v>0</v>
      </c>
      <c r="AN106" s="4"/>
      <c r="AO106" s="7"/>
      <c r="AP106" s="7"/>
      <c r="AQ106" s="7"/>
      <c r="AR106" s="7"/>
      <c r="AS106" s="3"/>
      <c r="AT106" s="3"/>
      <c r="AU106" s="3"/>
      <c r="AV106" s="3"/>
    </row>
    <row r="107" spans="33:48" ht="21" x14ac:dyDescent="0.4">
      <c r="AG107" s="6"/>
      <c r="AH107" s="9"/>
      <c r="AI107" s="7"/>
      <c r="AJ107" s="7"/>
      <c r="AK107" s="7"/>
      <c r="AL107" s="7"/>
      <c r="AM107" s="11"/>
      <c r="AN107" s="4"/>
      <c r="AO107" s="7"/>
      <c r="AP107" s="7"/>
      <c r="AQ107" s="7"/>
      <c r="AR107" s="7"/>
      <c r="AS107" s="3"/>
      <c r="AT107" s="3"/>
      <c r="AU107" s="3"/>
      <c r="AV107" s="3"/>
    </row>
    <row r="108" spans="33:48" ht="21" x14ac:dyDescent="0.4">
      <c r="AG108" s="6" t="s">
        <v>35</v>
      </c>
      <c r="AH108" s="9"/>
      <c r="AI108" s="7"/>
      <c r="AJ108" s="7"/>
      <c r="AK108" s="7"/>
      <c r="AL108" s="7"/>
      <c r="AM108" s="11" t="s">
        <v>7</v>
      </c>
      <c r="AN108" s="4">
        <f>SUM(AN4:AN107)</f>
        <v>64014.9</v>
      </c>
      <c r="AO108" s="7"/>
      <c r="AP108" s="7"/>
      <c r="AQ108" s="7"/>
      <c r="AR108" s="7"/>
      <c r="AS108" s="3"/>
      <c r="AT108" s="3"/>
      <c r="AU108" s="3"/>
      <c r="AV108" s="3"/>
    </row>
    <row r="109" spans="33:48" ht="21" x14ac:dyDescent="0.4">
      <c r="AG109" s="6"/>
      <c r="AH109" s="9"/>
      <c r="AI109" s="7"/>
      <c r="AJ109" s="7"/>
      <c r="AK109" s="7"/>
      <c r="AL109" s="7"/>
      <c r="AM109" s="11"/>
      <c r="AN109" s="4"/>
      <c r="AO109" s="7"/>
      <c r="AP109" s="7"/>
      <c r="AQ109" s="7"/>
      <c r="AR109" s="7"/>
      <c r="AS109" s="3"/>
      <c r="AT109" s="3"/>
      <c r="AU109" s="3"/>
      <c r="AV109" s="3"/>
    </row>
    <row r="110" spans="33:48" ht="21" x14ac:dyDescent="0.4">
      <c r="AG110" s="3" t="s">
        <v>29</v>
      </c>
      <c r="AH110" s="9"/>
      <c r="AI110" s="7"/>
      <c r="AJ110" s="7"/>
      <c r="AK110" s="7"/>
      <c r="AL110" s="7"/>
      <c r="AM110" s="12">
        <f>AM85+AM71+AM42+AM31+AM4</f>
        <v>252.85000000000002</v>
      </c>
      <c r="AN110" s="4"/>
      <c r="AO110" s="7"/>
      <c r="AP110" s="7"/>
      <c r="AQ110" s="7"/>
      <c r="AR110" s="7"/>
      <c r="AS110" s="3"/>
      <c r="AT110" s="3"/>
      <c r="AU110" s="3"/>
      <c r="AV110" s="3"/>
    </row>
    <row r="111" spans="33:48" ht="21" x14ac:dyDescent="0.4">
      <c r="AG111" s="3" t="s">
        <v>7</v>
      </c>
      <c r="AH111" s="9"/>
      <c r="AI111" s="7" t="s">
        <v>7</v>
      </c>
      <c r="AJ111" s="7" t="s">
        <v>7</v>
      </c>
      <c r="AK111" s="7"/>
      <c r="AL111" s="7"/>
      <c r="AM111" s="11"/>
      <c r="AN111" s="4"/>
      <c r="AO111" s="7"/>
      <c r="AP111" s="7"/>
      <c r="AQ111" s="7"/>
      <c r="AR111" s="7"/>
      <c r="AS111" s="3"/>
      <c r="AT111" s="3"/>
      <c r="AU111" s="3"/>
      <c r="AV111" s="3"/>
    </row>
    <row r="112" spans="33:48" ht="21" x14ac:dyDescent="0.4">
      <c r="AG112" s="3"/>
      <c r="AH112" s="9"/>
      <c r="AI112" s="7" t="s">
        <v>7</v>
      </c>
      <c r="AJ112" s="7"/>
      <c r="AK112" s="7"/>
      <c r="AL112" s="7"/>
      <c r="AM112" s="11"/>
      <c r="AN112" s="4"/>
      <c r="AO112" s="7"/>
      <c r="AP112" s="7"/>
      <c r="AQ112" s="7"/>
      <c r="AR112" s="7"/>
      <c r="AS112" s="3"/>
      <c r="AT112" s="3"/>
      <c r="AU112" s="3"/>
      <c r="AV112" s="3"/>
    </row>
    <row r="113" spans="33:48" ht="21" x14ac:dyDescent="0.4">
      <c r="AG113" s="3"/>
      <c r="AH113" s="9"/>
      <c r="AI113" s="7"/>
      <c r="AJ113" s="7"/>
      <c r="AK113" s="7"/>
      <c r="AL113" s="7"/>
      <c r="AM113" s="11">
        <f>Затраты!AO64</f>
        <v>0</v>
      </c>
      <c r="AN113" s="4"/>
      <c r="AO113" s="7"/>
      <c r="AP113" s="7"/>
      <c r="AQ113" s="7"/>
      <c r="AR113" s="7"/>
      <c r="AS113" s="3"/>
      <c r="AT113" s="3"/>
      <c r="AU113" s="3"/>
      <c r="AV113" s="3"/>
    </row>
    <row r="114" spans="33:48" ht="21" x14ac:dyDescent="0.4">
      <c r="AG114" s="3" t="s">
        <v>34</v>
      </c>
      <c r="AH114" s="9"/>
      <c r="AI114" s="7"/>
      <c r="AJ114" s="7"/>
      <c r="AK114" s="7"/>
      <c r="AL114" s="7"/>
      <c r="AM114" s="11">
        <f>AM113/AM110</f>
        <v>0</v>
      </c>
      <c r="AN114" s="4" t="s">
        <v>30</v>
      </c>
      <c r="AO114" s="7"/>
      <c r="AP114" s="7"/>
      <c r="AQ114" s="7"/>
      <c r="AR114" s="7"/>
      <c r="AS114" s="3"/>
      <c r="AT114" s="3"/>
      <c r="AU114" s="3"/>
      <c r="AV114" s="3"/>
    </row>
    <row r="115" spans="33:48" ht="21" x14ac:dyDescent="0.4">
      <c r="AG115" s="3" t="s">
        <v>32</v>
      </c>
      <c r="AH115" s="9"/>
      <c r="AI115" s="7"/>
      <c r="AJ115" s="7"/>
      <c r="AK115" s="7"/>
      <c r="AL115" s="7"/>
      <c r="AM115" s="11">
        <f>AM113/Затраты!C59</f>
        <v>0</v>
      </c>
      <c r="AN115" s="4" t="s">
        <v>31</v>
      </c>
      <c r="AO115" s="7"/>
      <c r="AP115" s="7"/>
      <c r="AQ115" s="7"/>
      <c r="AR115" s="7"/>
      <c r="AS115" s="3"/>
      <c r="AT115" s="3"/>
      <c r="AU115" s="3"/>
      <c r="AV115" s="3"/>
    </row>
    <row r="116" spans="33:48" ht="21" x14ac:dyDescent="0.4">
      <c r="AG116" s="3"/>
      <c r="AH116" s="9"/>
      <c r="AI116" s="3"/>
      <c r="AJ116" s="3"/>
      <c r="AK116" s="3"/>
      <c r="AL116" s="3"/>
      <c r="AM116" s="11">
        <f>Затраты!AO52</f>
        <v>0</v>
      </c>
      <c r="AN116" s="4"/>
      <c r="AO116" s="3"/>
      <c r="AP116" s="3"/>
      <c r="AQ116" s="3"/>
      <c r="AR116" s="3"/>
      <c r="AS116" s="3"/>
      <c r="AT116" s="3"/>
      <c r="AU116" s="3"/>
      <c r="AV116" s="3"/>
    </row>
    <row r="117" spans="33:48" ht="21" x14ac:dyDescent="0.4">
      <c r="AG117" s="3" t="s">
        <v>33</v>
      </c>
      <c r="AH117" s="9"/>
      <c r="AI117" s="3"/>
      <c r="AJ117" s="3"/>
      <c r="AK117" s="3"/>
      <c r="AL117" s="3"/>
      <c r="AM117" s="11">
        <f>AM116/Затраты!C59</f>
        <v>0</v>
      </c>
      <c r="AN117" s="4"/>
      <c r="AO117" s="3"/>
      <c r="AP117" s="3"/>
      <c r="AQ117" s="3"/>
      <c r="AR117" s="3"/>
      <c r="AS117" s="3"/>
      <c r="AT117" s="3"/>
      <c r="AU117" s="3"/>
      <c r="AV117" s="3"/>
    </row>
    <row r="118" spans="33:48" ht="21" x14ac:dyDescent="0.4">
      <c r="AG118" s="3"/>
      <c r="AH118" s="9"/>
      <c r="AI118" s="3"/>
      <c r="AJ118" s="3"/>
      <c r="AK118" s="3"/>
      <c r="AL118" s="3"/>
      <c r="AM118" s="11"/>
      <c r="AN118" s="4"/>
      <c r="AO118" s="3"/>
      <c r="AP118" s="3"/>
      <c r="AQ118" s="3"/>
      <c r="AR118" s="3"/>
      <c r="AS118" s="3"/>
      <c r="AT118" s="3"/>
      <c r="AU118" s="3"/>
      <c r="AV118" s="3"/>
    </row>
    <row r="119" spans="33:48" ht="21" x14ac:dyDescent="0.4">
      <c r="AG119" s="3"/>
      <c r="AH119" s="9"/>
      <c r="AI119" s="3"/>
      <c r="AJ119" s="3"/>
      <c r="AK119" s="3"/>
      <c r="AL119" s="3"/>
      <c r="AM119" s="11"/>
      <c r="AN119" s="4"/>
      <c r="AO119" s="3"/>
      <c r="AP119" s="3"/>
      <c r="AQ119" s="3"/>
      <c r="AR119" s="3"/>
      <c r="AS119" s="3"/>
      <c r="AT119" s="3"/>
      <c r="AU119" s="3"/>
      <c r="AV119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topLeftCell="A43" workbookViewId="0">
      <selection activeCell="B82" sqref="B82"/>
    </sheetView>
  </sheetViews>
  <sheetFormatPr defaultRowHeight="21" x14ac:dyDescent="0.4"/>
  <cols>
    <col min="1" max="1" width="12.88671875" style="3" customWidth="1"/>
    <col min="2" max="2" width="19.109375" style="3" customWidth="1"/>
    <col min="3" max="3" width="15" style="3" customWidth="1"/>
    <col min="4" max="4" width="13.88671875" style="3" customWidth="1"/>
    <col min="5" max="9" width="9.109375" style="3"/>
  </cols>
  <sheetData>
    <row r="1" spans="1:4" x14ac:dyDescent="0.4">
      <c r="A1" s="3" t="s">
        <v>41</v>
      </c>
    </row>
    <row r="2" spans="1:4" x14ac:dyDescent="0.4">
      <c r="A2" s="6">
        <v>41791</v>
      </c>
      <c r="B2" s="3">
        <v>4.5</v>
      </c>
      <c r="C2" s="3">
        <v>100</v>
      </c>
      <c r="D2" s="3">
        <f>B2*C2</f>
        <v>450</v>
      </c>
    </row>
    <row r="3" spans="1:4" x14ac:dyDescent="0.4">
      <c r="A3" s="6">
        <v>41802</v>
      </c>
      <c r="B3" s="3">
        <v>8</v>
      </c>
      <c r="C3" s="3">
        <v>130</v>
      </c>
      <c r="D3" s="3">
        <f>B3*C3</f>
        <v>1040</v>
      </c>
    </row>
    <row r="4" spans="1:4" x14ac:dyDescent="0.4">
      <c r="A4" s="6">
        <v>41806</v>
      </c>
      <c r="B4" s="3">
        <v>2</v>
      </c>
      <c r="C4" s="3">
        <v>150</v>
      </c>
      <c r="D4" s="3">
        <f>B4*C4</f>
        <v>300</v>
      </c>
    </row>
    <row r="5" spans="1:4" x14ac:dyDescent="0.4">
      <c r="A5" s="6">
        <v>41811</v>
      </c>
      <c r="B5" s="3">
        <v>1</v>
      </c>
      <c r="C5" s="3">
        <v>130</v>
      </c>
      <c r="D5" s="3">
        <f t="shared" ref="D5:D34" si="0">B5*C5</f>
        <v>130</v>
      </c>
    </row>
    <row r="6" spans="1:4" x14ac:dyDescent="0.4">
      <c r="B6" s="3">
        <v>1</v>
      </c>
      <c r="C6" s="3">
        <v>100</v>
      </c>
      <c r="D6" s="3">
        <f t="shared" si="0"/>
        <v>100</v>
      </c>
    </row>
    <row r="7" spans="1:4" x14ac:dyDescent="0.4">
      <c r="B7" s="3">
        <v>10</v>
      </c>
      <c r="C7" s="3">
        <v>150</v>
      </c>
      <c r="D7" s="3">
        <f t="shared" si="0"/>
        <v>1500</v>
      </c>
    </row>
    <row r="8" spans="1:4" x14ac:dyDescent="0.4">
      <c r="A8" s="6">
        <v>41816</v>
      </c>
      <c r="B8" s="3">
        <v>1</v>
      </c>
      <c r="C8" s="3">
        <v>100</v>
      </c>
      <c r="D8" s="3">
        <f t="shared" si="0"/>
        <v>100</v>
      </c>
    </row>
    <row r="9" spans="1:4" x14ac:dyDescent="0.4">
      <c r="A9" s="6">
        <v>41817</v>
      </c>
      <c r="B9" s="3">
        <v>2</v>
      </c>
      <c r="C9" s="3">
        <v>100</v>
      </c>
      <c r="D9" s="3">
        <f t="shared" si="0"/>
        <v>200</v>
      </c>
    </row>
    <row r="10" spans="1:4" x14ac:dyDescent="0.4">
      <c r="A10" s="6">
        <v>41818</v>
      </c>
      <c r="B10" s="3">
        <v>11</v>
      </c>
      <c r="C10" s="3">
        <v>160</v>
      </c>
      <c r="D10" s="3">
        <f t="shared" si="0"/>
        <v>1760</v>
      </c>
    </row>
    <row r="11" spans="1:4" x14ac:dyDescent="0.4">
      <c r="A11" s="6">
        <v>41821</v>
      </c>
      <c r="B11" s="3">
        <v>1</v>
      </c>
      <c r="C11" s="3">
        <v>100</v>
      </c>
      <c r="D11" s="3">
        <f t="shared" si="0"/>
        <v>100</v>
      </c>
    </row>
    <row r="12" spans="1:4" x14ac:dyDescent="0.4">
      <c r="A12" s="6">
        <v>41823</v>
      </c>
      <c r="B12" s="3">
        <v>0.5</v>
      </c>
      <c r="C12" s="3">
        <v>150</v>
      </c>
      <c r="D12" s="3">
        <f t="shared" si="0"/>
        <v>75</v>
      </c>
    </row>
    <row r="13" spans="1:4" x14ac:dyDescent="0.4">
      <c r="A13" s="6">
        <v>41824</v>
      </c>
      <c r="B13" s="3">
        <v>2</v>
      </c>
      <c r="C13" s="3">
        <v>100</v>
      </c>
      <c r="D13" s="3">
        <f t="shared" si="0"/>
        <v>200</v>
      </c>
    </row>
    <row r="14" spans="1:4" x14ac:dyDescent="0.4">
      <c r="A14" s="6">
        <v>41825</v>
      </c>
      <c r="B14" s="3">
        <v>8.5</v>
      </c>
      <c r="C14" s="3">
        <v>150</v>
      </c>
      <c r="D14" s="3">
        <f t="shared" si="0"/>
        <v>1275</v>
      </c>
    </row>
    <row r="15" spans="1:4" x14ac:dyDescent="0.4">
      <c r="A15" s="6"/>
      <c r="B15" s="3">
        <v>3</v>
      </c>
      <c r="C15" s="3">
        <v>130</v>
      </c>
      <c r="D15" s="3">
        <f t="shared" si="0"/>
        <v>390</v>
      </c>
    </row>
    <row r="16" spans="1:4" x14ac:dyDescent="0.4">
      <c r="B16" s="3">
        <v>3</v>
      </c>
      <c r="C16" s="3">
        <v>120</v>
      </c>
      <c r="D16" s="3">
        <f t="shared" si="0"/>
        <v>360</v>
      </c>
    </row>
    <row r="17" spans="1:8" x14ac:dyDescent="0.4">
      <c r="A17" s="6">
        <v>41827</v>
      </c>
      <c r="B17" s="3">
        <v>2</v>
      </c>
      <c r="C17" s="3">
        <v>100</v>
      </c>
      <c r="D17" s="3">
        <f t="shared" si="0"/>
        <v>200</v>
      </c>
    </row>
    <row r="18" spans="1:8" x14ac:dyDescent="0.4">
      <c r="A18" s="6">
        <v>41832</v>
      </c>
      <c r="B18" s="3">
        <v>22</v>
      </c>
      <c r="C18" s="3">
        <v>140</v>
      </c>
      <c r="D18" s="3">
        <f t="shared" si="0"/>
        <v>3080</v>
      </c>
      <c r="G18" s="3" t="s">
        <v>7</v>
      </c>
    </row>
    <row r="19" spans="1:8" x14ac:dyDescent="0.4">
      <c r="B19" s="3">
        <v>1</v>
      </c>
      <c r="C19" s="3">
        <v>100</v>
      </c>
      <c r="D19" s="3">
        <f t="shared" si="0"/>
        <v>100</v>
      </c>
    </row>
    <row r="20" spans="1:8" x14ac:dyDescent="0.4">
      <c r="A20" s="6">
        <v>41833</v>
      </c>
      <c r="B20" s="3">
        <v>1</v>
      </c>
      <c r="C20" s="3">
        <v>100</v>
      </c>
      <c r="D20" s="3">
        <f t="shared" si="0"/>
        <v>100</v>
      </c>
      <c r="H20" s="3">
        <f>SUM(B2:B17)</f>
        <v>60.5</v>
      </c>
    </row>
    <row r="21" spans="1:8" x14ac:dyDescent="0.4">
      <c r="A21" s="6">
        <v>41836</v>
      </c>
      <c r="B21" s="3">
        <v>1</v>
      </c>
      <c r="C21" s="3">
        <v>100</v>
      </c>
      <c r="D21" s="3">
        <f t="shared" si="0"/>
        <v>100</v>
      </c>
    </row>
    <row r="22" spans="1:8" x14ac:dyDescent="0.4">
      <c r="A22" s="6">
        <v>41837</v>
      </c>
      <c r="B22" s="3">
        <v>30</v>
      </c>
      <c r="C22" s="3">
        <v>90</v>
      </c>
      <c r="D22" s="3">
        <f t="shared" si="0"/>
        <v>2700</v>
      </c>
    </row>
    <row r="23" spans="1:8" x14ac:dyDescent="0.4">
      <c r="A23" s="6">
        <v>41838</v>
      </c>
      <c r="B23" s="3">
        <v>8</v>
      </c>
      <c r="C23" s="3">
        <v>90</v>
      </c>
      <c r="D23" s="3">
        <f t="shared" si="0"/>
        <v>720</v>
      </c>
    </row>
    <row r="24" spans="1:8" x14ac:dyDescent="0.4">
      <c r="A24" s="6">
        <v>41844</v>
      </c>
      <c r="B24" s="3">
        <v>22</v>
      </c>
      <c r="C24" s="3">
        <v>80</v>
      </c>
      <c r="D24" s="3">
        <f t="shared" si="0"/>
        <v>1760</v>
      </c>
    </row>
    <row r="25" spans="1:8" x14ac:dyDescent="0.4">
      <c r="A25" s="6">
        <v>41846</v>
      </c>
      <c r="B25" s="3">
        <v>14</v>
      </c>
      <c r="C25" s="3">
        <v>90</v>
      </c>
      <c r="D25" s="3">
        <f t="shared" si="0"/>
        <v>1260</v>
      </c>
    </row>
    <row r="26" spans="1:8" x14ac:dyDescent="0.4">
      <c r="A26" s="6">
        <v>41850</v>
      </c>
      <c r="B26" s="3">
        <v>18</v>
      </c>
      <c r="C26" s="3">
        <v>50</v>
      </c>
      <c r="D26" s="3">
        <f t="shared" si="0"/>
        <v>900</v>
      </c>
    </row>
    <row r="27" spans="1:8" x14ac:dyDescent="0.4">
      <c r="A27" s="6">
        <v>41853</v>
      </c>
      <c r="B27" s="3">
        <v>7</v>
      </c>
      <c r="C27" s="3">
        <v>50</v>
      </c>
      <c r="D27" s="3">
        <f t="shared" si="0"/>
        <v>350</v>
      </c>
    </row>
    <row r="28" spans="1:8" x14ac:dyDescent="0.4">
      <c r="A28" s="6">
        <v>41854</v>
      </c>
      <c r="B28" s="3">
        <v>2</v>
      </c>
      <c r="C28" s="3">
        <v>70</v>
      </c>
      <c r="D28" s="3">
        <f t="shared" si="0"/>
        <v>140</v>
      </c>
    </row>
    <row r="29" spans="1:8" x14ac:dyDescent="0.4">
      <c r="A29" s="6">
        <v>41860</v>
      </c>
      <c r="B29" s="3">
        <v>20</v>
      </c>
      <c r="C29" s="3">
        <v>60</v>
      </c>
      <c r="D29" s="3">
        <f t="shared" si="0"/>
        <v>1200</v>
      </c>
    </row>
    <row r="30" spans="1:8" x14ac:dyDescent="0.4">
      <c r="A30" s="6">
        <v>41861</v>
      </c>
      <c r="B30" s="3">
        <v>2</v>
      </c>
      <c r="C30" s="3">
        <v>70</v>
      </c>
      <c r="D30" s="3">
        <f t="shared" si="0"/>
        <v>140</v>
      </c>
    </row>
    <row r="31" spans="1:8" x14ac:dyDescent="0.4">
      <c r="A31" s="6">
        <v>41867</v>
      </c>
      <c r="B31" s="3">
        <v>12</v>
      </c>
      <c r="C31" s="3">
        <v>70</v>
      </c>
      <c r="D31" s="3">
        <f t="shared" si="0"/>
        <v>840</v>
      </c>
    </row>
    <row r="32" spans="1:8" x14ac:dyDescent="0.4">
      <c r="A32" s="6">
        <v>41869</v>
      </c>
      <c r="B32" s="3">
        <v>6.5</v>
      </c>
      <c r="C32" s="3">
        <v>60</v>
      </c>
      <c r="D32" s="3">
        <f t="shared" si="0"/>
        <v>390</v>
      </c>
    </row>
    <row r="33" spans="1:8" x14ac:dyDescent="0.4">
      <c r="A33" s="6">
        <v>41902</v>
      </c>
      <c r="B33" s="3">
        <v>7</v>
      </c>
      <c r="C33" s="3">
        <v>80</v>
      </c>
      <c r="D33" s="3">
        <f t="shared" si="0"/>
        <v>560</v>
      </c>
    </row>
    <row r="34" spans="1:8" x14ac:dyDescent="0.4">
      <c r="A34" s="6">
        <v>41907</v>
      </c>
      <c r="B34" s="3">
        <v>6</v>
      </c>
      <c r="C34" s="3">
        <v>70</v>
      </c>
      <c r="D34" s="3">
        <f t="shared" si="0"/>
        <v>420</v>
      </c>
    </row>
    <row r="36" spans="1:8" x14ac:dyDescent="0.4">
      <c r="B36" s="3">
        <f>SUM(B2:B35)</f>
        <v>240</v>
      </c>
      <c r="D36" s="3">
        <f>SUM(D2:D35)</f>
        <v>22940</v>
      </c>
      <c r="H36" s="3">
        <f>D36/B36</f>
        <v>95.583333333333329</v>
      </c>
    </row>
    <row r="40" spans="1:8" x14ac:dyDescent="0.4">
      <c r="A40" s="3" t="s">
        <v>44</v>
      </c>
    </row>
    <row r="42" spans="1:8" x14ac:dyDescent="0.4">
      <c r="A42" s="6">
        <v>41833</v>
      </c>
      <c r="B42" s="3">
        <v>1.4</v>
      </c>
      <c r="C42" s="3">
        <v>200</v>
      </c>
      <c r="D42" s="3">
        <f t="shared" ref="D42:D60" si="1">B42*C42</f>
        <v>280</v>
      </c>
    </row>
    <row r="43" spans="1:8" x14ac:dyDescent="0.4">
      <c r="A43" s="6">
        <v>41836</v>
      </c>
      <c r="B43" s="3">
        <v>1</v>
      </c>
      <c r="C43" s="3">
        <v>200</v>
      </c>
      <c r="D43" s="3">
        <f t="shared" si="1"/>
        <v>200</v>
      </c>
    </row>
    <row r="44" spans="1:8" x14ac:dyDescent="0.4">
      <c r="A44" s="6">
        <v>41837</v>
      </c>
      <c r="B44" s="3">
        <v>12</v>
      </c>
      <c r="C44" s="3">
        <v>200</v>
      </c>
      <c r="D44" s="3">
        <f t="shared" si="1"/>
        <v>2400</v>
      </c>
    </row>
    <row r="45" spans="1:8" x14ac:dyDescent="0.4">
      <c r="A45" s="6">
        <v>41839</v>
      </c>
      <c r="B45" s="3">
        <v>13</v>
      </c>
      <c r="C45" s="3">
        <v>200</v>
      </c>
      <c r="D45" s="3">
        <f t="shared" si="1"/>
        <v>2600</v>
      </c>
      <c r="H45" s="3">
        <f>6000-D50-D51</f>
        <v>5460</v>
      </c>
    </row>
    <row r="46" spans="1:8" x14ac:dyDescent="0.4">
      <c r="A46" s="6">
        <v>41844</v>
      </c>
      <c r="B46" s="3">
        <v>18</v>
      </c>
      <c r="C46" s="3">
        <v>200</v>
      </c>
      <c r="D46" s="3">
        <f t="shared" si="1"/>
        <v>3600</v>
      </c>
      <c r="H46" s="3">
        <f>H45/150</f>
        <v>36.4</v>
      </c>
    </row>
    <row r="47" spans="1:8" x14ac:dyDescent="0.4">
      <c r="A47" s="6">
        <v>41846</v>
      </c>
      <c r="B47" s="3">
        <v>24</v>
      </c>
      <c r="C47" s="3">
        <v>180</v>
      </c>
      <c r="D47" s="3">
        <f t="shared" si="1"/>
        <v>4320</v>
      </c>
    </row>
    <row r="48" spans="1:8" x14ac:dyDescent="0.4">
      <c r="A48" s="6">
        <v>41850</v>
      </c>
      <c r="B48" s="3">
        <v>3</v>
      </c>
      <c r="C48" s="3">
        <v>130</v>
      </c>
      <c r="D48" s="3">
        <f t="shared" si="1"/>
        <v>390</v>
      </c>
    </row>
    <row r="49" spans="1:8" x14ac:dyDescent="0.4">
      <c r="A49" s="6">
        <v>41850</v>
      </c>
      <c r="B49" s="3">
        <v>31</v>
      </c>
      <c r="C49" s="3">
        <v>150</v>
      </c>
      <c r="D49" s="3">
        <f t="shared" si="1"/>
        <v>4650</v>
      </c>
    </row>
    <row r="50" spans="1:8" x14ac:dyDescent="0.4">
      <c r="A50" s="6">
        <v>41853</v>
      </c>
      <c r="B50" s="3">
        <v>3</v>
      </c>
      <c r="C50" s="3">
        <v>100</v>
      </c>
      <c r="D50" s="3">
        <f t="shared" si="1"/>
        <v>300</v>
      </c>
      <c r="F50" s="3" t="s">
        <v>7</v>
      </c>
    </row>
    <row r="51" spans="1:8" x14ac:dyDescent="0.4">
      <c r="A51" s="6">
        <v>41853</v>
      </c>
      <c r="B51" s="3">
        <v>2</v>
      </c>
      <c r="C51" s="3">
        <v>120</v>
      </c>
      <c r="D51" s="3">
        <f t="shared" si="1"/>
        <v>240</v>
      </c>
    </row>
    <row r="52" spans="1:8" x14ac:dyDescent="0.4">
      <c r="A52" s="6">
        <v>41853</v>
      </c>
      <c r="B52" s="3">
        <v>36</v>
      </c>
      <c r="C52" s="3">
        <v>150</v>
      </c>
      <c r="D52" s="3">
        <f t="shared" si="1"/>
        <v>5400</v>
      </c>
    </row>
    <row r="53" spans="1:8" x14ac:dyDescent="0.4">
      <c r="A53" s="6">
        <v>41854</v>
      </c>
      <c r="B53" s="3">
        <v>2</v>
      </c>
      <c r="C53" s="3">
        <v>130</v>
      </c>
      <c r="D53" s="3">
        <f t="shared" si="1"/>
        <v>260</v>
      </c>
    </row>
    <row r="54" spans="1:8" x14ac:dyDescent="0.4">
      <c r="A54" s="6">
        <v>41854</v>
      </c>
      <c r="B54" s="3">
        <v>2.8</v>
      </c>
      <c r="C54" s="3">
        <v>150</v>
      </c>
      <c r="D54" s="3">
        <f t="shared" si="1"/>
        <v>420</v>
      </c>
    </row>
    <row r="55" spans="1:8" x14ac:dyDescent="0.4">
      <c r="A55" s="6">
        <v>41860</v>
      </c>
      <c r="B55" s="3">
        <v>58</v>
      </c>
      <c r="C55" s="3">
        <v>120</v>
      </c>
      <c r="D55" s="3">
        <f t="shared" si="1"/>
        <v>6960</v>
      </c>
    </row>
    <row r="56" spans="1:8" x14ac:dyDescent="0.4">
      <c r="A56" s="6"/>
      <c r="B56" s="3">
        <v>1.6</v>
      </c>
      <c r="C56" s="3">
        <v>100</v>
      </c>
      <c r="D56" s="3">
        <f t="shared" si="1"/>
        <v>160</v>
      </c>
    </row>
    <row r="57" spans="1:8" x14ac:dyDescent="0.4">
      <c r="A57" s="6"/>
      <c r="B57" s="3">
        <v>3.2</v>
      </c>
      <c r="C57" s="3">
        <v>130</v>
      </c>
      <c r="D57" s="3">
        <f t="shared" si="1"/>
        <v>416</v>
      </c>
    </row>
    <row r="58" spans="1:8" x14ac:dyDescent="0.4">
      <c r="A58" s="6">
        <v>41867</v>
      </c>
      <c r="B58" s="3">
        <v>30</v>
      </c>
      <c r="C58" s="3">
        <v>100</v>
      </c>
      <c r="D58" s="3">
        <f t="shared" si="1"/>
        <v>3000</v>
      </c>
    </row>
    <row r="59" spans="1:8" x14ac:dyDescent="0.4">
      <c r="A59" s="6">
        <v>41869</v>
      </c>
      <c r="B59" s="3">
        <v>5.5</v>
      </c>
      <c r="C59" s="3">
        <v>100</v>
      </c>
      <c r="D59" s="3">
        <f t="shared" si="1"/>
        <v>550</v>
      </c>
    </row>
    <row r="60" spans="1:8" x14ac:dyDescent="0.4">
      <c r="A60" s="6">
        <v>41909</v>
      </c>
      <c r="B60" s="3">
        <v>5</v>
      </c>
      <c r="C60" s="3">
        <v>100</v>
      </c>
      <c r="D60" s="3">
        <f t="shared" si="1"/>
        <v>500</v>
      </c>
    </row>
    <row r="63" spans="1:8" x14ac:dyDescent="0.4">
      <c r="B63" s="3">
        <f>SUM(B42:B62)</f>
        <v>252.5</v>
      </c>
      <c r="D63" s="3">
        <f>SUM(D42:D62)</f>
        <v>36646</v>
      </c>
      <c r="H63" s="3">
        <f>D63/B63</f>
        <v>145.13267326732674</v>
      </c>
    </row>
    <row r="66" spans="4:4" x14ac:dyDescent="0.4">
      <c r="D66" s="3">
        <f>D63+D36</f>
        <v>59586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43" zoomScale="145" zoomScaleNormal="145" workbookViewId="0">
      <selection activeCell="B82" sqref="B82"/>
    </sheetView>
  </sheetViews>
  <sheetFormatPr defaultRowHeight="14.4" x14ac:dyDescent="0.3"/>
  <cols>
    <col min="1" max="1" width="13.6640625" customWidth="1"/>
    <col min="2" max="2" width="10.88671875" customWidth="1"/>
    <col min="4" max="4" width="10.5546875" bestFit="1" customWidth="1"/>
  </cols>
  <sheetData>
    <row r="1" spans="1:9" x14ac:dyDescent="0.3">
      <c r="A1" t="s">
        <v>55</v>
      </c>
    </row>
    <row r="2" spans="1:9" x14ac:dyDescent="0.3">
      <c r="B2" t="s">
        <v>53</v>
      </c>
      <c r="C2" t="s">
        <v>49</v>
      </c>
      <c r="D2" s="5" t="s">
        <v>50</v>
      </c>
      <c r="I2" t="s">
        <v>46</v>
      </c>
    </row>
    <row r="3" spans="1:9" s="45" customFormat="1" ht="18" x14ac:dyDescent="0.35">
      <c r="A3" s="45" t="s">
        <v>45</v>
      </c>
      <c r="D3" s="46">
        <f>SUM(D4:D6)</f>
        <v>1100</v>
      </c>
      <c r="I3" s="45">
        <f>SUM(I4:I5)</f>
        <v>3600</v>
      </c>
    </row>
    <row r="4" spans="1:9" x14ac:dyDescent="0.3">
      <c r="A4" t="s">
        <v>7</v>
      </c>
      <c r="B4" s="5">
        <v>41878</v>
      </c>
      <c r="C4">
        <v>7</v>
      </c>
      <c r="D4">
        <v>300</v>
      </c>
      <c r="I4">
        <f>SUM(D4:H4)*C4</f>
        <v>2100</v>
      </c>
    </row>
    <row r="5" spans="1:9" x14ac:dyDescent="0.3">
      <c r="C5">
        <v>5</v>
      </c>
      <c r="D5">
        <v>300</v>
      </c>
      <c r="I5">
        <f t="shared" ref="I5:I39" si="0">SUM(D5:H5)*C5</f>
        <v>1500</v>
      </c>
    </row>
    <row r="6" spans="1:9" x14ac:dyDescent="0.3">
      <c r="D6">
        <v>500</v>
      </c>
    </row>
    <row r="7" spans="1:9" s="45" customFormat="1" ht="18" x14ac:dyDescent="0.35">
      <c r="A7" s="45" t="s">
        <v>2</v>
      </c>
      <c r="D7" s="46">
        <f>SUM(D8:D11)</f>
        <v>1100</v>
      </c>
      <c r="I7" s="45">
        <f>SUM(I8:I16)</f>
        <v>6800</v>
      </c>
    </row>
    <row r="8" spans="1:9" x14ac:dyDescent="0.3">
      <c r="A8" t="s">
        <v>7</v>
      </c>
      <c r="C8">
        <v>7</v>
      </c>
      <c r="D8">
        <v>400</v>
      </c>
      <c r="I8">
        <f t="shared" si="0"/>
        <v>2800</v>
      </c>
    </row>
    <row r="9" spans="1:9" x14ac:dyDescent="0.3">
      <c r="C9">
        <v>5</v>
      </c>
      <c r="D9">
        <v>300</v>
      </c>
      <c r="I9">
        <f t="shared" si="0"/>
        <v>1500</v>
      </c>
    </row>
    <row r="10" spans="1:9" x14ac:dyDescent="0.3">
      <c r="B10" s="5">
        <v>41906</v>
      </c>
      <c r="C10">
        <v>10</v>
      </c>
      <c r="D10">
        <v>100</v>
      </c>
      <c r="I10">
        <f t="shared" si="0"/>
        <v>1000</v>
      </c>
    </row>
    <row r="11" spans="1:9" x14ac:dyDescent="0.3">
      <c r="B11" s="5">
        <v>41929</v>
      </c>
      <c r="C11">
        <v>5</v>
      </c>
      <c r="D11">
        <v>300</v>
      </c>
      <c r="I11">
        <f t="shared" si="0"/>
        <v>1500</v>
      </c>
    </row>
    <row r="12" spans="1:9" ht="18" x14ac:dyDescent="0.35">
      <c r="A12" s="45" t="s">
        <v>0</v>
      </c>
      <c r="B12" s="5"/>
      <c r="D12" s="46">
        <f>SUM(D13:D15)</f>
        <v>350</v>
      </c>
    </row>
    <row r="13" spans="1:9" x14ac:dyDescent="0.3">
      <c r="B13" s="5">
        <v>41932</v>
      </c>
      <c r="C13">
        <v>0</v>
      </c>
      <c r="D13">
        <v>350</v>
      </c>
    </row>
    <row r="14" spans="1:9" x14ac:dyDescent="0.3">
      <c r="B14" s="5"/>
    </row>
    <row r="15" spans="1:9" x14ac:dyDescent="0.3">
      <c r="B15" s="5"/>
    </row>
    <row r="17" spans="1:9" s="17" customFormat="1" ht="21" x14ac:dyDescent="0.4">
      <c r="A17" s="17" t="s">
        <v>6</v>
      </c>
      <c r="C17" s="17" t="s">
        <v>7</v>
      </c>
      <c r="D17" s="17">
        <f>SUM(D18:D29)</f>
        <v>51</v>
      </c>
      <c r="I17" s="17">
        <f>SUM(I18:I29)</f>
        <v>6058</v>
      </c>
    </row>
    <row r="18" spans="1:9" x14ac:dyDescent="0.3">
      <c r="B18" s="5">
        <v>41885</v>
      </c>
      <c r="C18">
        <v>111</v>
      </c>
      <c r="D18">
        <v>3</v>
      </c>
      <c r="I18">
        <f t="shared" si="0"/>
        <v>333</v>
      </c>
    </row>
    <row r="19" spans="1:9" x14ac:dyDescent="0.3">
      <c r="B19" s="5">
        <v>41893</v>
      </c>
      <c r="C19">
        <v>111</v>
      </c>
      <c r="D19">
        <v>5</v>
      </c>
      <c r="I19">
        <f t="shared" si="0"/>
        <v>555</v>
      </c>
    </row>
    <row r="20" spans="1:9" x14ac:dyDescent="0.3">
      <c r="B20" s="5">
        <v>41899</v>
      </c>
      <c r="C20">
        <v>138</v>
      </c>
      <c r="D20">
        <v>5</v>
      </c>
      <c r="I20">
        <f t="shared" si="0"/>
        <v>690</v>
      </c>
    </row>
    <row r="21" spans="1:9" x14ac:dyDescent="0.3">
      <c r="B21" s="5">
        <v>41907</v>
      </c>
      <c r="C21">
        <v>138</v>
      </c>
      <c r="D21">
        <v>7</v>
      </c>
      <c r="I21">
        <f t="shared" si="0"/>
        <v>966</v>
      </c>
    </row>
    <row r="22" spans="1:9" x14ac:dyDescent="0.3">
      <c r="B22" s="5">
        <v>41920</v>
      </c>
      <c r="C22">
        <v>138</v>
      </c>
      <c r="D22">
        <v>5</v>
      </c>
      <c r="I22">
        <f t="shared" si="0"/>
        <v>690</v>
      </c>
    </row>
    <row r="23" spans="1:9" x14ac:dyDescent="0.3">
      <c r="B23" s="5">
        <v>41930</v>
      </c>
      <c r="C23">
        <v>138</v>
      </c>
      <c r="D23">
        <v>5</v>
      </c>
      <c r="I23">
        <f t="shared" si="0"/>
        <v>690</v>
      </c>
    </row>
    <row r="24" spans="1:9" x14ac:dyDescent="0.3">
      <c r="B24" s="5">
        <v>41941</v>
      </c>
      <c r="C24">
        <v>138</v>
      </c>
      <c r="D24">
        <v>6</v>
      </c>
      <c r="I24">
        <f t="shared" si="0"/>
        <v>828</v>
      </c>
    </row>
    <row r="25" spans="1:9" x14ac:dyDescent="0.3">
      <c r="B25" s="5">
        <v>41953</v>
      </c>
      <c r="C25">
        <v>138</v>
      </c>
      <c r="D25">
        <v>5</v>
      </c>
      <c r="I25">
        <f t="shared" si="0"/>
        <v>690</v>
      </c>
    </row>
    <row r="26" spans="1:9" x14ac:dyDescent="0.3">
      <c r="B26" s="5">
        <v>41974</v>
      </c>
      <c r="C26">
        <v>154</v>
      </c>
      <c r="D26">
        <v>2</v>
      </c>
      <c r="I26">
        <f t="shared" si="0"/>
        <v>308</v>
      </c>
    </row>
    <row r="27" spans="1:9" x14ac:dyDescent="0.3">
      <c r="B27" s="5">
        <v>42000</v>
      </c>
      <c r="C27">
        <v>154</v>
      </c>
      <c r="D27">
        <v>2</v>
      </c>
      <c r="I27">
        <f t="shared" si="0"/>
        <v>308</v>
      </c>
    </row>
    <row r="28" spans="1:9" x14ac:dyDescent="0.3">
      <c r="B28" s="5">
        <v>42014</v>
      </c>
      <c r="C28">
        <v>0</v>
      </c>
      <c r="D28">
        <v>6</v>
      </c>
      <c r="I28">
        <f t="shared" si="0"/>
        <v>0</v>
      </c>
    </row>
    <row r="29" spans="1:9" x14ac:dyDescent="0.3">
      <c r="B29" s="5"/>
      <c r="I29">
        <f t="shared" si="0"/>
        <v>0</v>
      </c>
    </row>
    <row r="30" spans="1:9" ht="21" x14ac:dyDescent="0.4">
      <c r="A30" s="17" t="s">
        <v>54</v>
      </c>
      <c r="I30" s="45">
        <f>SUM(I31:I33)</f>
        <v>2910</v>
      </c>
    </row>
    <row r="31" spans="1:9" x14ac:dyDescent="0.3">
      <c r="A31" t="s">
        <v>7</v>
      </c>
      <c r="B31" s="5">
        <v>41885</v>
      </c>
      <c r="C31">
        <v>930</v>
      </c>
      <c r="D31">
        <v>2</v>
      </c>
      <c r="I31">
        <f t="shared" si="0"/>
        <v>1860</v>
      </c>
    </row>
    <row r="32" spans="1:9" x14ac:dyDescent="0.3">
      <c r="B32" s="5">
        <v>41907</v>
      </c>
      <c r="C32">
        <v>70</v>
      </c>
      <c r="D32">
        <v>15</v>
      </c>
      <c r="I32">
        <f t="shared" si="0"/>
        <v>1050</v>
      </c>
    </row>
    <row r="33" spans="1:9" x14ac:dyDescent="0.3">
      <c r="B33" s="5"/>
    </row>
    <row r="34" spans="1:9" ht="21" x14ac:dyDescent="0.4">
      <c r="A34" s="17" t="s">
        <v>57</v>
      </c>
      <c r="B34" s="5"/>
      <c r="I34" s="45">
        <f>SUM(I35:I36)</f>
        <v>1800</v>
      </c>
    </row>
    <row r="35" spans="1:9" x14ac:dyDescent="0.3">
      <c r="B35" s="5">
        <v>42026</v>
      </c>
      <c r="C35">
        <v>1800</v>
      </c>
      <c r="D35">
        <v>1</v>
      </c>
      <c r="I35">
        <f>C35*D35</f>
        <v>1800</v>
      </c>
    </row>
    <row r="36" spans="1:9" x14ac:dyDescent="0.3">
      <c r="B36" s="5"/>
    </row>
    <row r="37" spans="1:9" x14ac:dyDescent="0.3">
      <c r="B37" s="5"/>
    </row>
    <row r="38" spans="1:9" ht="21" x14ac:dyDescent="0.4">
      <c r="A38" s="17" t="s">
        <v>25</v>
      </c>
      <c r="B38" s="5"/>
      <c r="I38" s="45">
        <f>SUM(I39:I40)</f>
        <v>1300</v>
      </c>
    </row>
    <row r="39" spans="1:9" x14ac:dyDescent="0.3">
      <c r="B39" s="5">
        <v>41931</v>
      </c>
      <c r="C39">
        <v>520</v>
      </c>
      <c r="D39">
        <v>2.5</v>
      </c>
      <c r="I39">
        <f t="shared" si="0"/>
        <v>1300</v>
      </c>
    </row>
    <row r="40" spans="1:9" x14ac:dyDescent="0.3">
      <c r="B40" s="5"/>
    </row>
    <row r="41" spans="1:9" x14ac:dyDescent="0.3">
      <c r="I41" t="s">
        <v>7</v>
      </c>
    </row>
    <row r="42" spans="1:9" ht="18" x14ac:dyDescent="0.35">
      <c r="I42" s="45">
        <f>I3+I7+I17+I30+I38+I34</f>
        <v>22468</v>
      </c>
    </row>
    <row r="43" spans="1:9" x14ac:dyDescent="0.3">
      <c r="I43">
        <f>I42</f>
        <v>22468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23"/>
  <sheetViews>
    <sheetView topLeftCell="A82" zoomScale="130" zoomScaleNormal="130" workbookViewId="0">
      <selection activeCell="B82" sqref="B82"/>
    </sheetView>
  </sheetViews>
  <sheetFormatPr defaultRowHeight="14.4" outlineLevelRow="1" x14ac:dyDescent="0.3"/>
  <cols>
    <col min="1" max="1" width="17.44140625" customWidth="1"/>
    <col min="2" max="2" width="17.44140625" style="15" customWidth="1"/>
    <col min="3" max="3" width="15.109375" customWidth="1"/>
    <col min="4" max="4" width="13" customWidth="1"/>
    <col min="5" max="5" width="12.6640625" customWidth="1"/>
    <col min="6" max="6" width="9.44140625" bestFit="1" customWidth="1"/>
    <col min="7" max="7" width="16.5546875" style="10" customWidth="1"/>
    <col min="8" max="8" width="16.44140625" style="13" customWidth="1"/>
    <col min="9" max="9" width="10.44140625" customWidth="1"/>
    <col min="10" max="10" width="9.88671875" bestFit="1" customWidth="1"/>
    <col min="11" max="12" width="9.44140625" bestFit="1" customWidth="1"/>
  </cols>
  <sheetData>
    <row r="2" spans="1:16" x14ac:dyDescent="0.3">
      <c r="A2" t="s">
        <v>52</v>
      </c>
    </row>
    <row r="3" spans="1:16" s="19" customFormat="1" ht="25.8" x14ac:dyDescent="0.5">
      <c r="A3" s="21"/>
      <c r="B3" s="22" t="s">
        <v>48</v>
      </c>
      <c r="C3" s="21" t="s">
        <v>49</v>
      </c>
      <c r="D3" s="21" t="s">
        <v>50</v>
      </c>
      <c r="E3" s="21"/>
      <c r="F3" s="21"/>
      <c r="G3" s="23" t="s">
        <v>46</v>
      </c>
      <c r="H3" s="20"/>
    </row>
    <row r="4" spans="1:16" ht="23.4" x14ac:dyDescent="0.45">
      <c r="A4" s="24" t="s">
        <v>19</v>
      </c>
      <c r="B4" s="25"/>
      <c r="C4" s="26" t="s">
        <v>7</v>
      </c>
      <c r="D4" s="26">
        <f>SUM(D5:D30)</f>
        <v>71.66</v>
      </c>
      <c r="E4" s="26"/>
      <c r="F4" s="26"/>
      <c r="G4" s="27">
        <f>SUM(G5:G30)</f>
        <v>18468</v>
      </c>
      <c r="H4" s="4"/>
      <c r="I4" s="7"/>
      <c r="J4" s="7"/>
      <c r="K4" s="7"/>
      <c r="L4" s="7"/>
      <c r="M4" s="3"/>
      <c r="N4" s="3"/>
      <c r="O4" s="3"/>
      <c r="P4" s="3"/>
    </row>
    <row r="5" spans="1:16" ht="21" hidden="1" outlineLevel="1" x14ac:dyDescent="0.4">
      <c r="A5" s="28"/>
      <c r="B5" s="29">
        <v>41938</v>
      </c>
      <c r="C5" s="30">
        <v>550</v>
      </c>
      <c r="D5" s="30">
        <v>2.5</v>
      </c>
      <c r="E5" s="30"/>
      <c r="F5" s="30"/>
      <c r="G5" s="31">
        <f>C5*D5</f>
        <v>1375</v>
      </c>
      <c r="H5" s="4"/>
      <c r="I5" s="7"/>
      <c r="J5" s="7"/>
      <c r="K5" s="7"/>
      <c r="L5" s="7"/>
      <c r="M5" s="3"/>
      <c r="N5" s="3"/>
      <c r="O5" s="3"/>
      <c r="P5" s="3"/>
    </row>
    <row r="6" spans="1:16" ht="21" hidden="1" outlineLevel="1" x14ac:dyDescent="0.4">
      <c r="A6" s="28"/>
      <c r="B6" s="29"/>
      <c r="C6" s="30">
        <v>0</v>
      </c>
      <c r="D6" s="30">
        <v>2.65</v>
      </c>
      <c r="E6" s="30"/>
      <c r="F6" s="30"/>
      <c r="G6" s="31">
        <f t="shared" ref="G6:G30" si="0">C6*D6</f>
        <v>0</v>
      </c>
      <c r="H6" s="4"/>
      <c r="I6" s="7"/>
      <c r="J6" s="7"/>
      <c r="K6" s="7"/>
      <c r="L6" s="7"/>
      <c r="M6" s="3"/>
      <c r="N6" s="3"/>
      <c r="O6" s="3"/>
      <c r="P6" s="3"/>
    </row>
    <row r="7" spans="1:16" ht="21" hidden="1" outlineLevel="1" x14ac:dyDescent="0.4">
      <c r="A7" s="28"/>
      <c r="B7" s="29"/>
      <c r="C7" s="30"/>
      <c r="D7" s="30">
        <v>3.17</v>
      </c>
      <c r="E7" s="30"/>
      <c r="F7" s="30"/>
      <c r="G7" s="31">
        <f t="shared" si="0"/>
        <v>0</v>
      </c>
      <c r="H7" s="4"/>
      <c r="I7" s="7"/>
      <c r="J7" s="7"/>
      <c r="K7" s="7"/>
      <c r="L7" s="7"/>
      <c r="M7" s="3"/>
      <c r="N7" s="3"/>
      <c r="O7" s="3"/>
      <c r="P7" s="3"/>
    </row>
    <row r="8" spans="1:16" ht="21" hidden="1" outlineLevel="1" x14ac:dyDescent="0.4">
      <c r="A8" s="28"/>
      <c r="B8" s="29">
        <v>41964</v>
      </c>
      <c r="C8" s="30"/>
      <c r="D8" s="30">
        <v>3.1</v>
      </c>
      <c r="E8" s="30"/>
      <c r="F8" s="30"/>
      <c r="G8" s="31">
        <f t="shared" si="0"/>
        <v>0</v>
      </c>
      <c r="H8" s="4"/>
      <c r="I8" s="7"/>
      <c r="J8" s="7"/>
      <c r="K8" s="7"/>
      <c r="L8" s="7"/>
      <c r="M8" s="3"/>
      <c r="N8" s="3"/>
      <c r="O8" s="3"/>
      <c r="P8" s="3"/>
    </row>
    <row r="9" spans="1:16" ht="21" hidden="1" outlineLevel="1" x14ac:dyDescent="0.4">
      <c r="A9" s="28"/>
      <c r="B9" s="29"/>
      <c r="C9" s="30"/>
      <c r="D9" s="30">
        <v>3.39</v>
      </c>
      <c r="E9" s="30"/>
      <c r="F9" s="30"/>
      <c r="G9" s="31">
        <f t="shared" si="0"/>
        <v>0</v>
      </c>
      <c r="H9" s="4"/>
      <c r="I9" s="7"/>
      <c r="J9" s="7"/>
      <c r="K9" s="7"/>
      <c r="L9" s="7"/>
      <c r="M9" s="3"/>
      <c r="N9" s="3"/>
      <c r="O9" s="3"/>
      <c r="P9" s="3"/>
    </row>
    <row r="10" spans="1:16" ht="21" hidden="1" outlineLevel="1" x14ac:dyDescent="0.4">
      <c r="A10" s="28"/>
      <c r="B10" s="29"/>
      <c r="C10" s="30"/>
      <c r="D10" s="30">
        <v>3.41</v>
      </c>
      <c r="E10" s="30"/>
      <c r="F10" s="30"/>
      <c r="G10" s="31">
        <f t="shared" si="0"/>
        <v>0</v>
      </c>
      <c r="H10" s="4"/>
      <c r="I10" s="7"/>
      <c r="J10" s="7"/>
      <c r="K10" s="7"/>
      <c r="L10" s="7"/>
      <c r="M10" s="3"/>
      <c r="N10" s="3"/>
      <c r="O10" s="3"/>
      <c r="P10" s="3"/>
    </row>
    <row r="11" spans="1:16" ht="21" hidden="1" outlineLevel="1" x14ac:dyDescent="0.4">
      <c r="A11" s="28"/>
      <c r="B11" s="29">
        <v>41980</v>
      </c>
      <c r="C11" s="30"/>
      <c r="D11" s="30">
        <v>3.72</v>
      </c>
      <c r="E11" s="30"/>
      <c r="F11" s="30"/>
      <c r="G11" s="31">
        <f t="shared" si="0"/>
        <v>0</v>
      </c>
      <c r="H11" s="4" t="s">
        <v>7</v>
      </c>
      <c r="I11" s="7"/>
      <c r="J11" s="7"/>
      <c r="K11" s="7"/>
      <c r="L11" s="7"/>
      <c r="M11" s="3"/>
      <c r="N11" s="3"/>
      <c r="O11" s="3"/>
      <c r="P11" s="3"/>
    </row>
    <row r="12" spans="1:16" ht="21" hidden="1" outlineLevel="1" x14ac:dyDescent="0.4">
      <c r="A12" s="28"/>
      <c r="B12" s="29"/>
      <c r="C12" s="30">
        <v>550</v>
      </c>
      <c r="D12" s="30">
        <v>4.16</v>
      </c>
      <c r="E12" s="30"/>
      <c r="F12" s="30"/>
      <c r="G12" s="31">
        <f t="shared" si="0"/>
        <v>2288</v>
      </c>
      <c r="H12" s="4"/>
      <c r="I12" s="7"/>
      <c r="J12" s="7"/>
      <c r="K12" s="7"/>
      <c r="L12" s="7"/>
      <c r="M12" s="3"/>
      <c r="N12" s="3"/>
      <c r="O12" s="3"/>
      <c r="P12" s="3"/>
    </row>
    <row r="13" spans="1:16" ht="21" hidden="1" outlineLevel="1" x14ac:dyDescent="0.4">
      <c r="A13" s="28"/>
      <c r="B13" s="29"/>
      <c r="C13" s="30">
        <v>550</v>
      </c>
      <c r="D13" s="30">
        <v>3.92</v>
      </c>
      <c r="E13" s="30"/>
      <c r="F13" s="30"/>
      <c r="G13" s="31">
        <f t="shared" si="0"/>
        <v>2156</v>
      </c>
      <c r="H13" s="4"/>
      <c r="I13" s="7"/>
      <c r="J13" s="7"/>
      <c r="K13" s="7"/>
      <c r="L13" s="7"/>
      <c r="M13" s="3"/>
      <c r="N13" s="3"/>
      <c r="O13" s="3"/>
      <c r="P13" s="3"/>
    </row>
    <row r="14" spans="1:16" ht="21" hidden="1" outlineLevel="1" x14ac:dyDescent="0.4">
      <c r="A14" s="28"/>
      <c r="B14" s="29"/>
      <c r="C14" s="30"/>
      <c r="D14" s="30">
        <v>3.6</v>
      </c>
      <c r="E14" s="30"/>
      <c r="F14" s="30"/>
      <c r="G14" s="31">
        <f t="shared" si="0"/>
        <v>0</v>
      </c>
      <c r="H14" s="4"/>
      <c r="I14" s="7"/>
      <c r="J14" s="7"/>
      <c r="K14" s="7"/>
      <c r="L14" s="7"/>
      <c r="M14" s="3"/>
      <c r="N14" s="3"/>
      <c r="O14" s="3"/>
      <c r="P14" s="3"/>
    </row>
    <row r="15" spans="1:16" ht="21" hidden="1" outlineLevel="1" x14ac:dyDescent="0.4">
      <c r="A15" s="28"/>
      <c r="B15" s="29"/>
      <c r="C15" s="30">
        <v>550</v>
      </c>
      <c r="D15" s="30">
        <v>3.93</v>
      </c>
      <c r="E15" s="30"/>
      <c r="F15" s="30"/>
      <c r="G15" s="31">
        <f t="shared" si="0"/>
        <v>2161.5</v>
      </c>
      <c r="H15" s="4"/>
      <c r="I15" s="7"/>
      <c r="J15" s="7"/>
      <c r="K15" s="7"/>
      <c r="L15" s="7"/>
      <c r="M15" s="3"/>
      <c r="N15" s="3"/>
      <c r="O15" s="3"/>
      <c r="P15" s="3"/>
    </row>
    <row r="16" spans="1:16" ht="21" hidden="1" outlineLevel="1" x14ac:dyDescent="0.4">
      <c r="A16" s="28"/>
      <c r="B16" s="29"/>
      <c r="C16" s="30">
        <v>550</v>
      </c>
      <c r="D16" s="30">
        <v>3.5</v>
      </c>
      <c r="E16" s="30"/>
      <c r="F16" s="30"/>
      <c r="G16" s="31">
        <f t="shared" si="0"/>
        <v>1925</v>
      </c>
      <c r="H16" s="4"/>
      <c r="I16" s="7"/>
      <c r="J16" s="7"/>
      <c r="K16" s="7"/>
      <c r="L16" s="7"/>
      <c r="M16" s="3"/>
      <c r="N16" s="3"/>
      <c r="O16" s="3"/>
      <c r="P16" s="3"/>
    </row>
    <row r="17" spans="1:16" ht="21" hidden="1" outlineLevel="1" x14ac:dyDescent="0.4">
      <c r="A17" s="28"/>
      <c r="B17" s="29"/>
      <c r="C17" s="30"/>
      <c r="D17" s="30">
        <v>3.98</v>
      </c>
      <c r="E17" s="30"/>
      <c r="F17" s="30"/>
      <c r="G17" s="31">
        <f t="shared" si="0"/>
        <v>0</v>
      </c>
      <c r="H17" s="4"/>
      <c r="I17" s="7"/>
      <c r="J17" s="7"/>
      <c r="K17" s="7"/>
      <c r="L17" s="7"/>
      <c r="M17" s="3"/>
      <c r="N17" s="3"/>
      <c r="O17" s="3"/>
      <c r="P17" s="3"/>
    </row>
    <row r="18" spans="1:16" ht="21" hidden="1" outlineLevel="1" x14ac:dyDescent="0.4">
      <c r="A18" s="28"/>
      <c r="B18" s="29"/>
      <c r="C18" s="30">
        <v>550</v>
      </c>
      <c r="D18" s="30">
        <v>4.0199999999999996</v>
      </c>
      <c r="E18" s="30"/>
      <c r="F18" s="30"/>
      <c r="G18" s="31">
        <f t="shared" si="0"/>
        <v>2210.9999999999995</v>
      </c>
      <c r="H18" s="4"/>
      <c r="I18" s="7"/>
      <c r="J18" s="7"/>
      <c r="K18" s="7"/>
      <c r="L18" s="7"/>
      <c r="M18" s="3"/>
      <c r="N18" s="3"/>
      <c r="O18" s="3"/>
      <c r="P18" s="3"/>
    </row>
    <row r="19" spans="1:16" ht="21" hidden="1" outlineLevel="1" x14ac:dyDescent="0.4">
      <c r="A19" s="28"/>
      <c r="B19" s="29"/>
      <c r="C19" s="30">
        <v>550</v>
      </c>
      <c r="D19" s="30">
        <v>3.61</v>
      </c>
      <c r="E19" s="30"/>
      <c r="F19" s="30"/>
      <c r="G19" s="31">
        <f t="shared" si="0"/>
        <v>1985.5</v>
      </c>
      <c r="H19" s="4"/>
      <c r="I19" s="7"/>
      <c r="J19" s="7"/>
      <c r="K19" s="7"/>
      <c r="L19" s="7"/>
      <c r="M19" s="3"/>
      <c r="N19" s="3"/>
      <c r="O19" s="3"/>
      <c r="P19" s="3"/>
    </row>
    <row r="20" spans="1:16" ht="21" hidden="1" outlineLevel="1" x14ac:dyDescent="0.4">
      <c r="A20" s="28"/>
      <c r="B20" s="29"/>
      <c r="C20" s="30">
        <v>500</v>
      </c>
      <c r="D20" s="30">
        <v>4.09</v>
      </c>
      <c r="E20" s="30"/>
      <c r="F20" s="30"/>
      <c r="G20" s="31">
        <f t="shared" si="0"/>
        <v>2045</v>
      </c>
      <c r="H20" s="4"/>
      <c r="I20" s="7"/>
      <c r="J20" s="7"/>
      <c r="K20" s="7"/>
      <c r="L20" s="7"/>
      <c r="M20" s="3"/>
      <c r="N20" s="3"/>
      <c r="O20" s="3"/>
      <c r="P20" s="3"/>
    </row>
    <row r="21" spans="1:16" ht="21" hidden="1" outlineLevel="1" x14ac:dyDescent="0.4">
      <c r="A21" s="28"/>
      <c r="B21" s="29"/>
      <c r="C21" s="30"/>
      <c r="D21" s="30">
        <v>3.61</v>
      </c>
      <c r="E21" s="30"/>
      <c r="F21" s="30"/>
      <c r="G21" s="31">
        <f t="shared" si="0"/>
        <v>0</v>
      </c>
      <c r="H21" s="4"/>
      <c r="I21" s="7"/>
      <c r="J21" s="7"/>
      <c r="K21" s="7"/>
      <c r="L21" s="7"/>
      <c r="M21" s="3"/>
      <c r="N21" s="3"/>
      <c r="O21" s="3"/>
      <c r="P21" s="3"/>
    </row>
    <row r="22" spans="1:16" ht="21" hidden="1" outlineLevel="1" x14ac:dyDescent="0.4">
      <c r="A22" s="28"/>
      <c r="B22" s="29"/>
      <c r="C22" s="30"/>
      <c r="D22" s="30">
        <v>3.67</v>
      </c>
      <c r="E22" s="30"/>
      <c r="F22" s="30"/>
      <c r="G22" s="31">
        <f t="shared" si="0"/>
        <v>0</v>
      </c>
      <c r="H22" s="4"/>
      <c r="I22" s="7"/>
      <c r="J22" s="7"/>
      <c r="K22" s="7"/>
      <c r="L22" s="7"/>
      <c r="M22" s="3"/>
      <c r="N22" s="3"/>
      <c r="O22" s="3"/>
      <c r="P22" s="3"/>
    </row>
    <row r="23" spans="1:16" ht="21" hidden="1" outlineLevel="1" x14ac:dyDescent="0.4">
      <c r="A23" s="28"/>
      <c r="B23" s="29"/>
      <c r="C23" s="30">
        <v>550</v>
      </c>
      <c r="D23" s="30">
        <v>4.22</v>
      </c>
      <c r="E23" s="30"/>
      <c r="F23" s="30"/>
      <c r="G23" s="31">
        <f t="shared" si="0"/>
        <v>2321</v>
      </c>
      <c r="H23" s="4"/>
      <c r="I23" s="7"/>
      <c r="J23" s="7"/>
      <c r="K23" s="7"/>
      <c r="L23" s="7"/>
      <c r="M23" s="3"/>
      <c r="N23" s="3"/>
      <c r="O23" s="3"/>
      <c r="P23" s="3"/>
    </row>
    <row r="24" spans="1:16" ht="21" hidden="1" outlineLevel="1" x14ac:dyDescent="0.4">
      <c r="A24" s="28"/>
      <c r="B24" s="29"/>
      <c r="C24" s="30"/>
      <c r="D24" s="30">
        <v>3.41</v>
      </c>
      <c r="E24" s="30"/>
      <c r="F24" s="30"/>
      <c r="G24" s="31">
        <f t="shared" si="0"/>
        <v>0</v>
      </c>
      <c r="H24" s="4"/>
      <c r="I24" s="7"/>
      <c r="J24" s="7"/>
      <c r="K24" s="7"/>
      <c r="L24" s="7"/>
      <c r="M24" s="3"/>
      <c r="N24" s="3"/>
      <c r="O24" s="3"/>
      <c r="P24" s="3"/>
    </row>
    <row r="25" spans="1:16" ht="21" hidden="1" outlineLevel="1" x14ac:dyDescent="0.4">
      <c r="A25" s="28"/>
      <c r="B25" s="29"/>
      <c r="C25" s="30"/>
      <c r="D25" s="30"/>
      <c r="E25" s="30"/>
      <c r="F25" s="30"/>
      <c r="G25" s="31">
        <f t="shared" si="0"/>
        <v>0</v>
      </c>
      <c r="H25" s="4"/>
      <c r="I25" s="7"/>
      <c r="J25" s="7"/>
      <c r="K25" s="7"/>
      <c r="L25" s="7"/>
      <c r="M25" s="3"/>
      <c r="N25" s="3"/>
      <c r="O25" s="3"/>
      <c r="P25" s="3"/>
    </row>
    <row r="26" spans="1:16" ht="21" hidden="1" outlineLevel="1" x14ac:dyDescent="0.4">
      <c r="A26" s="28"/>
      <c r="B26" s="29"/>
      <c r="C26" s="30"/>
      <c r="D26" s="30"/>
      <c r="E26" s="30"/>
      <c r="F26" s="30"/>
      <c r="G26" s="31">
        <f t="shared" si="0"/>
        <v>0</v>
      </c>
      <c r="H26" s="4"/>
      <c r="I26" s="7"/>
      <c r="J26" s="7"/>
      <c r="K26" s="7"/>
      <c r="L26" s="7"/>
      <c r="M26" s="3"/>
      <c r="N26" s="3"/>
      <c r="O26" s="3"/>
      <c r="P26" s="3"/>
    </row>
    <row r="27" spans="1:16" ht="21" hidden="1" outlineLevel="1" x14ac:dyDescent="0.4">
      <c r="A27" s="28"/>
      <c r="B27" s="29"/>
      <c r="C27" s="30"/>
      <c r="D27" s="30"/>
      <c r="E27" s="30"/>
      <c r="F27" s="30"/>
      <c r="G27" s="31">
        <f t="shared" si="0"/>
        <v>0</v>
      </c>
      <c r="H27" s="4"/>
      <c r="I27" s="7"/>
      <c r="J27" s="7"/>
      <c r="K27" s="7"/>
      <c r="L27" s="7"/>
      <c r="M27" s="3"/>
      <c r="N27" s="3"/>
      <c r="O27" s="3"/>
      <c r="P27" s="3"/>
    </row>
    <row r="28" spans="1:16" ht="21" hidden="1" outlineLevel="1" x14ac:dyDescent="0.4">
      <c r="A28" s="28"/>
      <c r="B28" s="29"/>
      <c r="C28" s="30"/>
      <c r="D28" s="30"/>
      <c r="E28" s="30"/>
      <c r="F28" s="30"/>
      <c r="G28" s="31">
        <f t="shared" si="0"/>
        <v>0</v>
      </c>
      <c r="H28" s="4"/>
      <c r="I28" s="7"/>
      <c r="J28" s="7"/>
      <c r="K28" s="7"/>
      <c r="L28" s="7"/>
      <c r="M28" s="3"/>
      <c r="N28" s="3"/>
      <c r="O28" s="3"/>
      <c r="P28" s="3"/>
    </row>
    <row r="29" spans="1:16" ht="21" hidden="1" outlineLevel="1" x14ac:dyDescent="0.4">
      <c r="A29" s="28"/>
      <c r="B29" s="29"/>
      <c r="C29" s="30"/>
      <c r="D29" s="30"/>
      <c r="E29" s="30"/>
      <c r="F29" s="30"/>
      <c r="G29" s="31">
        <f t="shared" si="0"/>
        <v>0</v>
      </c>
      <c r="H29" s="4"/>
      <c r="I29" s="7"/>
      <c r="J29" s="7"/>
      <c r="K29" s="7"/>
      <c r="L29" s="7"/>
      <c r="M29" s="3"/>
      <c r="N29" s="3"/>
      <c r="O29" s="3"/>
      <c r="P29" s="3"/>
    </row>
    <row r="30" spans="1:16" ht="21" hidden="1" outlineLevel="1" x14ac:dyDescent="0.4">
      <c r="A30" s="32"/>
      <c r="B30" s="29"/>
      <c r="C30" s="30"/>
      <c r="D30" s="30"/>
      <c r="E30" s="30"/>
      <c r="F30" s="30"/>
      <c r="G30" s="31">
        <f t="shared" si="0"/>
        <v>0</v>
      </c>
      <c r="H30" s="4"/>
      <c r="I30" s="7"/>
      <c r="J30" s="7"/>
      <c r="K30" s="7"/>
      <c r="L30" s="7"/>
      <c r="M30" s="3"/>
      <c r="N30" s="3"/>
      <c r="O30" s="3"/>
      <c r="P30" s="3"/>
    </row>
    <row r="31" spans="1:16" ht="21" collapsed="1" x14ac:dyDescent="0.4">
      <c r="A31" s="33" t="s">
        <v>13</v>
      </c>
      <c r="B31" s="34"/>
      <c r="C31" s="35" t="s">
        <v>7</v>
      </c>
      <c r="D31" s="35">
        <f>SUM(D32:D40)</f>
        <v>4.2</v>
      </c>
      <c r="E31" s="35"/>
      <c r="F31" s="35"/>
      <c r="G31" s="36">
        <f>SUM(G32:G40)</f>
        <v>1200</v>
      </c>
      <c r="H31" s="4"/>
      <c r="I31" s="7"/>
      <c r="J31" s="7"/>
      <c r="K31" s="7"/>
      <c r="L31" s="7"/>
      <c r="M31" s="3"/>
      <c r="N31" s="3"/>
      <c r="O31" s="3"/>
      <c r="P31" s="3"/>
    </row>
    <row r="32" spans="1:16" ht="21" hidden="1" outlineLevel="1" x14ac:dyDescent="0.4">
      <c r="A32" s="28"/>
      <c r="B32" s="29">
        <v>41894</v>
      </c>
      <c r="C32" s="30">
        <v>0</v>
      </c>
      <c r="D32" s="30">
        <v>1.2</v>
      </c>
      <c r="E32" s="30"/>
      <c r="F32" s="30"/>
      <c r="G32" s="31">
        <f>C32*D32</f>
        <v>0</v>
      </c>
      <c r="H32" s="4"/>
      <c r="I32" s="7"/>
      <c r="J32" s="7"/>
      <c r="K32" s="7"/>
      <c r="L32" s="7"/>
      <c r="M32" s="3"/>
      <c r="N32" s="3"/>
      <c r="O32" s="3"/>
      <c r="P32" s="3"/>
    </row>
    <row r="33" spans="1:16" ht="21" hidden="1" outlineLevel="1" x14ac:dyDescent="0.4">
      <c r="A33" s="28"/>
      <c r="B33" s="29">
        <v>41904</v>
      </c>
      <c r="C33" s="30">
        <v>400</v>
      </c>
      <c r="D33" s="30">
        <v>1.5</v>
      </c>
      <c r="E33" s="30"/>
      <c r="F33" s="30"/>
      <c r="G33" s="31">
        <f>C33*D33</f>
        <v>600</v>
      </c>
      <c r="H33" s="4"/>
      <c r="I33" s="7"/>
      <c r="J33" s="7"/>
      <c r="K33" s="7"/>
      <c r="L33" s="7"/>
      <c r="M33" s="3"/>
      <c r="N33" s="3"/>
      <c r="O33" s="3"/>
      <c r="P33" s="3"/>
    </row>
    <row r="34" spans="1:16" ht="21" hidden="1" outlineLevel="1" x14ac:dyDescent="0.4">
      <c r="A34" s="28"/>
      <c r="B34" s="29">
        <v>41943</v>
      </c>
      <c r="C34" s="30">
        <v>400</v>
      </c>
      <c r="D34" s="30">
        <v>1.5</v>
      </c>
      <c r="E34" s="30"/>
      <c r="F34" s="30"/>
      <c r="G34" s="31">
        <f t="shared" ref="G34:G40" si="1">C34*D34</f>
        <v>600</v>
      </c>
      <c r="H34" s="4"/>
      <c r="I34" s="7"/>
      <c r="J34" s="7"/>
      <c r="K34" s="7"/>
      <c r="L34" s="7"/>
      <c r="M34" s="3"/>
      <c r="N34" s="3"/>
      <c r="O34" s="3"/>
      <c r="P34" s="3"/>
    </row>
    <row r="35" spans="1:16" ht="21" hidden="1" outlineLevel="1" x14ac:dyDescent="0.4">
      <c r="A35" s="28"/>
      <c r="B35" s="29"/>
      <c r="C35" s="30"/>
      <c r="D35" s="30"/>
      <c r="E35" s="30"/>
      <c r="F35" s="30"/>
      <c r="G35" s="31">
        <f t="shared" si="1"/>
        <v>0</v>
      </c>
      <c r="H35" s="4"/>
      <c r="I35" s="7"/>
      <c r="J35" s="7"/>
      <c r="K35" s="7"/>
      <c r="L35" s="7"/>
      <c r="M35" s="3"/>
      <c r="N35" s="3"/>
      <c r="O35" s="3"/>
      <c r="P35" s="3"/>
    </row>
    <row r="36" spans="1:16" ht="21" hidden="1" outlineLevel="1" x14ac:dyDescent="0.4">
      <c r="A36" s="28"/>
      <c r="B36" s="29"/>
      <c r="C36" s="30"/>
      <c r="D36" s="30"/>
      <c r="E36" s="30"/>
      <c r="F36" s="30"/>
      <c r="G36" s="31">
        <f t="shared" si="1"/>
        <v>0</v>
      </c>
      <c r="H36" s="4"/>
      <c r="I36" s="7"/>
      <c r="J36" s="7"/>
      <c r="K36" s="7"/>
      <c r="L36" s="7"/>
      <c r="M36" s="3"/>
      <c r="N36" s="3"/>
      <c r="O36" s="3"/>
      <c r="P36" s="3"/>
    </row>
    <row r="37" spans="1:16" ht="21" hidden="1" outlineLevel="1" x14ac:dyDescent="0.4">
      <c r="A37" s="28"/>
      <c r="B37" s="29"/>
      <c r="C37" s="30"/>
      <c r="D37" s="30"/>
      <c r="E37" s="30"/>
      <c r="F37" s="30"/>
      <c r="G37" s="31">
        <f t="shared" si="1"/>
        <v>0</v>
      </c>
      <c r="H37" s="4"/>
      <c r="I37" s="7"/>
      <c r="J37" s="7"/>
      <c r="K37" s="7"/>
      <c r="L37" s="7"/>
      <c r="M37" s="3"/>
      <c r="N37" s="3"/>
      <c r="O37" s="3"/>
      <c r="P37" s="3"/>
    </row>
    <row r="38" spans="1:16" ht="21" hidden="1" outlineLevel="1" x14ac:dyDescent="0.4">
      <c r="A38" s="28"/>
      <c r="B38" s="29"/>
      <c r="C38" s="30"/>
      <c r="D38" s="30"/>
      <c r="E38" s="30"/>
      <c r="F38" s="30"/>
      <c r="G38" s="31">
        <f t="shared" si="1"/>
        <v>0</v>
      </c>
      <c r="H38" s="4"/>
      <c r="I38" s="7"/>
      <c r="J38" s="7"/>
      <c r="K38" s="7"/>
      <c r="L38" s="7"/>
      <c r="M38" s="3"/>
      <c r="N38" s="3"/>
      <c r="O38" s="3"/>
      <c r="P38" s="3"/>
    </row>
    <row r="39" spans="1:16" ht="21" hidden="1" outlineLevel="1" x14ac:dyDescent="0.4">
      <c r="A39" s="28"/>
      <c r="B39" s="29"/>
      <c r="C39" s="30"/>
      <c r="D39" s="30"/>
      <c r="E39" s="30"/>
      <c r="F39" s="30"/>
      <c r="G39" s="31">
        <f t="shared" si="1"/>
        <v>0</v>
      </c>
      <c r="H39" s="4"/>
      <c r="I39" s="7"/>
      <c r="J39" s="7"/>
      <c r="K39" s="7"/>
      <c r="L39" s="7"/>
      <c r="M39" s="3"/>
      <c r="N39" s="3"/>
      <c r="O39" s="3"/>
      <c r="P39" s="3"/>
    </row>
    <row r="40" spans="1:16" ht="21" hidden="1" outlineLevel="1" x14ac:dyDescent="0.4">
      <c r="A40" s="28"/>
      <c r="B40" s="29"/>
      <c r="C40" s="30"/>
      <c r="D40" s="30"/>
      <c r="E40" s="30"/>
      <c r="F40" s="30"/>
      <c r="G40" s="31">
        <f t="shared" si="1"/>
        <v>0</v>
      </c>
      <c r="H40" s="4"/>
      <c r="I40" s="7"/>
      <c r="J40" s="7"/>
      <c r="K40" s="7"/>
      <c r="L40" s="7"/>
      <c r="M40" s="3"/>
      <c r="N40" s="3"/>
      <c r="O40" s="3"/>
      <c r="P40" s="3"/>
    </row>
    <row r="41" spans="1:16" ht="23.4" collapsed="1" x14ac:dyDescent="0.45">
      <c r="A41" s="37" t="s">
        <v>37</v>
      </c>
      <c r="B41" s="25" t="s">
        <v>7</v>
      </c>
      <c r="C41" s="26"/>
      <c r="D41" s="26">
        <f>SUM(D42:D59)</f>
        <v>16.8</v>
      </c>
      <c r="E41" s="26"/>
      <c r="F41" s="26"/>
      <c r="G41" s="38">
        <f>SUM(G42:G58)</f>
        <v>1396</v>
      </c>
      <c r="H41" s="4"/>
      <c r="I41" s="7"/>
      <c r="J41" s="7"/>
      <c r="K41" s="7"/>
      <c r="L41" s="7"/>
      <c r="M41" s="3"/>
      <c r="N41" s="3"/>
      <c r="O41" s="3"/>
      <c r="P41" s="3"/>
    </row>
    <row r="42" spans="1:16" ht="21" hidden="1" outlineLevel="1" x14ac:dyDescent="0.4">
      <c r="A42" s="28"/>
      <c r="B42" s="29">
        <v>41885</v>
      </c>
      <c r="C42" s="30">
        <v>80</v>
      </c>
      <c r="D42" s="30">
        <v>1</v>
      </c>
      <c r="E42" s="30"/>
      <c r="F42" s="30"/>
      <c r="G42" s="31">
        <f>C42*D42</f>
        <v>80</v>
      </c>
      <c r="H42" s="4"/>
      <c r="I42" s="7"/>
      <c r="J42" s="7"/>
      <c r="K42" s="7"/>
      <c r="L42" s="7"/>
      <c r="M42" s="3"/>
      <c r="N42" s="3"/>
      <c r="O42" s="3"/>
      <c r="P42" s="3"/>
    </row>
    <row r="43" spans="1:16" ht="21" hidden="1" outlineLevel="1" x14ac:dyDescent="0.4">
      <c r="A43" s="28"/>
      <c r="B43" s="29">
        <v>41888</v>
      </c>
      <c r="C43" s="30">
        <v>80</v>
      </c>
      <c r="D43" s="30">
        <v>1</v>
      </c>
      <c r="E43" s="30"/>
      <c r="F43" s="30"/>
      <c r="G43" s="31">
        <f t="shared" ref="G43:G59" si="2">C43*D43</f>
        <v>80</v>
      </c>
      <c r="H43" s="4"/>
      <c r="I43" s="7"/>
      <c r="J43" s="7"/>
      <c r="K43" s="7"/>
      <c r="L43" s="7"/>
      <c r="M43" s="3"/>
      <c r="N43" s="3"/>
      <c r="O43" s="3"/>
      <c r="P43" s="3"/>
    </row>
    <row r="44" spans="1:16" ht="21" hidden="1" outlineLevel="1" x14ac:dyDescent="0.4">
      <c r="A44" s="28"/>
      <c r="B44" s="29">
        <v>41902</v>
      </c>
      <c r="C44" s="30">
        <v>80</v>
      </c>
      <c r="D44" s="30">
        <v>3</v>
      </c>
      <c r="E44" s="30"/>
      <c r="F44" s="30"/>
      <c r="G44" s="31">
        <f t="shared" si="2"/>
        <v>240</v>
      </c>
      <c r="H44" s="4"/>
      <c r="I44" s="7"/>
      <c r="J44" s="7"/>
      <c r="K44" s="7"/>
      <c r="L44" s="7"/>
      <c r="M44" s="3"/>
      <c r="N44" s="3"/>
      <c r="O44" s="3"/>
      <c r="P44" s="3"/>
    </row>
    <row r="45" spans="1:16" ht="21" hidden="1" outlineLevel="1" x14ac:dyDescent="0.4">
      <c r="A45" s="28"/>
      <c r="B45" s="29">
        <v>41909</v>
      </c>
      <c r="C45" s="30">
        <v>80</v>
      </c>
      <c r="D45" s="30">
        <v>1</v>
      </c>
      <c r="E45" s="30"/>
      <c r="F45" s="30"/>
      <c r="G45" s="31">
        <f t="shared" si="2"/>
        <v>80</v>
      </c>
      <c r="H45" s="4"/>
      <c r="I45" s="7"/>
      <c r="J45" s="7"/>
      <c r="K45" s="7"/>
      <c r="L45" s="7"/>
      <c r="M45" s="3"/>
      <c r="N45" s="3"/>
      <c r="O45" s="3"/>
      <c r="P45" s="3"/>
    </row>
    <row r="46" spans="1:16" ht="21" hidden="1" outlineLevel="1" x14ac:dyDescent="0.4">
      <c r="A46" s="28"/>
      <c r="B46" s="29">
        <v>41914</v>
      </c>
      <c r="C46" s="30">
        <v>80</v>
      </c>
      <c r="D46" s="30">
        <v>1</v>
      </c>
      <c r="E46" s="30"/>
      <c r="F46" s="30"/>
      <c r="G46" s="31">
        <f t="shared" si="2"/>
        <v>80</v>
      </c>
      <c r="H46" s="4"/>
      <c r="I46" s="7"/>
      <c r="J46" s="7"/>
      <c r="K46" s="7"/>
      <c r="L46" s="7"/>
      <c r="M46" s="3"/>
      <c r="N46" s="3"/>
      <c r="O46" s="3"/>
      <c r="P46" s="3"/>
    </row>
    <row r="47" spans="1:16" ht="21" hidden="1" outlineLevel="1" x14ac:dyDescent="0.4">
      <c r="A47" s="28"/>
      <c r="B47" s="29">
        <v>41921</v>
      </c>
      <c r="C47" s="30">
        <v>80</v>
      </c>
      <c r="D47" s="30">
        <v>2</v>
      </c>
      <c r="E47" s="30"/>
      <c r="F47" s="30"/>
      <c r="G47" s="31">
        <f t="shared" si="2"/>
        <v>160</v>
      </c>
      <c r="H47" s="4"/>
      <c r="I47" s="7"/>
      <c r="J47" s="7"/>
      <c r="K47" s="7"/>
      <c r="L47" s="7"/>
      <c r="M47" s="3"/>
      <c r="N47" s="3"/>
      <c r="O47" s="3"/>
      <c r="P47" s="3"/>
    </row>
    <row r="48" spans="1:16" ht="21" hidden="1" outlineLevel="1" x14ac:dyDescent="0.4">
      <c r="A48" s="28"/>
      <c r="B48" s="29">
        <v>41928</v>
      </c>
      <c r="C48" s="30">
        <v>80</v>
      </c>
      <c r="D48" s="30">
        <v>3</v>
      </c>
      <c r="E48" s="30"/>
      <c r="F48" s="30"/>
      <c r="G48" s="31">
        <f t="shared" si="2"/>
        <v>240</v>
      </c>
      <c r="H48" s="4"/>
      <c r="I48" s="7"/>
      <c r="J48" s="7"/>
      <c r="K48" s="7"/>
      <c r="L48" s="7"/>
      <c r="M48" s="3"/>
      <c r="N48" s="3"/>
      <c r="O48" s="3"/>
      <c r="P48" s="3"/>
    </row>
    <row r="49" spans="1:16" ht="21" hidden="1" outlineLevel="1" x14ac:dyDescent="0.4">
      <c r="A49" s="28"/>
      <c r="B49" s="29">
        <v>41931</v>
      </c>
      <c r="C49" s="30">
        <v>70</v>
      </c>
      <c r="D49" s="30">
        <v>0.8</v>
      </c>
      <c r="E49" s="30"/>
      <c r="F49" s="30"/>
      <c r="G49" s="31">
        <f t="shared" si="2"/>
        <v>56</v>
      </c>
      <c r="H49" s="4"/>
      <c r="I49" s="7"/>
      <c r="J49" s="7"/>
      <c r="K49" s="7"/>
      <c r="L49" s="7"/>
      <c r="M49" s="3"/>
      <c r="N49" s="3"/>
      <c r="O49" s="3"/>
      <c r="P49" s="3"/>
    </row>
    <row r="50" spans="1:16" ht="21" hidden="1" outlineLevel="1" x14ac:dyDescent="0.4">
      <c r="A50" s="28"/>
      <c r="B50" s="29">
        <v>41943</v>
      </c>
      <c r="C50" s="30">
        <v>80</v>
      </c>
      <c r="D50" s="30">
        <v>1</v>
      </c>
      <c r="E50" s="30"/>
      <c r="F50" s="30"/>
      <c r="G50" s="31">
        <f t="shared" si="2"/>
        <v>80</v>
      </c>
      <c r="H50" s="4"/>
      <c r="I50" s="7"/>
      <c r="J50" s="7"/>
      <c r="K50" s="7"/>
      <c r="L50" s="7"/>
      <c r="M50" s="3"/>
      <c r="N50" s="3"/>
      <c r="O50" s="3"/>
      <c r="P50" s="3"/>
    </row>
    <row r="51" spans="1:16" ht="21" hidden="1" outlineLevel="1" x14ac:dyDescent="0.4">
      <c r="A51" s="28"/>
      <c r="B51" s="29">
        <v>42003</v>
      </c>
      <c r="C51" s="30">
        <v>100</v>
      </c>
      <c r="D51" s="30">
        <v>3</v>
      </c>
      <c r="E51" s="30"/>
      <c r="F51" s="30"/>
      <c r="G51" s="31">
        <f t="shared" si="2"/>
        <v>300</v>
      </c>
      <c r="H51" s="4"/>
      <c r="I51" s="7"/>
      <c r="J51" s="7"/>
      <c r="K51" s="7"/>
      <c r="L51" s="7"/>
      <c r="M51" s="3"/>
      <c r="N51" s="3"/>
      <c r="O51" s="3"/>
      <c r="P51" s="3"/>
    </row>
    <row r="52" spans="1:16" ht="21" hidden="1" outlineLevel="1" x14ac:dyDescent="0.4">
      <c r="A52" s="28"/>
      <c r="B52" s="29"/>
      <c r="C52" s="30"/>
      <c r="D52" s="30"/>
      <c r="E52" s="30"/>
      <c r="F52" s="30"/>
      <c r="G52" s="31">
        <f t="shared" si="2"/>
        <v>0</v>
      </c>
      <c r="H52" s="4"/>
      <c r="I52" s="7"/>
      <c r="J52" s="7"/>
      <c r="K52" s="7"/>
      <c r="L52" s="7"/>
      <c r="M52" s="3"/>
      <c r="N52" s="3"/>
      <c r="O52" s="3"/>
      <c r="P52" s="3"/>
    </row>
    <row r="53" spans="1:16" ht="21" hidden="1" outlineLevel="1" x14ac:dyDescent="0.4">
      <c r="A53" s="28"/>
      <c r="B53" s="29"/>
      <c r="C53" s="30"/>
      <c r="D53" s="30"/>
      <c r="E53" s="30"/>
      <c r="F53" s="30"/>
      <c r="G53" s="31">
        <f t="shared" si="2"/>
        <v>0</v>
      </c>
      <c r="H53" s="4"/>
      <c r="I53" s="7"/>
      <c r="J53" s="7"/>
      <c r="K53" s="7"/>
      <c r="L53" s="7"/>
      <c r="M53" s="3"/>
      <c r="N53" s="3"/>
      <c r="O53" s="3"/>
      <c r="P53" s="3"/>
    </row>
    <row r="54" spans="1:16" ht="21" hidden="1" outlineLevel="1" x14ac:dyDescent="0.4">
      <c r="A54" s="28"/>
      <c r="B54" s="29"/>
      <c r="C54" s="30"/>
      <c r="D54" s="30"/>
      <c r="E54" s="30"/>
      <c r="F54" s="30"/>
      <c r="G54" s="31">
        <f t="shared" si="2"/>
        <v>0</v>
      </c>
      <c r="H54" s="4"/>
      <c r="I54" s="7"/>
      <c r="J54" s="7"/>
      <c r="K54" s="7"/>
      <c r="L54" s="7"/>
      <c r="M54" s="3"/>
      <c r="N54" s="3"/>
      <c r="O54" s="3"/>
      <c r="P54" s="3"/>
    </row>
    <row r="55" spans="1:16" ht="21" hidden="1" outlineLevel="1" x14ac:dyDescent="0.4">
      <c r="A55" s="28"/>
      <c r="B55" s="29"/>
      <c r="C55" s="30"/>
      <c r="D55" s="30"/>
      <c r="E55" s="30"/>
      <c r="F55" s="30"/>
      <c r="G55" s="31">
        <f t="shared" si="2"/>
        <v>0</v>
      </c>
      <c r="H55" s="4"/>
      <c r="I55" s="7"/>
      <c r="J55" s="7"/>
      <c r="K55" s="7"/>
      <c r="L55" s="7"/>
      <c r="M55" s="3"/>
      <c r="N55" s="3"/>
      <c r="O55" s="3"/>
      <c r="P55" s="3"/>
    </row>
    <row r="56" spans="1:16" ht="21" hidden="1" outlineLevel="1" x14ac:dyDescent="0.4">
      <c r="A56" s="28"/>
      <c r="B56" s="29"/>
      <c r="C56" s="30"/>
      <c r="D56" s="30"/>
      <c r="E56" s="30"/>
      <c r="F56" s="30"/>
      <c r="G56" s="31">
        <f t="shared" si="2"/>
        <v>0</v>
      </c>
      <c r="H56" s="4"/>
      <c r="I56" s="7"/>
      <c r="J56" s="7"/>
      <c r="K56" s="7"/>
      <c r="L56" s="7"/>
      <c r="M56" s="3"/>
      <c r="N56" s="3"/>
      <c r="O56" s="3"/>
      <c r="P56" s="3"/>
    </row>
    <row r="57" spans="1:16" ht="21" hidden="1" outlineLevel="1" x14ac:dyDescent="0.4">
      <c r="A57" s="28"/>
      <c r="B57" s="29"/>
      <c r="C57" s="30"/>
      <c r="D57" s="30"/>
      <c r="E57" s="30"/>
      <c r="F57" s="30"/>
      <c r="G57" s="31">
        <f t="shared" si="2"/>
        <v>0</v>
      </c>
      <c r="H57" s="4"/>
      <c r="I57" s="7"/>
      <c r="J57" s="7"/>
      <c r="K57" s="7"/>
      <c r="L57" s="7"/>
      <c r="M57" s="3"/>
      <c r="N57" s="3"/>
      <c r="O57" s="3"/>
      <c r="P57" s="3"/>
    </row>
    <row r="58" spans="1:16" ht="21" hidden="1" outlineLevel="1" x14ac:dyDescent="0.4">
      <c r="A58" s="28"/>
      <c r="B58" s="29"/>
      <c r="C58" s="30"/>
      <c r="D58" s="30"/>
      <c r="E58" s="30"/>
      <c r="F58" s="30"/>
      <c r="G58" s="31">
        <f t="shared" si="2"/>
        <v>0</v>
      </c>
      <c r="H58" s="4"/>
      <c r="I58" s="7"/>
      <c r="J58" s="7"/>
      <c r="K58" s="7"/>
      <c r="L58" s="7"/>
      <c r="M58" s="3"/>
      <c r="N58" s="3"/>
      <c r="O58" s="3"/>
      <c r="P58" s="3"/>
    </row>
    <row r="59" spans="1:16" ht="21" hidden="1" outlineLevel="1" x14ac:dyDescent="0.4">
      <c r="A59" s="28"/>
      <c r="B59" s="29"/>
      <c r="C59" s="30"/>
      <c r="D59" s="30"/>
      <c r="E59" s="30"/>
      <c r="F59" s="30"/>
      <c r="G59" s="31">
        <f t="shared" si="2"/>
        <v>0</v>
      </c>
      <c r="H59" s="4"/>
      <c r="I59" s="7"/>
      <c r="J59" s="7"/>
      <c r="K59" s="7"/>
      <c r="L59" s="7"/>
      <c r="M59" s="3"/>
      <c r="N59" s="3"/>
      <c r="O59" s="3"/>
      <c r="P59" s="3"/>
    </row>
    <row r="60" spans="1:16" ht="23.4" collapsed="1" x14ac:dyDescent="0.45">
      <c r="A60" s="37" t="s">
        <v>47</v>
      </c>
      <c r="B60" s="25"/>
      <c r="C60" s="26"/>
      <c r="D60" s="26">
        <f>SUM(D61:D81)</f>
        <v>42.652000000000001</v>
      </c>
      <c r="E60" s="26"/>
      <c r="F60" s="26"/>
      <c r="G60" s="27">
        <f>SUM(G61:G81)</f>
        <v>19975.8</v>
      </c>
      <c r="H60" s="4"/>
      <c r="I60" s="7"/>
      <c r="J60" s="7"/>
      <c r="K60" s="7"/>
      <c r="L60" s="7"/>
      <c r="M60" s="3"/>
      <c r="N60" s="3"/>
      <c r="O60" s="3"/>
      <c r="P60" s="3"/>
    </row>
    <row r="61" spans="1:16" ht="21" hidden="1" outlineLevel="1" x14ac:dyDescent="0.4">
      <c r="A61" s="28"/>
      <c r="B61" s="29">
        <v>41884</v>
      </c>
      <c r="C61" s="30">
        <v>0</v>
      </c>
      <c r="D61" s="30">
        <v>0.7</v>
      </c>
      <c r="E61" s="30"/>
      <c r="F61" s="30"/>
      <c r="G61" s="31">
        <f t="shared" ref="G61:G81" si="3">C61*D61</f>
        <v>0</v>
      </c>
      <c r="H61" s="4"/>
      <c r="I61" s="7"/>
      <c r="J61" s="7"/>
      <c r="K61" s="7"/>
      <c r="L61" s="7"/>
      <c r="M61" s="3"/>
      <c r="N61" s="3"/>
      <c r="O61" s="3"/>
      <c r="P61" s="3"/>
    </row>
    <row r="62" spans="1:16" ht="21" hidden="1" outlineLevel="1" x14ac:dyDescent="0.4">
      <c r="A62" s="28"/>
      <c r="B62" s="29">
        <v>41884</v>
      </c>
      <c r="C62" s="30">
        <v>0</v>
      </c>
      <c r="D62" s="30">
        <v>0.8</v>
      </c>
      <c r="E62" s="30"/>
      <c r="F62" s="30"/>
      <c r="G62" s="31">
        <f t="shared" si="3"/>
        <v>0</v>
      </c>
      <c r="H62" s="4"/>
      <c r="I62" s="7"/>
      <c r="J62" s="7"/>
      <c r="K62" s="7"/>
      <c r="L62" s="7"/>
      <c r="M62" s="3"/>
      <c r="N62" s="3"/>
      <c r="O62" s="3"/>
      <c r="P62" s="3"/>
    </row>
    <row r="63" spans="1:16" ht="21" hidden="1" outlineLevel="1" x14ac:dyDescent="0.4">
      <c r="A63" s="28"/>
      <c r="B63" s="29">
        <v>41938</v>
      </c>
      <c r="C63" s="30">
        <v>650</v>
      </c>
      <c r="D63" s="30">
        <v>1.9</v>
      </c>
      <c r="E63" s="30"/>
      <c r="F63" s="30"/>
      <c r="G63" s="31">
        <f t="shared" si="3"/>
        <v>1235</v>
      </c>
      <c r="H63" s="4"/>
      <c r="I63" s="7"/>
      <c r="J63" s="7"/>
      <c r="K63" s="7"/>
      <c r="L63" s="7"/>
      <c r="M63" s="3"/>
      <c r="N63" s="3"/>
      <c r="O63" s="3"/>
      <c r="P63" s="3"/>
    </row>
    <row r="64" spans="1:16" ht="21" hidden="1" outlineLevel="1" x14ac:dyDescent="0.4">
      <c r="A64" s="28"/>
      <c r="B64" s="29"/>
      <c r="C64" s="30">
        <v>650</v>
      </c>
      <c r="D64" s="30">
        <v>2.58</v>
      </c>
      <c r="E64" s="30"/>
      <c r="F64" s="30"/>
      <c r="G64" s="31">
        <f t="shared" si="3"/>
        <v>1677</v>
      </c>
      <c r="H64" s="4"/>
      <c r="I64" s="7"/>
      <c r="J64" s="7"/>
      <c r="K64" s="7"/>
      <c r="L64" s="7"/>
      <c r="M64" s="3"/>
      <c r="N64" s="3"/>
      <c r="O64" s="3"/>
      <c r="P64" s="3"/>
    </row>
    <row r="65" spans="1:16" ht="21" hidden="1" outlineLevel="1" x14ac:dyDescent="0.4">
      <c r="A65" s="28"/>
      <c r="B65" s="29">
        <v>41964</v>
      </c>
      <c r="C65" s="30"/>
      <c r="D65" s="30">
        <v>2.08</v>
      </c>
      <c r="E65" s="30"/>
      <c r="F65" s="30"/>
      <c r="G65" s="31">
        <f t="shared" si="3"/>
        <v>0</v>
      </c>
      <c r="H65" s="4"/>
      <c r="I65" s="7"/>
      <c r="J65" s="7"/>
      <c r="K65" s="7"/>
      <c r="L65" s="7"/>
      <c r="M65" s="3"/>
      <c r="N65" s="3"/>
      <c r="O65" s="3"/>
      <c r="P65" s="3"/>
    </row>
    <row r="66" spans="1:16" ht="21" hidden="1" outlineLevel="1" x14ac:dyDescent="0.4">
      <c r="A66" s="28"/>
      <c r="B66" s="29"/>
      <c r="C66" s="30">
        <v>650</v>
      </c>
      <c r="D66" s="30">
        <v>2.1</v>
      </c>
      <c r="E66" s="30"/>
      <c r="F66" s="30"/>
      <c r="G66" s="31">
        <f t="shared" si="3"/>
        <v>1365</v>
      </c>
      <c r="H66" s="4"/>
      <c r="I66" s="7"/>
      <c r="J66" s="7"/>
      <c r="K66" s="7"/>
      <c r="L66" s="7"/>
      <c r="M66" s="3"/>
      <c r="N66" s="3"/>
      <c r="O66" s="3"/>
      <c r="P66" s="3"/>
    </row>
    <row r="67" spans="1:16" ht="21" hidden="1" outlineLevel="1" x14ac:dyDescent="0.4">
      <c r="A67" s="28"/>
      <c r="B67" s="29"/>
      <c r="C67" s="30">
        <v>650</v>
      </c>
      <c r="D67" s="30">
        <v>2.2200000000000002</v>
      </c>
      <c r="E67" s="30"/>
      <c r="F67" s="30"/>
      <c r="G67" s="31">
        <f t="shared" si="3"/>
        <v>1443.0000000000002</v>
      </c>
      <c r="H67" s="4"/>
      <c r="I67" s="7"/>
      <c r="J67" s="7"/>
      <c r="K67" s="7"/>
      <c r="L67" s="7"/>
      <c r="M67" s="3"/>
      <c r="N67" s="3"/>
      <c r="O67" s="3"/>
      <c r="P67" s="3"/>
    </row>
    <row r="68" spans="1:16" ht="21" hidden="1" outlineLevel="1" x14ac:dyDescent="0.4">
      <c r="A68" s="28"/>
      <c r="B68" s="29"/>
      <c r="C68" s="30">
        <v>650</v>
      </c>
      <c r="D68" s="30">
        <v>1.9119999999999999</v>
      </c>
      <c r="E68" s="30"/>
      <c r="F68" s="30"/>
      <c r="G68" s="31">
        <f t="shared" si="3"/>
        <v>1242.8</v>
      </c>
      <c r="H68" s="4"/>
      <c r="I68" s="7"/>
      <c r="J68" s="7"/>
      <c r="K68" s="7"/>
      <c r="L68" s="7"/>
      <c r="M68" s="3"/>
      <c r="N68" s="3"/>
      <c r="O68" s="3"/>
      <c r="P68" s="3"/>
    </row>
    <row r="69" spans="1:16" ht="21" hidden="1" outlineLevel="1" x14ac:dyDescent="0.4">
      <c r="A69" s="28"/>
      <c r="B69" s="29"/>
      <c r="C69" s="30">
        <v>650</v>
      </c>
      <c r="D69" s="30">
        <v>2.613</v>
      </c>
      <c r="E69" s="30"/>
      <c r="F69" s="30"/>
      <c r="G69" s="31">
        <f t="shared" si="3"/>
        <v>1698.45</v>
      </c>
      <c r="H69" s="4"/>
      <c r="I69" s="7"/>
      <c r="J69" s="7"/>
      <c r="K69" s="7"/>
      <c r="L69" s="7"/>
      <c r="M69" s="3"/>
      <c r="N69" s="3"/>
      <c r="O69" s="3"/>
      <c r="P69" s="3"/>
    </row>
    <row r="70" spans="1:16" ht="21" hidden="1" outlineLevel="1" x14ac:dyDescent="0.4">
      <c r="A70" s="28"/>
      <c r="B70" s="29"/>
      <c r="C70" s="30">
        <v>650</v>
      </c>
      <c r="D70" s="30">
        <v>2.5499999999999998</v>
      </c>
      <c r="E70" s="30"/>
      <c r="F70" s="30"/>
      <c r="G70" s="31">
        <f t="shared" si="3"/>
        <v>1657.4999999999998</v>
      </c>
      <c r="H70" s="4"/>
      <c r="I70" s="7"/>
      <c r="J70" s="7"/>
      <c r="K70" s="7"/>
      <c r="L70" s="7"/>
      <c r="M70" s="3"/>
      <c r="N70" s="3"/>
      <c r="O70" s="3"/>
      <c r="P70" s="3"/>
    </row>
    <row r="71" spans="1:16" ht="21" hidden="1" outlineLevel="1" x14ac:dyDescent="0.4">
      <c r="A71" s="28"/>
      <c r="B71" s="29"/>
      <c r="C71" s="30">
        <v>650</v>
      </c>
      <c r="D71" s="30">
        <v>1.9870000000000001</v>
      </c>
      <c r="E71" s="30"/>
      <c r="F71" s="30"/>
      <c r="G71" s="31">
        <f t="shared" si="3"/>
        <v>1291.55</v>
      </c>
      <c r="H71" s="4"/>
      <c r="I71" s="7"/>
      <c r="J71" s="7"/>
      <c r="K71" s="7"/>
      <c r="L71" s="7"/>
      <c r="M71" s="3"/>
      <c r="N71" s="3"/>
      <c r="O71" s="3"/>
      <c r="P71" s="3"/>
    </row>
    <row r="72" spans="1:16" ht="21" hidden="1" outlineLevel="1" x14ac:dyDescent="0.4">
      <c r="A72" s="28"/>
      <c r="B72" s="29"/>
      <c r="C72" s="30">
        <v>650</v>
      </c>
      <c r="D72" s="30">
        <v>2</v>
      </c>
      <c r="E72" s="30"/>
      <c r="F72" s="30"/>
      <c r="G72" s="31">
        <f t="shared" si="3"/>
        <v>1300</v>
      </c>
      <c r="H72" s="4"/>
      <c r="I72" s="7"/>
      <c r="J72" s="7"/>
      <c r="K72" s="7"/>
      <c r="L72" s="7"/>
      <c r="M72" s="3"/>
      <c r="N72" s="3"/>
      <c r="O72" s="3"/>
      <c r="P72" s="3"/>
    </row>
    <row r="73" spans="1:16" ht="21" hidden="1" outlineLevel="1" x14ac:dyDescent="0.4">
      <c r="A73" s="28"/>
      <c r="B73" s="29"/>
      <c r="C73" s="30">
        <v>650</v>
      </c>
      <c r="D73" s="30">
        <v>2.2999999999999998</v>
      </c>
      <c r="E73" s="30"/>
      <c r="F73" s="30"/>
      <c r="G73" s="31">
        <f t="shared" si="3"/>
        <v>1494.9999999999998</v>
      </c>
      <c r="H73" s="4"/>
      <c r="I73" s="7"/>
      <c r="J73" s="7"/>
      <c r="K73" s="7"/>
      <c r="L73" s="7"/>
      <c r="M73" s="3"/>
      <c r="N73" s="3"/>
      <c r="O73" s="3"/>
      <c r="P73" s="3"/>
    </row>
    <row r="74" spans="1:16" ht="21" hidden="1" outlineLevel="1" x14ac:dyDescent="0.4">
      <c r="A74" s="28"/>
      <c r="B74" s="29"/>
      <c r="C74" s="30">
        <v>650</v>
      </c>
      <c r="D74" s="30">
        <v>2.37</v>
      </c>
      <c r="E74" s="30"/>
      <c r="F74" s="30"/>
      <c r="G74" s="31">
        <f t="shared" si="3"/>
        <v>1540.5</v>
      </c>
      <c r="H74" s="4"/>
      <c r="I74" s="7"/>
      <c r="J74" s="7"/>
      <c r="K74" s="7"/>
      <c r="L74" s="7"/>
      <c r="M74" s="3"/>
      <c r="N74" s="3"/>
      <c r="O74" s="3"/>
      <c r="P74" s="3"/>
    </row>
    <row r="75" spans="1:16" ht="21" hidden="1" outlineLevel="1" x14ac:dyDescent="0.4">
      <c r="A75" s="28"/>
      <c r="B75" s="29"/>
      <c r="C75" s="30">
        <v>650</v>
      </c>
      <c r="D75" s="30">
        <v>2</v>
      </c>
      <c r="E75" s="30"/>
      <c r="F75" s="30"/>
      <c r="G75" s="31">
        <f t="shared" si="3"/>
        <v>1300</v>
      </c>
      <c r="H75" s="4"/>
      <c r="I75" s="7"/>
      <c r="J75" s="7"/>
      <c r="K75" s="7"/>
      <c r="L75" s="7"/>
      <c r="M75" s="3"/>
      <c r="N75" s="3"/>
      <c r="O75" s="3"/>
      <c r="P75" s="3"/>
    </row>
    <row r="76" spans="1:16" ht="21" hidden="1" outlineLevel="1" x14ac:dyDescent="0.4">
      <c r="A76" s="28"/>
      <c r="B76" s="29"/>
      <c r="C76" s="30">
        <v>650</v>
      </c>
      <c r="D76" s="30">
        <v>2.15</v>
      </c>
      <c r="E76" s="30"/>
      <c r="F76" s="30"/>
      <c r="G76" s="31">
        <f t="shared" si="3"/>
        <v>1397.5</v>
      </c>
      <c r="H76" s="4"/>
      <c r="I76" s="7"/>
      <c r="J76" s="7"/>
      <c r="K76" s="7"/>
      <c r="L76" s="7"/>
      <c r="M76" s="3"/>
      <c r="N76" s="3"/>
      <c r="O76" s="3"/>
      <c r="P76" s="3"/>
    </row>
    <row r="77" spans="1:16" ht="21" hidden="1" outlineLevel="1" x14ac:dyDescent="0.4">
      <c r="A77" s="28"/>
      <c r="B77" s="29"/>
      <c r="C77" s="30"/>
      <c r="D77" s="30">
        <v>2.0699999999999998</v>
      </c>
      <c r="E77" s="30"/>
      <c r="F77" s="30"/>
      <c r="G77" s="31">
        <f t="shared" si="3"/>
        <v>0</v>
      </c>
      <c r="H77" s="4"/>
      <c r="I77" s="7"/>
      <c r="J77" s="7"/>
      <c r="K77" s="7"/>
      <c r="L77" s="7"/>
      <c r="M77" s="3"/>
      <c r="N77" s="3"/>
      <c r="O77" s="3"/>
      <c r="P77" s="3"/>
    </row>
    <row r="78" spans="1:16" ht="21" hidden="1" outlineLevel="1" x14ac:dyDescent="0.4">
      <c r="A78" s="28"/>
      <c r="B78" s="29"/>
      <c r="C78" s="30"/>
      <c r="D78" s="30">
        <v>2.2000000000000002</v>
      </c>
      <c r="E78" s="30"/>
      <c r="F78" s="30"/>
      <c r="G78" s="31">
        <f t="shared" si="3"/>
        <v>0</v>
      </c>
      <c r="H78" s="4"/>
      <c r="I78" s="7"/>
      <c r="J78" s="7"/>
      <c r="K78" s="7"/>
      <c r="L78" s="7"/>
      <c r="M78" s="3"/>
      <c r="N78" s="3"/>
      <c r="O78" s="3"/>
      <c r="P78" s="3"/>
    </row>
    <row r="79" spans="1:16" ht="21" hidden="1" outlineLevel="1" x14ac:dyDescent="0.4">
      <c r="A79" s="28"/>
      <c r="B79" s="29"/>
      <c r="C79" s="30"/>
      <c r="D79" s="30">
        <v>2.02</v>
      </c>
      <c r="E79" s="30"/>
      <c r="F79" s="30"/>
      <c r="G79" s="31">
        <f t="shared" si="3"/>
        <v>0</v>
      </c>
      <c r="H79" s="4">
        <v>1</v>
      </c>
      <c r="I79" s="7"/>
      <c r="J79" s="7"/>
      <c r="K79" s="7"/>
      <c r="L79" s="7"/>
      <c r="M79" s="3"/>
      <c r="N79" s="3"/>
      <c r="O79" s="3"/>
      <c r="P79" s="3"/>
    </row>
    <row r="80" spans="1:16" ht="21" hidden="1" outlineLevel="1" x14ac:dyDescent="0.4">
      <c r="A80" s="28"/>
      <c r="B80" s="29">
        <v>41978</v>
      </c>
      <c r="C80" s="30">
        <v>650</v>
      </c>
      <c r="D80" s="30">
        <v>2.0499999999999998</v>
      </c>
      <c r="E80" s="30"/>
      <c r="F80" s="30"/>
      <c r="G80" s="31">
        <f t="shared" si="3"/>
        <v>1332.4999999999998</v>
      </c>
      <c r="H80" s="4"/>
      <c r="I80" s="7"/>
      <c r="J80" s="7"/>
      <c r="K80" s="7"/>
      <c r="L80" s="7"/>
      <c r="M80" s="3"/>
      <c r="N80" s="3"/>
      <c r="O80" s="3"/>
      <c r="P80" s="3"/>
    </row>
    <row r="81" spans="1:16" ht="21" hidden="1" outlineLevel="1" x14ac:dyDescent="0.4">
      <c r="A81" s="28"/>
      <c r="B81" s="29"/>
      <c r="C81" s="30"/>
      <c r="D81" s="30">
        <v>2.0499999999999998</v>
      </c>
      <c r="E81" s="30"/>
      <c r="F81" s="30"/>
      <c r="G81" s="31">
        <f t="shared" si="3"/>
        <v>0</v>
      </c>
      <c r="H81" s="4"/>
      <c r="I81" s="7"/>
      <c r="J81" s="7"/>
      <c r="K81" s="7"/>
      <c r="L81" s="7"/>
      <c r="M81" s="3"/>
      <c r="N81" s="3"/>
      <c r="O81" s="3"/>
      <c r="P81" s="3"/>
    </row>
    <row r="82" spans="1:16" ht="23.4" collapsed="1" x14ac:dyDescent="0.45">
      <c r="A82" s="37" t="s">
        <v>28</v>
      </c>
      <c r="B82" s="25"/>
      <c r="C82" s="26"/>
      <c r="D82" s="26">
        <f>SUM(D83:D111)</f>
        <v>51.3</v>
      </c>
      <c r="E82" s="26"/>
      <c r="F82" s="26"/>
      <c r="G82" s="27">
        <f>SUM(G83:G111)</f>
        <v>8250</v>
      </c>
      <c r="H82" s="4"/>
      <c r="I82" s="7"/>
      <c r="J82" s="7"/>
      <c r="K82" s="7"/>
      <c r="L82" s="7"/>
      <c r="M82" s="3"/>
      <c r="N82" s="3"/>
      <c r="O82" s="3"/>
      <c r="P82" s="3"/>
    </row>
    <row r="83" spans="1:16" ht="21" hidden="1" outlineLevel="1" x14ac:dyDescent="0.4">
      <c r="A83" s="28"/>
      <c r="B83" s="29">
        <v>41871</v>
      </c>
      <c r="C83" s="30">
        <v>0</v>
      </c>
      <c r="D83" s="30">
        <v>1.5</v>
      </c>
      <c r="E83" s="30"/>
      <c r="F83" s="30"/>
      <c r="G83" s="31">
        <f t="shared" ref="G83:G84" si="4">C83*D83</f>
        <v>0</v>
      </c>
      <c r="H83" s="4"/>
      <c r="I83" s="7"/>
      <c r="J83" s="7"/>
      <c r="K83" s="7"/>
      <c r="L83" s="7"/>
      <c r="M83" s="3"/>
      <c r="N83" s="3"/>
      <c r="O83" s="3"/>
      <c r="P83" s="3"/>
    </row>
    <row r="84" spans="1:16" ht="21" hidden="1" outlineLevel="1" x14ac:dyDescent="0.4">
      <c r="A84" s="28"/>
      <c r="B84" s="29"/>
      <c r="C84" s="30">
        <v>0</v>
      </c>
      <c r="D84" s="30">
        <v>1.3</v>
      </c>
      <c r="E84" s="30"/>
      <c r="F84" s="30"/>
      <c r="G84" s="31">
        <f t="shared" si="4"/>
        <v>0</v>
      </c>
      <c r="H84" s="4"/>
      <c r="I84" s="7"/>
      <c r="J84" s="7"/>
      <c r="K84" s="7"/>
      <c r="L84" s="7"/>
      <c r="M84" s="3"/>
      <c r="N84" s="3"/>
      <c r="O84" s="3"/>
      <c r="P84" s="3"/>
    </row>
    <row r="85" spans="1:16" ht="21" hidden="1" outlineLevel="1" x14ac:dyDescent="0.4">
      <c r="A85" s="28"/>
      <c r="B85" s="29">
        <v>41882</v>
      </c>
      <c r="C85" s="30">
        <v>500</v>
      </c>
      <c r="D85" s="30">
        <v>1.4</v>
      </c>
      <c r="E85" s="30"/>
      <c r="F85" s="30"/>
      <c r="G85" s="31">
        <f>C85*D85</f>
        <v>700</v>
      </c>
      <c r="H85" s="4"/>
      <c r="I85" s="7"/>
      <c r="J85" s="7"/>
      <c r="K85" s="7"/>
      <c r="L85" s="7"/>
      <c r="M85" s="3"/>
      <c r="N85" s="3"/>
      <c r="O85" s="3"/>
      <c r="P85" s="3"/>
    </row>
    <row r="86" spans="1:16" ht="21" hidden="1" outlineLevel="1" x14ac:dyDescent="0.4">
      <c r="A86" s="28"/>
      <c r="B86" s="29"/>
      <c r="C86" s="30">
        <v>0</v>
      </c>
      <c r="D86" s="30">
        <v>1.6</v>
      </c>
      <c r="E86" s="30"/>
      <c r="F86" s="30"/>
      <c r="G86" s="31">
        <f t="shared" ref="G86:G110" si="5">C86*D86</f>
        <v>0</v>
      </c>
      <c r="H86" s="4"/>
      <c r="I86" s="7"/>
      <c r="J86" s="7"/>
      <c r="K86" s="7"/>
      <c r="L86" s="7"/>
      <c r="M86" s="3"/>
      <c r="N86" s="3"/>
      <c r="O86" s="3"/>
      <c r="P86" s="3"/>
    </row>
    <row r="87" spans="1:16" ht="21" hidden="1" outlineLevel="1" x14ac:dyDescent="0.4">
      <c r="A87" s="28"/>
      <c r="B87" s="29">
        <v>41904</v>
      </c>
      <c r="C87" s="30">
        <v>0</v>
      </c>
      <c r="D87" s="30">
        <v>1.7</v>
      </c>
      <c r="E87" s="30"/>
      <c r="F87" s="30"/>
      <c r="G87" s="31">
        <f t="shared" si="5"/>
        <v>0</v>
      </c>
      <c r="H87" s="4"/>
      <c r="I87" s="7"/>
      <c r="J87" s="7"/>
      <c r="K87" s="7"/>
      <c r="L87" s="7"/>
      <c r="M87" s="3"/>
      <c r="N87" s="3"/>
      <c r="O87" s="3"/>
      <c r="P87" s="3"/>
    </row>
    <row r="88" spans="1:16" ht="21" hidden="1" outlineLevel="1" x14ac:dyDescent="0.4">
      <c r="A88" s="28"/>
      <c r="B88" s="29"/>
      <c r="C88" s="30">
        <v>0</v>
      </c>
      <c r="D88" s="30">
        <v>1.7</v>
      </c>
      <c r="E88" s="30"/>
      <c r="F88" s="30"/>
      <c r="G88" s="31">
        <f t="shared" si="5"/>
        <v>0</v>
      </c>
      <c r="H88" s="4"/>
      <c r="I88" s="7"/>
      <c r="J88" s="7"/>
      <c r="K88" s="7"/>
      <c r="L88" s="7"/>
      <c r="M88" s="3"/>
      <c r="N88" s="3"/>
      <c r="O88" s="3"/>
      <c r="P88" s="3"/>
    </row>
    <row r="89" spans="1:16" ht="21" hidden="1" outlineLevel="1" x14ac:dyDescent="0.4">
      <c r="A89" s="28"/>
      <c r="B89" s="29">
        <v>41908</v>
      </c>
      <c r="C89" s="30">
        <v>0</v>
      </c>
      <c r="D89" s="30">
        <v>1.9</v>
      </c>
      <c r="E89" s="30"/>
      <c r="F89" s="30"/>
      <c r="G89" s="31">
        <f t="shared" si="5"/>
        <v>0</v>
      </c>
      <c r="H89" s="4"/>
      <c r="I89" s="7"/>
      <c r="J89" s="7"/>
      <c r="K89" s="7"/>
      <c r="L89" s="7"/>
      <c r="M89" s="3"/>
      <c r="N89" s="3"/>
      <c r="O89" s="3"/>
      <c r="P89" s="3"/>
    </row>
    <row r="90" spans="1:16" ht="21" hidden="1" outlineLevel="1" x14ac:dyDescent="0.4">
      <c r="A90" s="28"/>
      <c r="B90" s="29"/>
      <c r="C90" s="30">
        <v>0</v>
      </c>
      <c r="D90" s="30">
        <v>2</v>
      </c>
      <c r="E90" s="30"/>
      <c r="F90" s="30"/>
      <c r="G90" s="31">
        <f t="shared" si="5"/>
        <v>0</v>
      </c>
      <c r="H90" s="4"/>
      <c r="I90" s="7"/>
      <c r="J90" s="7"/>
      <c r="K90" s="7"/>
      <c r="L90" s="7"/>
      <c r="M90" s="3"/>
      <c r="N90" s="3"/>
      <c r="O90" s="3"/>
      <c r="P90" s="3"/>
    </row>
    <row r="91" spans="1:16" ht="21" hidden="1" outlineLevel="1" x14ac:dyDescent="0.4">
      <c r="A91" s="28"/>
      <c r="B91" s="29"/>
      <c r="C91" s="30">
        <v>0</v>
      </c>
      <c r="D91" s="30">
        <v>2.4</v>
      </c>
      <c r="E91" s="30"/>
      <c r="F91" s="30"/>
      <c r="G91" s="31">
        <f t="shared" si="5"/>
        <v>0</v>
      </c>
      <c r="H91" s="4"/>
      <c r="I91" s="7"/>
      <c r="J91" s="7"/>
      <c r="K91" s="7"/>
      <c r="L91" s="7"/>
      <c r="M91" s="3"/>
      <c r="N91" s="3"/>
      <c r="O91" s="3"/>
      <c r="P91" s="3"/>
    </row>
    <row r="92" spans="1:16" ht="21" hidden="1" outlineLevel="1" x14ac:dyDescent="0.4">
      <c r="A92" s="28"/>
      <c r="B92" s="29">
        <v>41935</v>
      </c>
      <c r="C92" s="30">
        <v>0</v>
      </c>
      <c r="D92" s="30">
        <v>1.9</v>
      </c>
      <c r="E92" s="30"/>
      <c r="F92" s="30"/>
      <c r="G92" s="31">
        <f t="shared" si="5"/>
        <v>0</v>
      </c>
      <c r="H92" s="4"/>
      <c r="I92" s="7"/>
      <c r="J92" s="7"/>
      <c r="K92" s="7"/>
      <c r="L92" s="7"/>
      <c r="M92" s="3"/>
      <c r="N92" s="3"/>
      <c r="O92" s="3"/>
      <c r="P92" s="3"/>
    </row>
    <row r="93" spans="1:16" ht="21" hidden="1" outlineLevel="1" x14ac:dyDescent="0.4">
      <c r="A93" s="28"/>
      <c r="B93" s="29"/>
      <c r="C93" s="30">
        <v>0</v>
      </c>
      <c r="D93" s="30">
        <v>2.2999999999999998</v>
      </c>
      <c r="E93" s="30"/>
      <c r="F93" s="30"/>
      <c r="G93" s="31">
        <f t="shared" si="5"/>
        <v>0</v>
      </c>
      <c r="H93" s="4"/>
      <c r="I93" s="7"/>
      <c r="J93" s="7"/>
      <c r="K93" s="7"/>
      <c r="L93" s="7"/>
      <c r="M93" s="3"/>
      <c r="N93" s="3"/>
      <c r="O93" s="3"/>
      <c r="P93" s="3"/>
    </row>
    <row r="94" spans="1:16" ht="21" hidden="1" outlineLevel="1" x14ac:dyDescent="0.4">
      <c r="A94" s="28"/>
      <c r="B94" s="29">
        <v>41939</v>
      </c>
      <c r="C94" s="30">
        <v>0</v>
      </c>
      <c r="D94" s="30">
        <v>2.1</v>
      </c>
      <c r="E94" s="30"/>
      <c r="F94" s="30"/>
      <c r="G94" s="31">
        <f t="shared" si="5"/>
        <v>0</v>
      </c>
      <c r="H94" s="4"/>
      <c r="I94" s="7"/>
      <c r="J94" s="7"/>
      <c r="K94" s="7"/>
      <c r="L94" s="7"/>
      <c r="M94" s="3"/>
      <c r="N94" s="3"/>
      <c r="O94" s="3"/>
      <c r="P94" s="3"/>
    </row>
    <row r="95" spans="1:16" ht="21" hidden="1" outlineLevel="1" x14ac:dyDescent="0.4">
      <c r="A95" s="28"/>
      <c r="B95" s="29"/>
      <c r="C95" s="30">
        <v>0</v>
      </c>
      <c r="D95" s="30">
        <v>1.9</v>
      </c>
      <c r="E95" s="30"/>
      <c r="F95" s="30"/>
      <c r="G95" s="31">
        <f t="shared" si="5"/>
        <v>0</v>
      </c>
      <c r="H95" s="4"/>
      <c r="I95" s="7"/>
      <c r="J95" s="7"/>
      <c r="K95" s="7"/>
      <c r="L95" s="7"/>
      <c r="M95" s="3"/>
      <c r="N95" s="3"/>
      <c r="O95" s="3"/>
      <c r="P95" s="3"/>
    </row>
    <row r="96" spans="1:16" ht="21" hidden="1" outlineLevel="1" x14ac:dyDescent="0.4">
      <c r="A96" s="28"/>
      <c r="B96" s="29">
        <v>41980</v>
      </c>
      <c r="C96" s="30">
        <v>500</v>
      </c>
      <c r="D96" s="30">
        <v>3.2</v>
      </c>
      <c r="E96" s="30"/>
      <c r="F96" s="30"/>
      <c r="G96" s="31">
        <f t="shared" si="5"/>
        <v>1600</v>
      </c>
      <c r="H96" s="4"/>
      <c r="I96" s="7"/>
      <c r="J96" s="7"/>
      <c r="K96" s="7"/>
      <c r="L96" s="7"/>
      <c r="M96" s="3"/>
      <c r="N96" s="3"/>
      <c r="O96" s="3"/>
      <c r="P96" s="3"/>
    </row>
    <row r="97" spans="1:16" ht="21" hidden="1" outlineLevel="1" x14ac:dyDescent="0.4">
      <c r="A97" s="28"/>
      <c r="B97" s="29"/>
      <c r="C97" s="30">
        <v>500</v>
      </c>
      <c r="D97" s="30">
        <v>2</v>
      </c>
      <c r="E97" s="30"/>
      <c r="F97" s="30"/>
      <c r="G97" s="31">
        <f t="shared" si="5"/>
        <v>1000</v>
      </c>
      <c r="H97" s="4"/>
      <c r="I97" s="7"/>
      <c r="J97" s="7"/>
      <c r="K97" s="7"/>
      <c r="L97" s="7"/>
      <c r="M97" s="3"/>
      <c r="N97" s="3"/>
      <c r="O97" s="3"/>
      <c r="P97" s="3"/>
    </row>
    <row r="98" spans="1:16" ht="21" hidden="1" outlineLevel="1" x14ac:dyDescent="0.4">
      <c r="A98" s="28"/>
      <c r="B98" s="29"/>
      <c r="C98" s="30">
        <v>500</v>
      </c>
      <c r="D98" s="30">
        <v>1.9</v>
      </c>
      <c r="E98" s="30"/>
      <c r="F98" s="30"/>
      <c r="G98" s="31">
        <f t="shared" si="5"/>
        <v>950</v>
      </c>
      <c r="H98" s="4"/>
      <c r="I98" s="7"/>
      <c r="J98" s="7"/>
      <c r="K98" s="7"/>
      <c r="L98" s="7"/>
      <c r="M98" s="3"/>
      <c r="N98" s="3"/>
      <c r="O98" s="3"/>
      <c r="P98" s="3"/>
    </row>
    <row r="99" spans="1:16" ht="21" hidden="1" outlineLevel="1" x14ac:dyDescent="0.4">
      <c r="A99" s="28"/>
      <c r="B99" s="29">
        <v>41987</v>
      </c>
      <c r="C99" s="30">
        <v>500</v>
      </c>
      <c r="D99" s="30">
        <v>1.9</v>
      </c>
      <c r="E99" s="30"/>
      <c r="F99" s="30"/>
      <c r="G99" s="31">
        <f t="shared" si="5"/>
        <v>950</v>
      </c>
      <c r="H99" s="4"/>
      <c r="I99" s="7"/>
      <c r="J99" s="7"/>
      <c r="K99" s="7"/>
      <c r="L99" s="7"/>
      <c r="M99" s="3"/>
      <c r="N99" s="3"/>
      <c r="O99" s="3"/>
      <c r="P99" s="3"/>
    </row>
    <row r="100" spans="1:16" ht="21" hidden="1" outlineLevel="1" x14ac:dyDescent="0.4">
      <c r="A100" s="28"/>
      <c r="B100" s="29">
        <v>41998</v>
      </c>
      <c r="C100" s="30">
        <v>500</v>
      </c>
      <c r="D100" s="30">
        <v>1.9</v>
      </c>
      <c r="E100" s="30"/>
      <c r="F100" s="30"/>
      <c r="G100" s="31">
        <f t="shared" si="5"/>
        <v>950</v>
      </c>
      <c r="H100" s="4"/>
      <c r="I100" s="7"/>
      <c r="J100" s="7"/>
      <c r="K100" s="7"/>
      <c r="L100" s="7"/>
      <c r="M100" s="3"/>
      <c r="N100" s="3"/>
      <c r="O100" s="3"/>
      <c r="P100" s="3"/>
    </row>
    <row r="101" spans="1:16" ht="21" hidden="1" outlineLevel="1" x14ac:dyDescent="0.4">
      <c r="A101" s="28"/>
      <c r="B101" s="29"/>
      <c r="C101" s="30"/>
      <c r="D101" s="30">
        <v>2</v>
      </c>
      <c r="E101" s="30"/>
      <c r="F101" s="30"/>
      <c r="G101" s="31">
        <f t="shared" si="5"/>
        <v>0</v>
      </c>
      <c r="H101" s="4"/>
      <c r="I101" s="7"/>
      <c r="J101" s="7"/>
      <c r="K101" s="7"/>
      <c r="L101" s="7"/>
      <c r="M101" s="3"/>
      <c r="N101" s="3"/>
      <c r="O101" s="3"/>
      <c r="P101" s="3"/>
    </row>
    <row r="102" spans="1:16" ht="21" hidden="1" outlineLevel="1" x14ac:dyDescent="0.4">
      <c r="A102" s="28"/>
      <c r="B102" s="29"/>
      <c r="C102" s="30">
        <v>500</v>
      </c>
      <c r="D102" s="30">
        <v>2.1</v>
      </c>
      <c r="E102" s="30"/>
      <c r="F102" s="30"/>
      <c r="G102" s="31">
        <f t="shared" si="5"/>
        <v>1050</v>
      </c>
      <c r="H102" s="4"/>
      <c r="I102" s="7"/>
      <c r="J102" s="7"/>
      <c r="K102" s="7"/>
      <c r="L102" s="7"/>
      <c r="M102" s="3"/>
      <c r="N102" s="3"/>
      <c r="O102" s="3"/>
      <c r="P102" s="3"/>
    </row>
    <row r="103" spans="1:16" ht="21" hidden="1" outlineLevel="1" x14ac:dyDescent="0.4">
      <c r="A103" s="28"/>
      <c r="B103" s="29"/>
      <c r="C103" s="30">
        <v>500</v>
      </c>
      <c r="D103" s="30">
        <v>2.1</v>
      </c>
      <c r="E103" s="30"/>
      <c r="F103" s="30"/>
      <c r="G103" s="31">
        <f t="shared" si="5"/>
        <v>1050</v>
      </c>
      <c r="H103" s="4"/>
      <c r="I103" s="7"/>
      <c r="J103" s="7"/>
      <c r="K103" s="7"/>
      <c r="L103" s="7"/>
      <c r="M103" s="3"/>
      <c r="N103" s="3"/>
      <c r="O103" s="3"/>
      <c r="P103" s="3"/>
    </row>
    <row r="104" spans="1:16" ht="21" hidden="1" outlineLevel="1" x14ac:dyDescent="0.4">
      <c r="A104" s="28"/>
      <c r="B104" s="29">
        <v>42009</v>
      </c>
      <c r="C104" s="30"/>
      <c r="D104" s="30">
        <v>2</v>
      </c>
      <c r="E104" s="30"/>
      <c r="F104" s="30"/>
      <c r="G104" s="31"/>
      <c r="H104" s="4"/>
      <c r="I104" s="7"/>
      <c r="J104" s="7"/>
      <c r="K104" s="7"/>
      <c r="L104" s="7"/>
      <c r="M104" s="3"/>
      <c r="N104" s="3"/>
      <c r="O104" s="3"/>
      <c r="P104" s="3"/>
    </row>
    <row r="105" spans="1:16" ht="21" hidden="1" outlineLevel="1" x14ac:dyDescent="0.4">
      <c r="A105" s="28"/>
      <c r="B105" s="29"/>
      <c r="C105" s="30"/>
      <c r="D105" s="30">
        <v>1.7</v>
      </c>
      <c r="E105" s="30"/>
      <c r="F105" s="30"/>
      <c r="G105" s="31"/>
      <c r="H105" s="4"/>
      <c r="I105" s="7"/>
      <c r="J105" s="7"/>
      <c r="K105" s="7"/>
      <c r="L105" s="7"/>
      <c r="M105" s="3"/>
      <c r="N105" s="3"/>
      <c r="O105" s="3"/>
      <c r="P105" s="3"/>
    </row>
    <row r="106" spans="1:16" ht="21" hidden="1" outlineLevel="1" x14ac:dyDescent="0.4">
      <c r="A106" s="28"/>
      <c r="B106" s="29">
        <v>42026</v>
      </c>
      <c r="C106" s="30"/>
      <c r="D106" s="30">
        <v>1.2</v>
      </c>
      <c r="E106" s="30"/>
      <c r="F106" s="30"/>
      <c r="G106" s="31"/>
      <c r="H106" s="4"/>
      <c r="I106" s="7"/>
      <c r="J106" s="7"/>
      <c r="K106" s="7"/>
      <c r="L106" s="7"/>
      <c r="M106" s="3"/>
      <c r="N106" s="3"/>
      <c r="O106" s="3"/>
      <c r="P106" s="3"/>
    </row>
    <row r="107" spans="1:16" ht="21" hidden="1" outlineLevel="1" x14ac:dyDescent="0.4">
      <c r="A107" s="28"/>
      <c r="B107" s="29"/>
      <c r="C107" s="30"/>
      <c r="D107" s="30">
        <v>1.8</v>
      </c>
      <c r="E107" s="30"/>
      <c r="F107" s="30"/>
      <c r="G107" s="31"/>
      <c r="H107" s="4"/>
      <c r="I107" s="7"/>
      <c r="J107" s="7"/>
      <c r="K107" s="7"/>
      <c r="L107" s="7"/>
      <c r="M107" s="3"/>
      <c r="N107" s="3"/>
      <c r="O107" s="3"/>
      <c r="P107" s="3"/>
    </row>
    <row r="108" spans="1:16" ht="21" hidden="1" outlineLevel="1" x14ac:dyDescent="0.4">
      <c r="A108" s="28"/>
      <c r="B108" s="29"/>
      <c r="C108" s="30"/>
      <c r="D108" s="30">
        <v>1.9</v>
      </c>
      <c r="E108" s="30"/>
      <c r="F108" s="30"/>
      <c r="G108" s="31"/>
      <c r="H108" s="4"/>
      <c r="I108" s="7"/>
      <c r="J108" s="7"/>
      <c r="K108" s="7"/>
      <c r="L108" s="7"/>
      <c r="M108" s="3"/>
      <c r="N108" s="3"/>
      <c r="O108" s="3"/>
      <c r="P108" s="3"/>
    </row>
    <row r="109" spans="1:16" ht="21" hidden="1" outlineLevel="1" x14ac:dyDescent="0.4">
      <c r="A109" s="28"/>
      <c r="B109" s="29"/>
      <c r="C109" s="30"/>
      <c r="D109" s="30">
        <v>1.9</v>
      </c>
      <c r="E109" s="30"/>
      <c r="F109" s="30"/>
      <c r="G109" s="31"/>
      <c r="H109" s="4"/>
      <c r="I109" s="7"/>
      <c r="J109" s="7"/>
      <c r="K109" s="7"/>
      <c r="L109" s="7"/>
      <c r="M109" s="3"/>
      <c r="N109" s="3"/>
      <c r="O109" s="3"/>
      <c r="P109" s="3"/>
    </row>
    <row r="110" spans="1:16" ht="21" hidden="1" outlineLevel="1" x14ac:dyDescent="0.4">
      <c r="A110" s="28"/>
      <c r="B110" s="29"/>
      <c r="C110" s="30"/>
      <c r="D110" s="30"/>
      <c r="E110" s="30"/>
      <c r="F110" s="30"/>
      <c r="G110" s="31">
        <f t="shared" si="5"/>
        <v>0</v>
      </c>
      <c r="H110" s="4"/>
      <c r="I110" s="7"/>
      <c r="J110" s="7"/>
      <c r="K110" s="7"/>
      <c r="L110" s="7"/>
      <c r="M110" s="3"/>
      <c r="N110" s="3"/>
      <c r="O110" s="3"/>
      <c r="P110" s="3"/>
    </row>
    <row r="111" spans="1:16" ht="21" collapsed="1" x14ac:dyDescent="0.4">
      <c r="A111" s="28"/>
      <c r="B111" s="29"/>
      <c r="C111" s="30"/>
      <c r="D111" s="30"/>
      <c r="E111" s="30"/>
      <c r="F111" s="30"/>
      <c r="G111" s="31"/>
      <c r="H111" s="4"/>
      <c r="I111" s="7"/>
      <c r="J111" s="7"/>
      <c r="K111" s="7"/>
      <c r="L111" s="7"/>
      <c r="M111" s="3"/>
      <c r="N111" s="3"/>
      <c r="O111" s="3"/>
      <c r="P111" s="3"/>
    </row>
    <row r="112" spans="1:16" ht="21" x14ac:dyDescent="0.4">
      <c r="A112" s="39" t="s">
        <v>51</v>
      </c>
      <c r="B112" s="29"/>
      <c r="C112" s="30"/>
      <c r="D112" s="35">
        <f>D4+D31+D60+D82</f>
        <v>169.81200000000001</v>
      </c>
      <c r="E112" s="30"/>
      <c r="F112" s="30"/>
      <c r="G112" s="40">
        <f>G4+G31+G41+G60+G82</f>
        <v>49289.8</v>
      </c>
      <c r="H112" s="4"/>
      <c r="I112" s="7"/>
      <c r="J112" s="7"/>
      <c r="K112" s="7"/>
      <c r="L112" s="7"/>
      <c r="M112" s="3"/>
      <c r="N112" s="3"/>
      <c r="O112" s="3"/>
      <c r="P112" s="3"/>
    </row>
    <row r="113" spans="1:16" ht="21" x14ac:dyDescent="0.4">
      <c r="A113" s="6" t="s">
        <v>7</v>
      </c>
      <c r="B113" s="16"/>
      <c r="C113" s="7"/>
      <c r="D113" s="7"/>
      <c r="E113" s="7"/>
      <c r="F113" s="7"/>
      <c r="G113" s="12" t="s">
        <v>7</v>
      </c>
      <c r="H113" s="4"/>
      <c r="I113" s="7"/>
      <c r="J113" s="7"/>
      <c r="K113" s="7"/>
      <c r="L113" s="7"/>
      <c r="M113" s="3"/>
      <c r="N113" s="3"/>
      <c r="O113" s="3"/>
      <c r="P113" s="3"/>
    </row>
    <row r="114" spans="1:16" ht="21" x14ac:dyDescent="0.4">
      <c r="A114" s="6"/>
      <c r="B114" s="16"/>
      <c r="C114" s="7"/>
      <c r="D114" s="7"/>
      <c r="E114" s="7"/>
      <c r="F114" s="7"/>
      <c r="G114" s="11"/>
      <c r="H114" s="4"/>
      <c r="I114" s="7"/>
      <c r="J114" s="7"/>
      <c r="K114" s="7"/>
      <c r="L114" s="7"/>
      <c r="M114" s="3"/>
      <c r="N114" s="3"/>
      <c r="O114" s="3"/>
      <c r="P114" s="3"/>
    </row>
    <row r="115" spans="1:16" ht="21" x14ac:dyDescent="0.4">
      <c r="A115" s="6" t="s">
        <v>7</v>
      </c>
      <c r="B115" s="16"/>
      <c r="C115" s="7"/>
      <c r="D115" s="7"/>
      <c r="E115" s="7"/>
      <c r="F115" s="7"/>
      <c r="G115" s="45" t="s">
        <v>7</v>
      </c>
      <c r="H115" s="4" t="s">
        <v>7</v>
      </c>
      <c r="I115" s="7"/>
      <c r="J115" s="7"/>
      <c r="K115" s="7"/>
      <c r="L115" s="7"/>
      <c r="M115" s="3"/>
      <c r="N115" s="3"/>
      <c r="O115" s="3"/>
      <c r="P115" s="3"/>
    </row>
    <row r="116" spans="1:16" ht="21" x14ac:dyDescent="0.4">
      <c r="A116" s="6"/>
      <c r="B116" s="16"/>
      <c r="C116" s="7"/>
      <c r="D116" s="7"/>
      <c r="E116" s="7"/>
      <c r="F116" s="7"/>
      <c r="G116" s="11">
        <f>'2014 затраты'!I43</f>
        <v>22468</v>
      </c>
      <c r="H116" s="4"/>
      <c r="I116" s="7"/>
      <c r="J116" s="7"/>
      <c r="K116" s="7"/>
      <c r="L116" s="7"/>
      <c r="M116" s="3"/>
      <c r="N116" s="3"/>
      <c r="O116" s="3"/>
      <c r="P116" s="3"/>
    </row>
    <row r="117" spans="1:16" ht="21" x14ac:dyDescent="0.4">
      <c r="A117" s="3"/>
      <c r="B117" s="16"/>
      <c r="C117" s="3"/>
      <c r="D117" s="3"/>
      <c r="E117" s="3"/>
      <c r="F117" s="3"/>
      <c r="G117" s="12">
        <f>D112</f>
        <v>169.81200000000001</v>
      </c>
      <c r="H117" s="4"/>
      <c r="I117" s="3"/>
      <c r="J117" s="3"/>
      <c r="K117" s="3"/>
      <c r="L117" s="3"/>
      <c r="M117" s="3"/>
      <c r="N117" s="3"/>
      <c r="O117" s="3"/>
      <c r="P117" s="3"/>
    </row>
    <row r="118" spans="1:16" ht="21" x14ac:dyDescent="0.4">
      <c r="G118" s="11">
        <f>G116/G117</f>
        <v>132.31102631145029</v>
      </c>
    </row>
    <row r="119" spans="1:16" x14ac:dyDescent="0.3">
      <c r="G119" s="10" t="s">
        <v>7</v>
      </c>
    </row>
    <row r="123" spans="1:16" x14ac:dyDescent="0.3">
      <c r="B123" s="15" t="s">
        <v>7</v>
      </c>
      <c r="D123">
        <f>42*40</f>
        <v>1680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="160" zoomScaleNormal="160" workbookViewId="0">
      <selection activeCell="E75" sqref="E75"/>
    </sheetView>
  </sheetViews>
  <sheetFormatPr defaultRowHeight="14.4" outlineLevelRow="1" x14ac:dyDescent="0.3"/>
  <cols>
    <col min="1" max="1" width="13.6640625" customWidth="1"/>
    <col min="2" max="2" width="10.88671875" customWidth="1"/>
    <col min="4" max="4" width="10.5546875" bestFit="1" customWidth="1"/>
  </cols>
  <sheetData>
    <row r="1" spans="1:9" x14ac:dyDescent="0.3">
      <c r="A1" t="s">
        <v>58</v>
      </c>
    </row>
    <row r="2" spans="1:9" ht="18" x14ac:dyDescent="0.35">
      <c r="B2" s="50" t="s">
        <v>53</v>
      </c>
      <c r="C2" s="50" t="s">
        <v>49</v>
      </c>
      <c r="D2" s="54" t="s">
        <v>50</v>
      </c>
      <c r="E2" s="50"/>
      <c r="F2" s="50"/>
      <c r="G2" s="50"/>
      <c r="H2" s="50"/>
      <c r="I2" s="50" t="s">
        <v>46</v>
      </c>
    </row>
    <row r="3" spans="1:9" s="45" customFormat="1" ht="18" x14ac:dyDescent="0.35">
      <c r="A3" s="50" t="s">
        <v>45</v>
      </c>
      <c r="B3" s="50"/>
      <c r="C3" s="50"/>
      <c r="D3" s="51">
        <f>SUM(D4:D10)</f>
        <v>3000</v>
      </c>
      <c r="E3" s="50"/>
      <c r="F3" s="50"/>
      <c r="G3" s="50"/>
      <c r="H3" s="50"/>
      <c r="I3" s="50">
        <f>SUM(I4:I10)</f>
        <v>10250</v>
      </c>
    </row>
    <row r="4" spans="1:9" hidden="1" outlineLevel="1" x14ac:dyDescent="0.3">
      <c r="A4" s="52" t="s">
        <v>7</v>
      </c>
      <c r="B4" s="53">
        <v>42233</v>
      </c>
      <c r="C4" s="52"/>
      <c r="D4" s="52">
        <v>150</v>
      </c>
      <c r="E4" s="52"/>
      <c r="F4" s="52"/>
      <c r="G4" s="52"/>
      <c r="H4" s="52"/>
      <c r="I4" s="52">
        <f>SUM(D4:H4)*C4</f>
        <v>0</v>
      </c>
    </row>
    <row r="5" spans="1:9" hidden="1" outlineLevel="1" x14ac:dyDescent="0.3">
      <c r="A5" s="52"/>
      <c r="B5" s="53">
        <v>42236</v>
      </c>
      <c r="C5" s="52"/>
      <c r="D5" s="52">
        <v>1200</v>
      </c>
      <c r="E5" s="52"/>
      <c r="F5" s="52"/>
      <c r="G5" s="52"/>
      <c r="H5" s="52"/>
      <c r="I5" s="52">
        <f t="shared" ref="I5:I9" si="0">SUM(D5:H5)*C5</f>
        <v>0</v>
      </c>
    </row>
    <row r="6" spans="1:9" hidden="1" outlineLevel="1" x14ac:dyDescent="0.3">
      <c r="A6" s="52"/>
      <c r="B6" s="53">
        <v>42241</v>
      </c>
      <c r="C6" s="52">
        <v>10</v>
      </c>
      <c r="D6" s="52">
        <v>300</v>
      </c>
      <c r="E6" s="52"/>
      <c r="F6" s="52"/>
      <c r="G6" s="52"/>
      <c r="H6" s="52"/>
      <c r="I6" s="52">
        <f t="shared" si="0"/>
        <v>3000</v>
      </c>
    </row>
    <row r="7" spans="1:9" hidden="1" outlineLevel="1" x14ac:dyDescent="0.3">
      <c r="A7" s="52"/>
      <c r="B7" s="52"/>
      <c r="C7" s="52">
        <v>5</v>
      </c>
      <c r="D7" s="52">
        <v>500</v>
      </c>
      <c r="E7" s="52"/>
      <c r="F7" s="52"/>
      <c r="G7" s="52"/>
      <c r="H7" s="52"/>
      <c r="I7" s="52">
        <f t="shared" si="0"/>
        <v>2500</v>
      </c>
    </row>
    <row r="8" spans="1:9" hidden="1" outlineLevel="1" x14ac:dyDescent="0.3">
      <c r="A8" s="52"/>
      <c r="B8" s="53">
        <v>42346</v>
      </c>
      <c r="C8" s="52">
        <v>10</v>
      </c>
      <c r="D8" s="52">
        <v>100</v>
      </c>
      <c r="E8" s="52"/>
      <c r="F8" s="52"/>
      <c r="G8" s="52"/>
      <c r="H8" s="52"/>
      <c r="I8" s="52">
        <f t="shared" si="0"/>
        <v>1000</v>
      </c>
    </row>
    <row r="9" spans="1:9" hidden="1" outlineLevel="1" x14ac:dyDescent="0.3">
      <c r="A9" s="52"/>
      <c r="B9" s="53">
        <v>42356</v>
      </c>
      <c r="C9" s="52">
        <v>5</v>
      </c>
      <c r="D9" s="52">
        <v>750</v>
      </c>
      <c r="E9" s="52"/>
      <c r="F9" s="52"/>
      <c r="G9" s="52"/>
      <c r="H9" s="52"/>
      <c r="I9" s="52">
        <f t="shared" si="0"/>
        <v>3750</v>
      </c>
    </row>
    <row r="10" spans="1:9" hidden="1" outlineLevel="1" x14ac:dyDescent="0.3">
      <c r="A10" s="52"/>
      <c r="B10" s="52"/>
      <c r="C10" s="52"/>
      <c r="D10" s="52"/>
      <c r="E10" s="52"/>
      <c r="F10" s="52"/>
      <c r="G10" s="52"/>
      <c r="H10" s="52"/>
      <c r="I10" s="52">
        <f>SUM(D10:H10)*C10</f>
        <v>0</v>
      </c>
    </row>
    <row r="11" spans="1:9" s="45" customFormat="1" ht="18" collapsed="1" x14ac:dyDescent="0.35">
      <c r="A11" s="50" t="s">
        <v>2</v>
      </c>
      <c r="B11" s="50"/>
      <c r="C11" s="50"/>
      <c r="D11" s="51">
        <f>SUM(D12:D15)</f>
        <v>0</v>
      </c>
      <c r="E11" s="50"/>
      <c r="F11" s="50"/>
      <c r="G11" s="50"/>
      <c r="H11" s="50"/>
      <c r="I11" s="50">
        <f>SUM(I12:I15)</f>
        <v>0</v>
      </c>
    </row>
    <row r="12" spans="1:9" hidden="1" outlineLevel="1" x14ac:dyDescent="0.3">
      <c r="A12" s="52" t="s">
        <v>7</v>
      </c>
      <c r="B12" s="52"/>
      <c r="C12" s="52"/>
      <c r="D12" s="52"/>
      <c r="E12" s="52"/>
      <c r="F12" s="52"/>
      <c r="G12" s="52"/>
      <c r="H12" s="52"/>
      <c r="I12" s="52">
        <f t="shared" ref="I12:I71" si="1">SUM(D12:H12)*C12</f>
        <v>0</v>
      </c>
    </row>
    <row r="13" spans="1:9" hidden="1" outlineLevel="1" x14ac:dyDescent="0.3">
      <c r="A13" s="52"/>
      <c r="B13" s="52"/>
      <c r="C13" s="52"/>
      <c r="D13" s="52"/>
      <c r="E13" s="52"/>
      <c r="F13" s="52"/>
      <c r="G13" s="52"/>
      <c r="H13" s="52"/>
      <c r="I13" s="52">
        <f t="shared" si="1"/>
        <v>0</v>
      </c>
    </row>
    <row r="14" spans="1:9" hidden="1" outlineLevel="1" x14ac:dyDescent="0.3">
      <c r="A14" s="52"/>
      <c r="B14" s="53"/>
      <c r="C14" s="52"/>
      <c r="D14" s="52"/>
      <c r="E14" s="52"/>
      <c r="F14" s="52"/>
      <c r="G14" s="52"/>
      <c r="H14" s="52"/>
      <c r="I14" s="52">
        <f t="shared" si="1"/>
        <v>0</v>
      </c>
    </row>
    <row r="15" spans="1:9" hidden="1" outlineLevel="1" x14ac:dyDescent="0.3">
      <c r="A15" s="52"/>
      <c r="B15" s="53"/>
      <c r="C15" s="52"/>
      <c r="D15" s="52"/>
      <c r="E15" s="52"/>
      <c r="F15" s="52"/>
      <c r="G15" s="52"/>
      <c r="H15" s="52"/>
      <c r="I15" s="52">
        <f t="shared" si="1"/>
        <v>0</v>
      </c>
    </row>
    <row r="16" spans="1:9" ht="18" collapsed="1" x14ac:dyDescent="0.35">
      <c r="A16" s="50" t="s">
        <v>0</v>
      </c>
      <c r="B16" s="53"/>
      <c r="C16" s="52"/>
      <c r="D16" s="51">
        <f>SUM(D17:D22)</f>
        <v>1230</v>
      </c>
      <c r="E16" s="52"/>
      <c r="F16" s="52"/>
      <c r="G16" s="52"/>
      <c r="H16" s="52"/>
      <c r="I16" s="50">
        <f>SUM(I17:I23)</f>
        <v>8680</v>
      </c>
    </row>
    <row r="17" spans="1:9" hidden="1" outlineLevel="1" x14ac:dyDescent="0.3">
      <c r="A17" s="52"/>
      <c r="B17" s="53">
        <v>42049</v>
      </c>
      <c r="C17" s="52">
        <v>12.6</v>
      </c>
      <c r="D17" s="52">
        <v>100</v>
      </c>
      <c r="E17" s="52"/>
      <c r="F17" s="52"/>
      <c r="G17" s="52"/>
      <c r="H17" s="52"/>
      <c r="I17" s="52">
        <f t="shared" si="1"/>
        <v>1260</v>
      </c>
    </row>
    <row r="18" spans="1:9" hidden="1" outlineLevel="1" x14ac:dyDescent="0.3">
      <c r="A18" s="52"/>
      <c r="B18" s="53"/>
      <c r="C18" s="52">
        <v>14</v>
      </c>
      <c r="D18" s="52">
        <v>30</v>
      </c>
      <c r="E18" s="52"/>
      <c r="F18" s="52"/>
      <c r="G18" s="52"/>
      <c r="H18" s="52"/>
      <c r="I18" s="52">
        <f t="shared" si="1"/>
        <v>420</v>
      </c>
    </row>
    <row r="19" spans="1:9" hidden="1" outlineLevel="1" x14ac:dyDescent="0.3">
      <c r="A19" s="52"/>
      <c r="B19" s="53"/>
      <c r="C19" s="52"/>
      <c r="D19" s="52">
        <v>100</v>
      </c>
      <c r="E19" s="52"/>
      <c r="F19" s="52"/>
      <c r="G19" s="52"/>
      <c r="H19" s="52"/>
      <c r="I19" s="52">
        <f t="shared" si="1"/>
        <v>0</v>
      </c>
    </row>
    <row r="20" spans="1:9" hidden="1" outlineLevel="1" x14ac:dyDescent="0.3">
      <c r="A20" s="52"/>
      <c r="B20" s="53">
        <v>42286</v>
      </c>
      <c r="C20" s="52">
        <v>8</v>
      </c>
      <c r="D20" s="52">
        <v>500</v>
      </c>
      <c r="E20" s="52"/>
      <c r="F20" s="52"/>
      <c r="G20" s="52"/>
      <c r="H20" s="52"/>
      <c r="I20" s="52">
        <f t="shared" si="1"/>
        <v>4000</v>
      </c>
    </row>
    <row r="21" spans="1:9" hidden="1" outlineLevel="1" x14ac:dyDescent="0.3">
      <c r="A21" s="52"/>
      <c r="B21" s="53">
        <v>42291</v>
      </c>
      <c r="C21" s="52">
        <v>6</v>
      </c>
      <c r="D21" s="52">
        <v>500</v>
      </c>
      <c r="E21" s="52"/>
      <c r="F21" s="52"/>
      <c r="G21" s="52"/>
      <c r="H21" s="52"/>
      <c r="I21" s="52">
        <f t="shared" si="1"/>
        <v>3000</v>
      </c>
    </row>
    <row r="22" spans="1:9" hidden="1" outlineLevel="1" x14ac:dyDescent="0.3">
      <c r="A22" s="52"/>
      <c r="B22" s="53"/>
      <c r="C22" s="52"/>
      <c r="D22" s="52"/>
      <c r="E22" s="52"/>
      <c r="F22" s="52"/>
      <c r="G22" s="52"/>
      <c r="H22" s="52"/>
      <c r="I22" s="52"/>
    </row>
    <row r="23" spans="1:9" hidden="1" outlineLevel="1" x14ac:dyDescent="0.3">
      <c r="A23" s="52"/>
      <c r="B23" s="52"/>
      <c r="C23" s="52"/>
      <c r="D23" s="52"/>
      <c r="E23" s="52"/>
      <c r="F23" s="52"/>
      <c r="G23" s="52"/>
      <c r="H23" s="52"/>
      <c r="I23" s="52">
        <f t="shared" si="1"/>
        <v>0</v>
      </c>
    </row>
    <row r="24" spans="1:9" ht="18" collapsed="1" x14ac:dyDescent="0.35">
      <c r="A24" s="50" t="s">
        <v>1</v>
      </c>
      <c r="B24" s="52"/>
      <c r="C24" s="52"/>
      <c r="D24" s="50">
        <f>SUM(D25:D29)</f>
        <v>280</v>
      </c>
      <c r="E24" s="52"/>
      <c r="F24" s="52"/>
      <c r="G24" s="52"/>
      <c r="H24" s="52"/>
      <c r="I24" s="50">
        <f>SUM(I25:I29)</f>
        <v>4520</v>
      </c>
    </row>
    <row r="25" spans="1:9" ht="18" hidden="1" outlineLevel="1" x14ac:dyDescent="0.35">
      <c r="A25" s="50"/>
      <c r="B25" s="53">
        <v>42049</v>
      </c>
      <c r="C25" s="52">
        <v>16</v>
      </c>
      <c r="D25" s="52">
        <v>80</v>
      </c>
      <c r="E25" s="52"/>
      <c r="F25" s="52"/>
      <c r="G25" s="52"/>
      <c r="H25" s="52"/>
      <c r="I25" s="52">
        <f t="shared" si="1"/>
        <v>1280</v>
      </c>
    </row>
    <row r="26" spans="1:9" ht="18" hidden="1" outlineLevel="1" x14ac:dyDescent="0.35">
      <c r="A26" s="50"/>
      <c r="B26" s="53">
        <v>42183</v>
      </c>
      <c r="C26" s="52">
        <v>16.5</v>
      </c>
      <c r="D26" s="52">
        <v>80</v>
      </c>
      <c r="E26" s="52"/>
      <c r="F26" s="52"/>
      <c r="G26" s="52"/>
      <c r="H26" s="52"/>
      <c r="I26" s="52">
        <f t="shared" si="1"/>
        <v>1320</v>
      </c>
    </row>
    <row r="27" spans="1:9" ht="18" hidden="1" outlineLevel="1" x14ac:dyDescent="0.35">
      <c r="A27" s="50"/>
      <c r="B27" s="53">
        <v>42263</v>
      </c>
      <c r="C27" s="52">
        <v>16</v>
      </c>
      <c r="D27" s="52">
        <v>40</v>
      </c>
      <c r="E27" s="52"/>
      <c r="F27" s="52"/>
      <c r="G27" s="52"/>
      <c r="H27" s="52"/>
      <c r="I27" s="52">
        <f t="shared" si="1"/>
        <v>640</v>
      </c>
    </row>
    <row r="28" spans="1:9" ht="18" hidden="1" outlineLevel="1" x14ac:dyDescent="0.35">
      <c r="A28" s="50"/>
      <c r="B28" s="53">
        <v>42286</v>
      </c>
      <c r="C28" s="52">
        <v>16</v>
      </c>
      <c r="D28" s="52">
        <v>80</v>
      </c>
      <c r="E28" s="52"/>
      <c r="F28" s="52"/>
      <c r="G28" s="52"/>
      <c r="H28" s="52"/>
      <c r="I28" s="52">
        <f t="shared" si="1"/>
        <v>1280</v>
      </c>
    </row>
    <row r="29" spans="1:9" ht="18" hidden="1" outlineLevel="1" x14ac:dyDescent="0.35">
      <c r="A29" s="50"/>
      <c r="B29" s="52"/>
      <c r="C29" s="52"/>
      <c r="D29" s="52"/>
      <c r="E29" s="52"/>
      <c r="F29" s="52"/>
      <c r="G29" s="52"/>
      <c r="H29" s="52"/>
      <c r="I29" s="52"/>
    </row>
    <row r="30" spans="1:9" ht="21" collapsed="1" x14ac:dyDescent="0.4">
      <c r="A30" s="50" t="s">
        <v>81</v>
      </c>
      <c r="B30" s="52"/>
      <c r="C30" s="52"/>
      <c r="D30" s="33">
        <f>SUM(D31:D34)</f>
        <v>500</v>
      </c>
      <c r="E30" s="52"/>
      <c r="F30" s="52"/>
      <c r="G30" s="52"/>
      <c r="H30" s="52"/>
      <c r="I30" s="33">
        <f>SUM(I31:I34)</f>
        <v>0</v>
      </c>
    </row>
    <row r="31" spans="1:9" ht="18" hidden="1" outlineLevel="1" x14ac:dyDescent="0.35">
      <c r="A31" s="50"/>
      <c r="B31" s="53">
        <v>42243</v>
      </c>
      <c r="C31" s="52"/>
      <c r="D31" s="52">
        <v>500</v>
      </c>
      <c r="E31" s="52"/>
      <c r="F31" s="52"/>
      <c r="G31" s="52"/>
      <c r="H31" s="52"/>
      <c r="I31" s="52"/>
    </row>
    <row r="32" spans="1:9" ht="18" hidden="1" outlineLevel="1" x14ac:dyDescent="0.35">
      <c r="A32" s="50"/>
      <c r="B32" s="52"/>
      <c r="C32" s="52"/>
      <c r="D32" s="52"/>
      <c r="E32" s="52"/>
      <c r="F32" s="52"/>
      <c r="G32" s="52"/>
      <c r="H32" s="52"/>
      <c r="I32" s="52"/>
    </row>
    <row r="33" spans="1:11" ht="18" hidden="1" outlineLevel="1" x14ac:dyDescent="0.35">
      <c r="A33" s="50"/>
      <c r="B33" s="52"/>
      <c r="C33" s="52"/>
      <c r="D33" s="52"/>
      <c r="E33" s="52"/>
      <c r="F33" s="52"/>
      <c r="G33" s="52"/>
      <c r="H33" s="52"/>
      <c r="I33" s="52"/>
    </row>
    <row r="34" spans="1:11" ht="18" hidden="1" outlineLevel="1" x14ac:dyDescent="0.35">
      <c r="A34" s="50"/>
      <c r="B34" s="52"/>
      <c r="C34" s="52"/>
      <c r="D34" s="52"/>
      <c r="E34" s="52"/>
      <c r="F34" s="52"/>
      <c r="G34" s="52"/>
      <c r="H34" s="52"/>
      <c r="I34" s="52">
        <f t="shared" si="1"/>
        <v>0</v>
      </c>
    </row>
    <row r="35" spans="1:11" ht="18" collapsed="1" x14ac:dyDescent="0.35">
      <c r="A35" s="50" t="s">
        <v>3</v>
      </c>
      <c r="B35" s="52"/>
      <c r="C35" s="52"/>
      <c r="D35" s="50">
        <f>SUM(D36:D38)</f>
        <v>50</v>
      </c>
      <c r="E35" s="52"/>
      <c r="F35" s="52"/>
      <c r="G35" s="52"/>
      <c r="H35" s="52"/>
      <c r="I35" s="50">
        <f>SUM(I36:I38)</f>
        <v>750</v>
      </c>
    </row>
    <row r="36" spans="1:11" hidden="1" outlineLevel="1" x14ac:dyDescent="0.3">
      <c r="A36" s="52"/>
      <c r="B36" s="53">
        <v>42049</v>
      </c>
      <c r="C36" s="52">
        <v>15</v>
      </c>
      <c r="D36" s="52">
        <v>50</v>
      </c>
      <c r="E36" s="52"/>
      <c r="F36" s="52"/>
      <c r="G36" s="52"/>
      <c r="H36" s="52"/>
      <c r="I36" s="52">
        <f t="shared" si="1"/>
        <v>750</v>
      </c>
    </row>
    <row r="37" spans="1:11" hidden="1" outlineLevel="1" x14ac:dyDescent="0.3">
      <c r="A37" s="52"/>
      <c r="B37" s="52"/>
      <c r="C37" s="52"/>
      <c r="D37" s="52"/>
      <c r="E37" s="52"/>
      <c r="F37" s="52"/>
      <c r="G37" s="52"/>
      <c r="H37" s="52"/>
      <c r="I37" s="52">
        <f t="shared" si="1"/>
        <v>0</v>
      </c>
    </row>
    <row r="38" spans="1:11" hidden="1" outlineLevel="1" x14ac:dyDescent="0.3">
      <c r="A38" s="52"/>
      <c r="B38" s="52"/>
      <c r="C38" s="52"/>
      <c r="D38" s="52"/>
      <c r="E38" s="52"/>
      <c r="F38" s="52"/>
      <c r="G38" s="52"/>
      <c r="H38" s="52"/>
      <c r="I38" s="52">
        <f t="shared" si="1"/>
        <v>0</v>
      </c>
    </row>
    <row r="39" spans="1:11" s="17" customFormat="1" ht="21" collapsed="1" x14ac:dyDescent="0.4">
      <c r="A39" s="33" t="s">
        <v>6</v>
      </c>
      <c r="B39" s="33"/>
      <c r="C39" s="33" t="s">
        <v>7</v>
      </c>
      <c r="D39" s="33">
        <f>SUM(D40:D56)</f>
        <v>116</v>
      </c>
      <c r="E39" s="33"/>
      <c r="F39" s="33"/>
      <c r="G39" s="33"/>
      <c r="H39" s="33"/>
      <c r="I39" s="33">
        <f>SUM(I40:I56)</f>
        <v>16935</v>
      </c>
      <c r="K39" s="17">
        <f>660/16.5</f>
        <v>40</v>
      </c>
    </row>
    <row r="40" spans="1:11" hidden="1" outlineLevel="1" x14ac:dyDescent="0.3">
      <c r="A40" s="52"/>
      <c r="B40" s="53">
        <v>42014</v>
      </c>
      <c r="C40" s="52">
        <v>153</v>
      </c>
      <c r="D40" s="52">
        <v>6</v>
      </c>
      <c r="E40" s="52"/>
      <c r="F40" s="52"/>
      <c r="G40" s="52"/>
      <c r="H40" s="52"/>
      <c r="I40" s="52">
        <f t="shared" si="1"/>
        <v>918</v>
      </c>
    </row>
    <row r="41" spans="1:11" hidden="1" outlineLevel="1" x14ac:dyDescent="0.3">
      <c r="A41" s="52"/>
      <c r="B41" s="53">
        <v>42038</v>
      </c>
      <c r="C41" s="52">
        <v>153</v>
      </c>
      <c r="D41" s="52">
        <v>8</v>
      </c>
      <c r="E41" s="52"/>
      <c r="F41" s="52"/>
      <c r="G41" s="52"/>
      <c r="H41" s="52"/>
      <c r="I41" s="52">
        <f t="shared" si="1"/>
        <v>1224</v>
      </c>
    </row>
    <row r="42" spans="1:11" hidden="1" outlineLevel="1" x14ac:dyDescent="0.3">
      <c r="A42" s="52"/>
      <c r="B42" s="53">
        <v>42053</v>
      </c>
      <c r="C42" s="52">
        <v>163</v>
      </c>
      <c r="D42" s="52">
        <v>5</v>
      </c>
      <c r="E42" s="52"/>
      <c r="F42" s="52"/>
      <c r="G42" s="52"/>
      <c r="H42" s="52"/>
      <c r="I42" s="52">
        <f t="shared" si="1"/>
        <v>815</v>
      </c>
    </row>
    <row r="43" spans="1:11" hidden="1" outlineLevel="1" x14ac:dyDescent="0.3">
      <c r="A43" s="52"/>
      <c r="B43" s="53">
        <v>42089</v>
      </c>
      <c r="C43" s="52">
        <v>163</v>
      </c>
      <c r="D43" s="52">
        <v>5</v>
      </c>
      <c r="E43" s="52"/>
      <c r="F43" s="52"/>
      <c r="G43" s="52"/>
      <c r="H43" s="52"/>
      <c r="I43" s="52">
        <f t="shared" si="1"/>
        <v>815</v>
      </c>
    </row>
    <row r="44" spans="1:11" hidden="1" outlineLevel="1" x14ac:dyDescent="0.3">
      <c r="A44" s="52"/>
      <c r="B44" s="53">
        <v>42116</v>
      </c>
      <c r="C44" s="52">
        <v>163</v>
      </c>
      <c r="D44" s="52">
        <v>6</v>
      </c>
      <c r="E44" s="52"/>
      <c r="F44" s="52"/>
      <c r="G44" s="52"/>
      <c r="H44" s="52"/>
      <c r="I44" s="52">
        <f t="shared" si="1"/>
        <v>978</v>
      </c>
    </row>
    <row r="45" spans="1:11" hidden="1" outlineLevel="1" x14ac:dyDescent="0.3">
      <c r="A45" s="52"/>
      <c r="B45" s="53">
        <v>42154</v>
      </c>
      <c r="C45" s="52">
        <v>124</v>
      </c>
      <c r="D45" s="52">
        <v>12</v>
      </c>
      <c r="E45" s="52"/>
      <c r="F45" s="52"/>
      <c r="G45" s="52"/>
      <c r="H45" s="52"/>
      <c r="I45" s="52">
        <f t="shared" si="1"/>
        <v>1488</v>
      </c>
    </row>
    <row r="46" spans="1:11" hidden="1" outlineLevel="1" x14ac:dyDescent="0.3">
      <c r="A46" s="52"/>
      <c r="B46" s="53">
        <v>42168</v>
      </c>
      <c r="C46" s="52">
        <v>124</v>
      </c>
      <c r="D46" s="52">
        <v>6</v>
      </c>
      <c r="E46" s="52"/>
      <c r="F46" s="52"/>
      <c r="G46" s="52"/>
      <c r="H46" s="52"/>
      <c r="I46" s="52">
        <f t="shared" si="1"/>
        <v>744</v>
      </c>
    </row>
    <row r="47" spans="1:11" hidden="1" outlineLevel="1" x14ac:dyDescent="0.3">
      <c r="A47" s="52"/>
      <c r="B47" s="53">
        <v>42173</v>
      </c>
      <c r="C47" s="52">
        <v>124</v>
      </c>
      <c r="D47" s="52">
        <v>12</v>
      </c>
      <c r="E47" s="52"/>
      <c r="F47" s="52"/>
      <c r="G47" s="52"/>
      <c r="H47" s="52"/>
      <c r="I47" s="52">
        <f t="shared" si="1"/>
        <v>1488</v>
      </c>
    </row>
    <row r="48" spans="1:11" hidden="1" outlineLevel="1" x14ac:dyDescent="0.3">
      <c r="A48" s="52"/>
      <c r="B48" s="53">
        <v>42184</v>
      </c>
      <c r="C48" s="52">
        <v>124</v>
      </c>
      <c r="D48" s="52">
        <v>12</v>
      </c>
      <c r="E48" s="52"/>
      <c r="F48" s="52"/>
      <c r="G48" s="52"/>
      <c r="H48" s="52"/>
      <c r="I48" s="52">
        <f t="shared" si="1"/>
        <v>1488</v>
      </c>
    </row>
    <row r="49" spans="1:9" hidden="1" outlineLevel="1" x14ac:dyDescent="0.3">
      <c r="A49" s="52"/>
      <c r="B49" s="53">
        <v>42196</v>
      </c>
      <c r="C49" s="52">
        <v>124</v>
      </c>
      <c r="D49" s="52">
        <v>5</v>
      </c>
      <c r="E49" s="52"/>
      <c r="F49" s="52"/>
      <c r="G49" s="52"/>
      <c r="H49" s="52"/>
      <c r="I49" s="52">
        <f t="shared" si="1"/>
        <v>620</v>
      </c>
    </row>
    <row r="50" spans="1:9" hidden="1" outlineLevel="1" x14ac:dyDescent="0.3">
      <c r="A50" s="52"/>
      <c r="B50" s="53">
        <v>42214</v>
      </c>
      <c r="C50" s="52">
        <v>163</v>
      </c>
      <c r="D50" s="52">
        <v>12</v>
      </c>
      <c r="E50" s="52"/>
      <c r="F50" s="52"/>
      <c r="G50" s="52"/>
      <c r="H50" s="52"/>
      <c r="I50" s="52">
        <f t="shared" si="1"/>
        <v>1956</v>
      </c>
    </row>
    <row r="51" spans="1:9" hidden="1" outlineLevel="1" x14ac:dyDescent="0.3">
      <c r="A51" s="52"/>
      <c r="B51" s="53">
        <v>42233</v>
      </c>
      <c r="C51" s="52">
        <v>163</v>
      </c>
      <c r="D51" s="52">
        <v>8</v>
      </c>
      <c r="E51" s="52"/>
      <c r="F51" s="52"/>
      <c r="G51" s="52"/>
      <c r="H51" s="52"/>
      <c r="I51" s="52">
        <f t="shared" si="1"/>
        <v>1304</v>
      </c>
    </row>
    <row r="52" spans="1:9" hidden="1" outlineLevel="1" x14ac:dyDescent="0.3">
      <c r="A52" s="52"/>
      <c r="B52" s="53">
        <v>42328</v>
      </c>
      <c r="C52" s="52">
        <v>163</v>
      </c>
      <c r="D52" s="52">
        <v>6</v>
      </c>
      <c r="E52" s="52"/>
      <c r="F52" s="52"/>
      <c r="G52" s="52"/>
      <c r="H52" s="52"/>
      <c r="I52" s="52">
        <f t="shared" si="1"/>
        <v>978</v>
      </c>
    </row>
    <row r="53" spans="1:9" hidden="1" outlineLevel="1" x14ac:dyDescent="0.3">
      <c r="A53" s="52"/>
      <c r="B53" s="53">
        <v>42341</v>
      </c>
      <c r="C53" s="52">
        <v>163</v>
      </c>
      <c r="D53" s="52">
        <v>6</v>
      </c>
      <c r="E53" s="52"/>
      <c r="F53" s="52"/>
      <c r="G53" s="52"/>
      <c r="H53" s="52"/>
      <c r="I53" s="52">
        <f t="shared" si="1"/>
        <v>978</v>
      </c>
    </row>
    <row r="54" spans="1:9" hidden="1" outlineLevel="1" x14ac:dyDescent="0.3">
      <c r="A54" s="52"/>
      <c r="B54" s="53">
        <v>42360</v>
      </c>
      <c r="C54" s="52">
        <v>163</v>
      </c>
      <c r="D54" s="52">
        <v>7</v>
      </c>
      <c r="E54" s="52"/>
      <c r="F54" s="52"/>
      <c r="G54" s="52"/>
      <c r="H54" s="52"/>
      <c r="I54" s="52">
        <f t="shared" si="1"/>
        <v>1141</v>
      </c>
    </row>
    <row r="55" spans="1:9" hidden="1" outlineLevel="1" x14ac:dyDescent="0.3">
      <c r="A55" s="52"/>
      <c r="B55" s="53"/>
      <c r="C55" s="52"/>
      <c r="D55" s="52"/>
      <c r="E55" s="52"/>
      <c r="F55" s="52"/>
      <c r="G55" s="52"/>
      <c r="H55" s="52"/>
      <c r="I55" s="52">
        <f t="shared" si="1"/>
        <v>0</v>
      </c>
    </row>
    <row r="56" spans="1:9" hidden="1" outlineLevel="1" x14ac:dyDescent="0.3">
      <c r="A56" s="52"/>
      <c r="B56" s="53"/>
      <c r="C56" s="52"/>
      <c r="D56" s="52"/>
      <c r="E56" s="52"/>
      <c r="F56" s="52"/>
      <c r="G56" s="52"/>
      <c r="H56" s="52"/>
      <c r="I56" s="52">
        <f t="shared" si="1"/>
        <v>0</v>
      </c>
    </row>
    <row r="57" spans="1:9" ht="21" collapsed="1" x14ac:dyDescent="0.4">
      <c r="A57" s="33" t="s">
        <v>54</v>
      </c>
      <c r="B57" s="52"/>
      <c r="C57" s="52"/>
      <c r="D57" s="52"/>
      <c r="E57" s="52"/>
      <c r="F57" s="52"/>
      <c r="G57" s="52"/>
      <c r="H57" s="52"/>
      <c r="I57" s="50">
        <f>SUM(I58:I65)</f>
        <v>2620</v>
      </c>
    </row>
    <row r="58" spans="1:9" hidden="1" outlineLevel="1" x14ac:dyDescent="0.3">
      <c r="A58" s="52" t="s">
        <v>59</v>
      </c>
      <c r="B58" s="53">
        <v>42038</v>
      </c>
      <c r="C58" s="52">
        <v>100</v>
      </c>
      <c r="D58" s="52">
        <v>2</v>
      </c>
      <c r="E58" s="52"/>
      <c r="F58" s="52"/>
      <c r="G58" s="52"/>
      <c r="H58" s="52"/>
      <c r="I58" s="52">
        <f t="shared" si="1"/>
        <v>200</v>
      </c>
    </row>
    <row r="59" spans="1:9" hidden="1" outlineLevel="1" x14ac:dyDescent="0.3">
      <c r="A59" s="52"/>
      <c r="B59" s="53"/>
      <c r="C59" s="52"/>
      <c r="D59" s="52">
        <v>15</v>
      </c>
      <c r="E59" s="52"/>
      <c r="F59" s="52"/>
      <c r="G59" s="52"/>
      <c r="H59" s="52"/>
      <c r="I59" s="52">
        <f t="shared" si="1"/>
        <v>0</v>
      </c>
    </row>
    <row r="60" spans="1:9" hidden="1" outlineLevel="1" x14ac:dyDescent="0.3">
      <c r="A60" s="52" t="s">
        <v>63</v>
      </c>
      <c r="B60" s="53"/>
      <c r="C60" s="52">
        <v>132</v>
      </c>
      <c r="D60" s="52">
        <v>3</v>
      </c>
      <c r="E60" s="52"/>
      <c r="F60" s="52"/>
      <c r="G60" s="52"/>
      <c r="H60" s="52"/>
      <c r="I60" s="52">
        <f t="shared" si="1"/>
        <v>396</v>
      </c>
    </row>
    <row r="61" spans="1:9" hidden="1" outlineLevel="1" x14ac:dyDescent="0.3">
      <c r="A61" s="52" t="s">
        <v>64</v>
      </c>
      <c r="B61" s="53"/>
      <c r="C61" s="52">
        <v>132</v>
      </c>
      <c r="D61" s="52">
        <v>2</v>
      </c>
      <c r="E61" s="52"/>
      <c r="F61" s="52"/>
      <c r="G61" s="52"/>
      <c r="H61" s="52"/>
      <c r="I61" s="52">
        <f t="shared" si="1"/>
        <v>264</v>
      </c>
    </row>
    <row r="62" spans="1:9" hidden="1" outlineLevel="1" x14ac:dyDescent="0.3">
      <c r="A62" s="52" t="s">
        <v>65</v>
      </c>
      <c r="B62" s="53"/>
      <c r="C62" s="52">
        <v>230</v>
      </c>
      <c r="D62" s="52">
        <v>2</v>
      </c>
      <c r="E62" s="52"/>
      <c r="F62" s="52"/>
      <c r="G62" s="52"/>
      <c r="H62" s="52"/>
      <c r="I62" s="52">
        <f t="shared" si="1"/>
        <v>460</v>
      </c>
    </row>
    <row r="63" spans="1:9" hidden="1" outlineLevel="1" x14ac:dyDescent="0.3">
      <c r="A63" s="52" t="s">
        <v>8</v>
      </c>
      <c r="B63" s="53"/>
      <c r="C63" s="52">
        <v>350</v>
      </c>
      <c r="D63" s="52">
        <v>1</v>
      </c>
      <c r="E63" s="52"/>
      <c r="F63" s="52"/>
      <c r="G63" s="52"/>
      <c r="H63" s="52"/>
      <c r="I63" s="52">
        <f t="shared" si="1"/>
        <v>350</v>
      </c>
    </row>
    <row r="64" spans="1:9" hidden="1" outlineLevel="1" x14ac:dyDescent="0.3">
      <c r="A64" s="52" t="s">
        <v>54</v>
      </c>
      <c r="B64" s="53"/>
      <c r="C64" s="52">
        <v>95</v>
      </c>
      <c r="D64" s="52">
        <v>10</v>
      </c>
      <c r="E64" s="52"/>
      <c r="F64" s="52"/>
      <c r="G64" s="52"/>
      <c r="H64" s="52"/>
      <c r="I64" s="52">
        <f t="shared" si="1"/>
        <v>950</v>
      </c>
    </row>
    <row r="65" spans="1:9" hidden="1" outlineLevel="1" x14ac:dyDescent="0.3">
      <c r="A65" s="52"/>
      <c r="B65" s="53"/>
      <c r="C65" s="52"/>
      <c r="D65" s="52"/>
      <c r="E65" s="52"/>
      <c r="F65" s="52"/>
      <c r="G65" s="52"/>
      <c r="H65" s="52"/>
      <c r="I65" s="52">
        <f t="shared" si="1"/>
        <v>0</v>
      </c>
    </row>
    <row r="66" spans="1:9" ht="21" collapsed="1" x14ac:dyDescent="0.4">
      <c r="A66" s="33" t="s">
        <v>57</v>
      </c>
      <c r="B66" s="53"/>
      <c r="C66" s="52"/>
      <c r="D66" s="52"/>
      <c r="E66" s="52"/>
      <c r="F66" s="52"/>
      <c r="G66" s="52"/>
      <c r="H66" s="52"/>
      <c r="I66" s="50">
        <f>SUM(I67:I68)</f>
        <v>1800</v>
      </c>
    </row>
    <row r="67" spans="1:9" hidden="1" outlineLevel="1" x14ac:dyDescent="0.3">
      <c r="A67" s="52"/>
      <c r="B67" s="53">
        <v>42026</v>
      </c>
      <c r="C67" s="52">
        <v>1800</v>
      </c>
      <c r="D67" s="52">
        <v>1</v>
      </c>
      <c r="E67" s="52"/>
      <c r="F67" s="52"/>
      <c r="G67" s="52"/>
      <c r="H67" s="52"/>
      <c r="I67" s="52">
        <f>C67*D67</f>
        <v>1800</v>
      </c>
    </row>
    <row r="68" spans="1:9" hidden="1" outlineLevel="1" x14ac:dyDescent="0.3">
      <c r="A68" s="52"/>
      <c r="B68" s="53"/>
      <c r="C68" s="52"/>
      <c r="D68" s="52">
        <v>1</v>
      </c>
      <c r="E68" s="52"/>
      <c r="F68" s="52"/>
      <c r="G68" s="52"/>
      <c r="H68" s="52"/>
      <c r="I68" s="52"/>
    </row>
    <row r="69" spans="1:9" hidden="1" outlineLevel="1" x14ac:dyDescent="0.3">
      <c r="A69" s="52"/>
      <c r="B69" s="53"/>
      <c r="C69" s="52"/>
      <c r="D69" s="52"/>
      <c r="E69" s="52"/>
      <c r="F69" s="52"/>
      <c r="G69" s="52"/>
      <c r="H69" s="52"/>
      <c r="I69" s="52"/>
    </row>
    <row r="70" spans="1:9" ht="21" collapsed="1" x14ac:dyDescent="0.4">
      <c r="A70" s="33" t="s">
        <v>25</v>
      </c>
      <c r="B70" s="53"/>
      <c r="C70" s="52"/>
      <c r="D70" s="52"/>
      <c r="E70" s="52"/>
      <c r="F70" s="52"/>
      <c r="G70" s="52"/>
      <c r="H70" s="52"/>
      <c r="I70" s="50">
        <f>SUM(I71:I72)</f>
        <v>1500</v>
      </c>
    </row>
    <row r="71" spans="1:9" hidden="1" outlineLevel="1" x14ac:dyDescent="0.3">
      <c r="B71" s="5"/>
      <c r="C71">
        <v>3</v>
      </c>
      <c r="D71">
        <v>500</v>
      </c>
      <c r="I71">
        <f t="shared" si="1"/>
        <v>1500</v>
      </c>
    </row>
    <row r="72" spans="1:9" hidden="1" outlineLevel="1" x14ac:dyDescent="0.3">
      <c r="B72" s="5"/>
    </row>
    <row r="73" spans="1:9" collapsed="1" x14ac:dyDescent="0.3">
      <c r="I73" t="s">
        <v>7</v>
      </c>
    </row>
    <row r="74" spans="1:9" ht="18" x14ac:dyDescent="0.35">
      <c r="I74" s="45">
        <f xml:space="preserve"> I70+I66+I57+I39+I35+I24+I16+I11+I3+I30+I82</f>
        <v>51055</v>
      </c>
    </row>
    <row r="75" spans="1:9" x14ac:dyDescent="0.3">
      <c r="I75">
        <f>I74</f>
        <v>51055</v>
      </c>
    </row>
    <row r="77" spans="1:9" x14ac:dyDescent="0.3">
      <c r="A77" t="s">
        <v>83</v>
      </c>
      <c r="B77" s="59">
        <v>42344</v>
      </c>
      <c r="I77">
        <v>1500</v>
      </c>
    </row>
    <row r="78" spans="1:9" x14ac:dyDescent="0.3">
      <c r="A78" t="s">
        <v>84</v>
      </c>
      <c r="B78" s="59">
        <v>42344</v>
      </c>
      <c r="I78">
        <v>1000</v>
      </c>
    </row>
    <row r="79" spans="1:9" x14ac:dyDescent="0.3">
      <c r="A79" t="s">
        <v>85</v>
      </c>
      <c r="B79" s="59">
        <v>42344</v>
      </c>
      <c r="I79">
        <v>1500</v>
      </c>
    </row>
    <row r="82" spans="9:9" x14ac:dyDescent="0.3">
      <c r="I82">
        <f>SUM(I77:I81)</f>
        <v>4000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87"/>
  <sheetViews>
    <sheetView topLeftCell="A43" zoomScale="130" zoomScaleNormal="130" workbookViewId="0">
      <selection activeCell="B279" sqref="A279:B279"/>
    </sheetView>
  </sheetViews>
  <sheetFormatPr defaultRowHeight="14.4" outlineLevelRow="1" x14ac:dyDescent="0.3"/>
  <cols>
    <col min="1" max="1" width="14.109375" customWidth="1"/>
    <col min="2" max="2" width="12" style="15" customWidth="1"/>
    <col min="3" max="3" width="10.88671875" customWidth="1"/>
    <col min="4" max="4" width="13" customWidth="1"/>
    <col min="5" max="5" width="9.109375" customWidth="1"/>
    <col min="6" max="6" width="8" customWidth="1"/>
    <col min="7" max="7" width="16.5546875" style="10" customWidth="1"/>
    <col min="8" max="8" width="16.44140625" style="13" customWidth="1"/>
    <col min="9" max="9" width="10.44140625" customWidth="1"/>
    <col min="10" max="10" width="9.88671875" bestFit="1" customWidth="1"/>
    <col min="11" max="12" width="9.44140625" bestFit="1" customWidth="1"/>
  </cols>
  <sheetData>
    <row r="2" spans="1:16" x14ac:dyDescent="0.3">
      <c r="A2" t="s">
        <v>58</v>
      </c>
    </row>
    <row r="3" spans="1:16" s="19" customFormat="1" ht="25.8" x14ac:dyDescent="0.5">
      <c r="A3" s="21"/>
      <c r="B3" s="22" t="s">
        <v>48</v>
      </c>
      <c r="C3" s="21" t="s">
        <v>49</v>
      </c>
      <c r="D3" s="68" t="s">
        <v>93</v>
      </c>
      <c r="E3" s="21" t="s">
        <v>88</v>
      </c>
      <c r="F3" s="21" t="s">
        <v>89</v>
      </c>
      <c r="G3" s="23" t="s">
        <v>46</v>
      </c>
      <c r="H3" s="20"/>
    </row>
    <row r="4" spans="1:16" s="19" customFormat="1" ht="18" customHeight="1" x14ac:dyDescent="0.5">
      <c r="A4" s="21"/>
      <c r="B4" s="65"/>
      <c r="C4" s="66" t="s">
        <v>90</v>
      </c>
      <c r="D4" s="66" t="s">
        <v>92</v>
      </c>
      <c r="E4" s="66" t="s">
        <v>91</v>
      </c>
      <c r="F4" s="66" t="s">
        <v>91</v>
      </c>
      <c r="G4" s="67" t="s">
        <v>90</v>
      </c>
      <c r="H4" s="20"/>
    </row>
    <row r="5" spans="1:16" ht="23.4" x14ac:dyDescent="0.45">
      <c r="A5" s="24" t="s">
        <v>19</v>
      </c>
      <c r="B5" s="25"/>
      <c r="C5" s="26" t="s">
        <v>7</v>
      </c>
      <c r="D5" s="26">
        <f>SUM(D6:D42)</f>
        <v>90.40000000000002</v>
      </c>
      <c r="E5" s="63">
        <f>COUNT(C5:C42)</f>
        <v>4</v>
      </c>
      <c r="F5" s="63">
        <f>COUNT(D6:D42)</f>
        <v>36</v>
      </c>
      <c r="G5" s="38">
        <f>SUM(G6:G42)</f>
        <v>6810</v>
      </c>
      <c r="H5" s="4"/>
      <c r="I5" s="7"/>
      <c r="J5" s="7"/>
      <c r="K5" s="7"/>
      <c r="L5" s="7"/>
      <c r="M5" s="3"/>
      <c r="N5" s="3"/>
      <c r="O5" s="3"/>
      <c r="P5" s="3"/>
    </row>
    <row r="6" spans="1:16" ht="21" hidden="1" outlineLevel="1" x14ac:dyDescent="0.4">
      <c r="A6" s="28"/>
      <c r="B6" s="29"/>
      <c r="C6" s="61"/>
      <c r="D6" s="30">
        <v>2</v>
      </c>
      <c r="E6" s="61"/>
      <c r="F6" s="61"/>
      <c r="G6" s="57">
        <f>C6*D6</f>
        <v>0</v>
      </c>
      <c r="H6" s="4"/>
      <c r="I6" s="7"/>
      <c r="J6" s="7"/>
      <c r="K6" s="7"/>
      <c r="L6" s="7"/>
      <c r="M6" s="3"/>
      <c r="N6" s="3"/>
      <c r="O6" s="3"/>
      <c r="P6" s="3"/>
    </row>
    <row r="7" spans="1:16" ht="21" hidden="1" outlineLevel="1" x14ac:dyDescent="0.4">
      <c r="A7" s="28"/>
      <c r="B7" s="29"/>
      <c r="C7" s="61"/>
      <c r="D7" s="30">
        <v>2</v>
      </c>
      <c r="E7" s="61"/>
      <c r="F7" s="61"/>
      <c r="G7" s="57">
        <f t="shared" ref="G7:G42" si="0">C7*D7</f>
        <v>0</v>
      </c>
      <c r="H7" s="4"/>
      <c r="I7" s="7"/>
      <c r="J7" s="7"/>
      <c r="K7" s="7"/>
      <c r="L7" s="7"/>
      <c r="M7" s="3"/>
      <c r="N7" s="3"/>
      <c r="O7" s="3"/>
      <c r="P7" s="3"/>
    </row>
    <row r="8" spans="1:16" ht="21" hidden="1" outlineLevel="1" x14ac:dyDescent="0.4">
      <c r="A8" s="28"/>
      <c r="B8" s="29">
        <v>42271</v>
      </c>
      <c r="C8" s="61"/>
      <c r="D8" s="30">
        <v>1.6</v>
      </c>
      <c r="E8" s="61"/>
      <c r="F8" s="61"/>
      <c r="G8" s="57">
        <f t="shared" si="0"/>
        <v>0</v>
      </c>
      <c r="H8" s="4"/>
      <c r="I8" s="7"/>
      <c r="J8" s="7"/>
      <c r="K8" s="7"/>
      <c r="L8" s="7"/>
      <c r="M8" s="3"/>
      <c r="N8" s="3"/>
      <c r="O8" s="3"/>
      <c r="P8" s="3"/>
    </row>
    <row r="9" spans="1:16" ht="21" hidden="1" outlineLevel="1" x14ac:dyDescent="0.4">
      <c r="A9" s="28"/>
      <c r="B9" s="29"/>
      <c r="C9" s="61"/>
      <c r="D9" s="30">
        <v>2.6</v>
      </c>
      <c r="E9" s="61"/>
      <c r="F9" s="61"/>
      <c r="G9" s="57">
        <f t="shared" si="0"/>
        <v>0</v>
      </c>
      <c r="H9" s="4"/>
      <c r="I9" s="7"/>
      <c r="J9" s="7"/>
      <c r="K9" s="7"/>
      <c r="L9" s="7"/>
      <c r="M9" s="3"/>
      <c r="N9" s="3"/>
      <c r="O9" s="3"/>
      <c r="P9" s="3"/>
    </row>
    <row r="10" spans="1:16" ht="21" hidden="1" outlineLevel="1" x14ac:dyDescent="0.4">
      <c r="A10" s="28"/>
      <c r="B10" s="29"/>
      <c r="C10" s="61"/>
      <c r="D10" s="30">
        <v>2.2000000000000002</v>
      </c>
      <c r="E10" s="61"/>
      <c r="F10" s="61"/>
      <c r="G10" s="57">
        <f t="shared" si="0"/>
        <v>0</v>
      </c>
      <c r="H10" s="4"/>
      <c r="I10" s="7"/>
      <c r="J10" s="7"/>
      <c r="K10" s="7"/>
      <c r="L10" s="7"/>
      <c r="M10" s="3"/>
      <c r="N10" s="3"/>
      <c r="O10" s="3"/>
      <c r="P10" s="3"/>
    </row>
    <row r="11" spans="1:16" ht="21" hidden="1" outlineLevel="1" x14ac:dyDescent="0.4">
      <c r="A11" s="28"/>
      <c r="B11" s="29">
        <v>42272</v>
      </c>
      <c r="C11" s="61"/>
      <c r="D11" s="30">
        <v>2.5</v>
      </c>
      <c r="E11" s="61"/>
      <c r="F11" s="61"/>
      <c r="G11" s="57">
        <f t="shared" si="0"/>
        <v>0</v>
      </c>
      <c r="H11" s="4"/>
      <c r="I11" s="7"/>
      <c r="J11" s="7"/>
      <c r="K11" s="7"/>
      <c r="L11" s="7"/>
      <c r="M11" s="3"/>
      <c r="N11" s="3"/>
      <c r="O11" s="3"/>
      <c r="P11" s="3"/>
    </row>
    <row r="12" spans="1:16" ht="21" hidden="1" outlineLevel="1" x14ac:dyDescent="0.4">
      <c r="A12" s="28"/>
      <c r="B12" s="29"/>
      <c r="C12" s="61"/>
      <c r="D12" s="30">
        <v>3.2</v>
      </c>
      <c r="E12" s="61"/>
      <c r="F12" s="61"/>
      <c r="G12" s="57">
        <f t="shared" si="0"/>
        <v>0</v>
      </c>
      <c r="H12" s="4" t="s">
        <v>7</v>
      </c>
      <c r="I12" s="7"/>
      <c r="J12" s="7"/>
      <c r="K12" s="7"/>
      <c r="L12" s="7"/>
      <c r="M12" s="3"/>
      <c r="N12" s="3"/>
      <c r="O12" s="3"/>
      <c r="P12" s="3"/>
    </row>
    <row r="13" spans="1:16" ht="21" hidden="1" outlineLevel="1" x14ac:dyDescent="0.4">
      <c r="A13" s="28"/>
      <c r="B13" s="29">
        <v>42274</v>
      </c>
      <c r="C13" s="61"/>
      <c r="D13" s="30">
        <v>2</v>
      </c>
      <c r="E13" s="61"/>
      <c r="F13" s="61"/>
      <c r="G13" s="57">
        <f t="shared" si="0"/>
        <v>0</v>
      </c>
      <c r="H13" s="4"/>
      <c r="I13" s="7"/>
      <c r="J13" s="7"/>
      <c r="K13" s="7"/>
      <c r="L13" s="7"/>
      <c r="M13" s="3"/>
      <c r="N13" s="3"/>
      <c r="O13" s="3"/>
      <c r="P13" s="3"/>
    </row>
    <row r="14" spans="1:16" ht="21" hidden="1" outlineLevel="1" x14ac:dyDescent="0.4">
      <c r="A14" s="28"/>
      <c r="B14" s="29"/>
      <c r="C14" s="61"/>
      <c r="D14" s="30">
        <v>2.2000000000000002</v>
      </c>
      <c r="E14" s="61"/>
      <c r="F14" s="61"/>
      <c r="G14" s="57">
        <f t="shared" si="0"/>
        <v>0</v>
      </c>
      <c r="H14" s="4"/>
      <c r="I14" s="7"/>
      <c r="J14" s="7"/>
      <c r="K14" s="7"/>
      <c r="L14" s="7"/>
      <c r="M14" s="3"/>
      <c r="N14" s="3"/>
      <c r="O14" s="3"/>
      <c r="P14" s="3"/>
    </row>
    <row r="15" spans="1:16" ht="21" hidden="1" outlineLevel="1" x14ac:dyDescent="0.4">
      <c r="A15" s="28"/>
      <c r="B15" s="29"/>
      <c r="C15" s="61"/>
      <c r="D15" s="30">
        <v>2.5</v>
      </c>
      <c r="E15" s="61"/>
      <c r="F15" s="61"/>
      <c r="G15" s="57">
        <f t="shared" si="0"/>
        <v>0</v>
      </c>
      <c r="H15" s="4"/>
      <c r="I15" s="7"/>
      <c r="J15" s="7"/>
      <c r="K15" s="7"/>
      <c r="L15" s="7"/>
      <c r="M15" s="3"/>
      <c r="N15" s="3"/>
      <c r="O15" s="3"/>
      <c r="P15" s="3"/>
    </row>
    <row r="16" spans="1:16" ht="21" hidden="1" outlineLevel="1" x14ac:dyDescent="0.4">
      <c r="A16" s="28"/>
      <c r="B16" s="29">
        <v>42276</v>
      </c>
      <c r="C16" s="61"/>
      <c r="D16" s="30">
        <v>2.2999999999999998</v>
      </c>
      <c r="E16" s="61"/>
      <c r="F16" s="61"/>
      <c r="G16" s="57">
        <f t="shared" si="0"/>
        <v>0</v>
      </c>
      <c r="H16" s="4"/>
      <c r="I16" s="7"/>
      <c r="J16" s="7"/>
      <c r="K16" s="7"/>
      <c r="L16" s="7"/>
      <c r="M16" s="3"/>
      <c r="N16" s="3"/>
      <c r="O16" s="3"/>
      <c r="P16" s="3"/>
    </row>
    <row r="17" spans="1:16" ht="21" hidden="1" outlineLevel="1" x14ac:dyDescent="0.4">
      <c r="A17" s="28"/>
      <c r="B17" s="29"/>
      <c r="C17" s="61"/>
      <c r="D17" s="30">
        <v>2.5</v>
      </c>
      <c r="E17" s="61"/>
      <c r="F17" s="61"/>
      <c r="G17" s="57">
        <f t="shared" si="0"/>
        <v>0</v>
      </c>
      <c r="H17" s="4"/>
      <c r="I17" s="7"/>
      <c r="J17" s="7"/>
      <c r="K17" s="7"/>
      <c r="L17" s="7"/>
      <c r="M17" s="3"/>
      <c r="N17" s="3"/>
      <c r="O17" s="3"/>
      <c r="P17" s="3"/>
    </row>
    <row r="18" spans="1:16" ht="21" hidden="1" outlineLevel="1" x14ac:dyDescent="0.4">
      <c r="A18" s="28"/>
      <c r="B18" s="29"/>
      <c r="C18" s="61"/>
      <c r="D18" s="30">
        <v>2.6</v>
      </c>
      <c r="E18" s="61"/>
      <c r="F18" s="61"/>
      <c r="G18" s="57">
        <f t="shared" si="0"/>
        <v>0</v>
      </c>
      <c r="H18" s="4"/>
      <c r="I18" s="7"/>
      <c r="J18" s="7"/>
      <c r="K18" s="7"/>
      <c r="L18" s="7"/>
      <c r="M18" s="3"/>
      <c r="N18" s="3"/>
      <c r="O18" s="3"/>
      <c r="P18" s="3"/>
    </row>
    <row r="19" spans="1:16" ht="21" hidden="1" outlineLevel="1" x14ac:dyDescent="0.4">
      <c r="A19" s="28"/>
      <c r="B19" s="29">
        <v>42277</v>
      </c>
      <c r="C19" s="61"/>
      <c r="D19" s="30">
        <v>2.5</v>
      </c>
      <c r="E19" s="61"/>
      <c r="F19" s="61"/>
      <c r="G19" s="57">
        <f t="shared" si="0"/>
        <v>0</v>
      </c>
      <c r="H19" s="4"/>
      <c r="I19" s="7"/>
      <c r="J19" s="7"/>
      <c r="K19" s="7"/>
      <c r="L19" s="7"/>
      <c r="M19" s="3"/>
      <c r="N19" s="3"/>
      <c r="O19" s="3"/>
      <c r="P19" s="3"/>
    </row>
    <row r="20" spans="1:16" ht="21" hidden="1" outlineLevel="1" x14ac:dyDescent="0.4">
      <c r="A20" s="28"/>
      <c r="B20" s="29"/>
      <c r="C20" s="61"/>
      <c r="D20" s="30">
        <v>3.2</v>
      </c>
      <c r="E20" s="61"/>
      <c r="F20" s="61"/>
      <c r="G20" s="57">
        <f t="shared" si="0"/>
        <v>0</v>
      </c>
      <c r="H20" s="4"/>
      <c r="I20" s="7"/>
      <c r="J20" s="7"/>
      <c r="K20" s="7"/>
      <c r="L20" s="7"/>
      <c r="M20" s="3"/>
      <c r="N20" s="3"/>
      <c r="O20" s="3"/>
      <c r="P20" s="3"/>
    </row>
    <row r="21" spans="1:16" ht="21" hidden="1" outlineLevel="1" x14ac:dyDescent="0.4">
      <c r="A21" s="28"/>
      <c r="B21" s="29"/>
      <c r="C21" s="61"/>
      <c r="D21" s="30">
        <v>3</v>
      </c>
      <c r="E21" s="61"/>
      <c r="F21" s="61"/>
      <c r="G21" s="57">
        <f t="shared" si="0"/>
        <v>0</v>
      </c>
      <c r="H21" s="4"/>
      <c r="I21" s="7"/>
      <c r="J21" s="7"/>
      <c r="K21" s="7"/>
      <c r="L21" s="7"/>
      <c r="M21" s="3"/>
      <c r="N21" s="3"/>
      <c r="O21" s="3"/>
      <c r="P21" s="3"/>
    </row>
    <row r="22" spans="1:16" ht="21" hidden="1" outlineLevel="1" x14ac:dyDescent="0.4">
      <c r="A22" s="28"/>
      <c r="B22" s="29">
        <v>42338</v>
      </c>
      <c r="C22" s="61"/>
      <c r="D22" s="30">
        <v>2.6</v>
      </c>
      <c r="E22" s="61"/>
      <c r="F22" s="61"/>
      <c r="G22" s="57">
        <f t="shared" si="0"/>
        <v>0</v>
      </c>
      <c r="H22" s="4"/>
      <c r="I22" s="7"/>
      <c r="J22" s="7"/>
      <c r="K22" s="7"/>
      <c r="L22" s="7"/>
      <c r="M22" s="3"/>
      <c r="N22" s="3"/>
      <c r="O22" s="3"/>
      <c r="P22" s="3"/>
    </row>
    <row r="23" spans="1:16" ht="21" hidden="1" outlineLevel="1" x14ac:dyDescent="0.4">
      <c r="A23" s="28"/>
      <c r="B23" s="29"/>
      <c r="C23" s="61"/>
      <c r="D23" s="30">
        <v>2.2999999999999998</v>
      </c>
      <c r="E23" s="61"/>
      <c r="F23" s="61"/>
      <c r="G23" s="57">
        <f t="shared" si="0"/>
        <v>0</v>
      </c>
      <c r="H23" s="4"/>
      <c r="I23" s="7"/>
      <c r="J23" s="7"/>
      <c r="K23" s="7"/>
      <c r="L23" s="7"/>
      <c r="M23" s="3"/>
      <c r="N23" s="3"/>
      <c r="O23" s="3"/>
      <c r="P23" s="3"/>
    </row>
    <row r="24" spans="1:16" ht="21" hidden="1" outlineLevel="1" x14ac:dyDescent="0.4">
      <c r="A24" s="28"/>
      <c r="B24" s="29"/>
      <c r="C24" s="61"/>
      <c r="D24" s="30">
        <v>2.8</v>
      </c>
      <c r="E24" s="61"/>
      <c r="F24" s="61"/>
      <c r="G24" s="57">
        <f t="shared" si="0"/>
        <v>0</v>
      </c>
      <c r="H24" s="4"/>
      <c r="I24" s="7"/>
      <c r="J24" s="7"/>
      <c r="K24" s="7"/>
      <c r="L24" s="7"/>
      <c r="M24" s="3"/>
      <c r="N24" s="3"/>
      <c r="O24" s="3"/>
      <c r="P24" s="3"/>
    </row>
    <row r="25" spans="1:16" ht="21" hidden="1" outlineLevel="1" x14ac:dyDescent="0.4">
      <c r="A25" s="28"/>
      <c r="B25" s="29"/>
      <c r="C25" s="61"/>
      <c r="D25" s="30">
        <v>2.6</v>
      </c>
      <c r="E25" s="61"/>
      <c r="F25" s="61"/>
      <c r="G25" s="57">
        <f t="shared" si="0"/>
        <v>0</v>
      </c>
      <c r="H25" s="4"/>
      <c r="I25" s="7"/>
      <c r="J25" s="7"/>
      <c r="K25" s="7"/>
      <c r="L25" s="7"/>
      <c r="M25" s="3"/>
      <c r="N25" s="3"/>
      <c r="O25" s="3"/>
      <c r="P25" s="3"/>
    </row>
    <row r="26" spans="1:16" ht="21" hidden="1" outlineLevel="1" x14ac:dyDescent="0.4">
      <c r="A26" s="28"/>
      <c r="B26" s="29"/>
      <c r="C26" s="61"/>
      <c r="D26" s="30">
        <v>1.95</v>
      </c>
      <c r="E26" s="61"/>
      <c r="F26" s="61"/>
      <c r="G26" s="57">
        <f t="shared" si="0"/>
        <v>0</v>
      </c>
      <c r="H26" s="4"/>
      <c r="I26" s="7"/>
      <c r="J26" s="7"/>
      <c r="K26" s="7"/>
      <c r="L26" s="7"/>
      <c r="M26" s="3"/>
      <c r="N26" s="3"/>
      <c r="O26" s="3"/>
      <c r="P26" s="3"/>
    </row>
    <row r="27" spans="1:16" ht="21" hidden="1" outlineLevel="1" x14ac:dyDescent="0.4">
      <c r="A27" s="28"/>
      <c r="B27" s="29"/>
      <c r="C27" s="61"/>
      <c r="D27" s="30">
        <v>2.1</v>
      </c>
      <c r="E27" s="61"/>
      <c r="F27" s="61"/>
      <c r="G27" s="57">
        <f t="shared" si="0"/>
        <v>0</v>
      </c>
      <c r="H27" s="4"/>
      <c r="I27" s="7"/>
      <c r="J27" s="7"/>
      <c r="K27" s="7"/>
      <c r="L27" s="7"/>
      <c r="M27" s="3"/>
      <c r="N27" s="3"/>
      <c r="O27" s="3"/>
      <c r="P27" s="3"/>
    </row>
    <row r="28" spans="1:16" ht="21" hidden="1" outlineLevel="1" x14ac:dyDescent="0.4">
      <c r="A28" s="28"/>
      <c r="B28" s="29"/>
      <c r="C28" s="61"/>
      <c r="D28" s="30">
        <v>1.8</v>
      </c>
      <c r="E28" s="61"/>
      <c r="F28" s="61"/>
      <c r="G28" s="57">
        <f t="shared" si="0"/>
        <v>0</v>
      </c>
      <c r="H28" s="4"/>
      <c r="I28" s="7"/>
      <c r="J28" s="7"/>
      <c r="K28" s="7"/>
      <c r="L28" s="7"/>
      <c r="M28" s="3"/>
      <c r="N28" s="3"/>
      <c r="O28" s="3"/>
      <c r="P28" s="3"/>
    </row>
    <row r="29" spans="1:16" ht="21" hidden="1" outlineLevel="1" x14ac:dyDescent="0.4">
      <c r="A29" s="28"/>
      <c r="B29" s="29"/>
      <c r="C29" s="61"/>
      <c r="D29" s="30">
        <v>2.2999999999999998</v>
      </c>
      <c r="E29" s="61"/>
      <c r="F29" s="61"/>
      <c r="G29" s="57">
        <f t="shared" si="0"/>
        <v>0</v>
      </c>
      <c r="H29" s="4"/>
      <c r="I29" s="7"/>
      <c r="J29" s="7"/>
      <c r="K29" s="7"/>
      <c r="L29" s="7"/>
      <c r="M29" s="3"/>
      <c r="N29" s="3"/>
      <c r="O29" s="3"/>
      <c r="P29" s="3"/>
    </row>
    <row r="30" spans="1:16" ht="21" hidden="1" outlineLevel="1" x14ac:dyDescent="0.4">
      <c r="A30" s="28"/>
      <c r="B30" s="29"/>
      <c r="C30" s="61"/>
      <c r="D30" s="30">
        <v>3.2</v>
      </c>
      <c r="E30" s="61"/>
      <c r="F30" s="61"/>
      <c r="G30" s="57">
        <f t="shared" si="0"/>
        <v>0</v>
      </c>
      <c r="H30" s="4"/>
      <c r="I30" s="7"/>
      <c r="J30" s="7"/>
      <c r="K30" s="7"/>
      <c r="L30" s="7"/>
      <c r="M30" s="3"/>
      <c r="N30" s="3"/>
      <c r="O30" s="3"/>
      <c r="P30" s="3"/>
    </row>
    <row r="31" spans="1:16" ht="21" hidden="1" outlineLevel="1" x14ac:dyDescent="0.4">
      <c r="A31" s="28"/>
      <c r="B31" s="29">
        <v>42330</v>
      </c>
      <c r="C31" s="61">
        <v>600</v>
      </c>
      <c r="D31" s="30">
        <v>3.15</v>
      </c>
      <c r="E31" s="61"/>
      <c r="F31" s="61"/>
      <c r="G31" s="57">
        <f t="shared" si="0"/>
        <v>1890</v>
      </c>
      <c r="H31" s="4"/>
      <c r="I31" s="7"/>
      <c r="J31" s="7"/>
      <c r="K31" s="7"/>
      <c r="L31" s="7"/>
      <c r="M31" s="3"/>
      <c r="N31" s="3"/>
      <c r="O31" s="3"/>
      <c r="P31" s="3"/>
    </row>
    <row r="32" spans="1:16" ht="21" hidden="1" outlineLevel="1" x14ac:dyDescent="0.4">
      <c r="A32" s="28"/>
      <c r="B32" s="29">
        <v>42335</v>
      </c>
      <c r="C32" s="61"/>
      <c r="D32" s="30">
        <v>2.2000000000000002</v>
      </c>
      <c r="E32" s="61"/>
      <c r="F32" s="61"/>
      <c r="G32" s="57">
        <f t="shared" si="0"/>
        <v>0</v>
      </c>
      <c r="H32" s="4"/>
      <c r="I32" s="7"/>
      <c r="J32" s="7"/>
      <c r="K32" s="7"/>
      <c r="L32" s="7"/>
      <c r="M32" s="3"/>
      <c r="N32" s="3"/>
      <c r="O32" s="3"/>
      <c r="P32" s="3"/>
    </row>
    <row r="33" spans="1:16" ht="21" hidden="1" outlineLevel="1" x14ac:dyDescent="0.4">
      <c r="A33" s="28"/>
      <c r="B33" s="29">
        <v>42336</v>
      </c>
      <c r="C33" s="61">
        <v>600</v>
      </c>
      <c r="D33" s="30">
        <v>3</v>
      </c>
      <c r="E33" s="61"/>
      <c r="F33" s="61"/>
      <c r="G33" s="57">
        <f t="shared" si="0"/>
        <v>1800</v>
      </c>
      <c r="H33" s="4"/>
      <c r="I33" s="7"/>
      <c r="J33" s="7"/>
      <c r="K33" s="7"/>
      <c r="L33" s="7"/>
      <c r="M33" s="3"/>
      <c r="N33" s="3"/>
      <c r="O33" s="3"/>
      <c r="P33" s="3"/>
    </row>
    <row r="34" spans="1:16" ht="21" hidden="1" outlineLevel="1" x14ac:dyDescent="0.4">
      <c r="A34" s="28"/>
      <c r="B34" s="29">
        <v>42343</v>
      </c>
      <c r="C34" s="61"/>
      <c r="D34" s="30">
        <v>2.4</v>
      </c>
      <c r="E34" s="61"/>
      <c r="F34" s="61"/>
      <c r="G34" s="57">
        <f t="shared" si="0"/>
        <v>0</v>
      </c>
      <c r="H34" s="4"/>
      <c r="I34" s="7"/>
      <c r="J34" s="7"/>
      <c r="K34" s="7"/>
      <c r="L34" s="7"/>
      <c r="M34" s="3"/>
      <c r="N34" s="3"/>
      <c r="O34" s="3"/>
      <c r="P34" s="3"/>
    </row>
    <row r="35" spans="1:16" ht="21" hidden="1" outlineLevel="1" x14ac:dyDescent="0.4">
      <c r="A35" s="28"/>
      <c r="B35" s="29"/>
      <c r="C35" s="61"/>
      <c r="D35" s="30">
        <v>2.5</v>
      </c>
      <c r="E35" s="61"/>
      <c r="F35" s="61"/>
      <c r="G35" s="57">
        <f t="shared" si="0"/>
        <v>0</v>
      </c>
      <c r="H35" s="4"/>
      <c r="I35" s="7"/>
      <c r="J35" s="7"/>
      <c r="K35" s="7"/>
      <c r="L35" s="7"/>
      <c r="M35" s="3"/>
      <c r="N35" s="3"/>
      <c r="O35" s="3"/>
      <c r="P35" s="3"/>
    </row>
    <row r="36" spans="1:16" ht="21" hidden="1" outlineLevel="1" x14ac:dyDescent="0.4">
      <c r="A36" s="28"/>
      <c r="B36" s="29"/>
      <c r="C36" s="61"/>
      <c r="D36" s="30">
        <v>2.6</v>
      </c>
      <c r="E36" s="61"/>
      <c r="F36" s="61"/>
      <c r="G36" s="57">
        <f t="shared" si="0"/>
        <v>0</v>
      </c>
      <c r="H36" s="4"/>
      <c r="I36" s="7"/>
      <c r="J36" s="7"/>
      <c r="K36" s="7"/>
      <c r="L36" s="7"/>
      <c r="M36" s="3"/>
      <c r="N36" s="3"/>
      <c r="O36" s="3"/>
      <c r="P36" s="3"/>
    </row>
    <row r="37" spans="1:16" ht="21" hidden="1" outlineLevel="1" x14ac:dyDescent="0.4">
      <c r="A37" s="28"/>
      <c r="B37" s="29"/>
      <c r="C37" s="61"/>
      <c r="D37" s="30">
        <v>2.7</v>
      </c>
      <c r="E37" s="61"/>
      <c r="F37" s="61"/>
      <c r="G37" s="57">
        <f t="shared" si="0"/>
        <v>0</v>
      </c>
      <c r="H37" s="4"/>
      <c r="I37" s="7"/>
      <c r="J37" s="7"/>
      <c r="K37" s="7"/>
      <c r="L37" s="7"/>
      <c r="M37" s="3"/>
      <c r="N37" s="3"/>
      <c r="O37" s="3"/>
      <c r="P37" s="3"/>
    </row>
    <row r="38" spans="1:16" ht="21" hidden="1" outlineLevel="1" x14ac:dyDescent="0.4">
      <c r="A38" s="28"/>
      <c r="B38" s="29">
        <v>42353</v>
      </c>
      <c r="C38" s="61">
        <v>600</v>
      </c>
      <c r="D38" s="30">
        <v>2.4</v>
      </c>
      <c r="E38" s="61"/>
      <c r="F38" s="61"/>
      <c r="G38" s="57">
        <f t="shared" si="0"/>
        <v>1440</v>
      </c>
      <c r="H38" s="4"/>
      <c r="I38" s="7"/>
      <c r="J38" s="7"/>
      <c r="K38" s="7"/>
      <c r="L38" s="7"/>
      <c r="M38" s="3"/>
      <c r="N38" s="3"/>
      <c r="O38" s="3"/>
      <c r="P38" s="3"/>
    </row>
    <row r="39" spans="1:16" ht="21" hidden="1" outlineLevel="1" x14ac:dyDescent="0.4">
      <c r="A39" s="28"/>
      <c r="B39" s="29">
        <v>42359</v>
      </c>
      <c r="C39" s="61"/>
      <c r="D39" s="30">
        <v>3.4</v>
      </c>
      <c r="E39" s="61"/>
      <c r="F39" s="61"/>
      <c r="G39" s="57">
        <f t="shared" si="0"/>
        <v>0</v>
      </c>
      <c r="H39" s="4"/>
      <c r="I39" s="7"/>
      <c r="J39" s="7"/>
      <c r="K39" s="7"/>
      <c r="L39" s="7"/>
      <c r="M39" s="3"/>
      <c r="N39" s="3"/>
      <c r="O39" s="3"/>
      <c r="P39" s="3"/>
    </row>
    <row r="40" spans="1:16" ht="21" hidden="1" outlineLevel="1" x14ac:dyDescent="0.4">
      <c r="A40" s="28"/>
      <c r="B40" s="29">
        <v>42366</v>
      </c>
      <c r="C40" s="61"/>
      <c r="D40" s="30">
        <v>2.7</v>
      </c>
      <c r="E40" s="61"/>
      <c r="F40" s="61"/>
      <c r="G40" s="57">
        <f t="shared" si="0"/>
        <v>0</v>
      </c>
      <c r="H40" s="4"/>
      <c r="I40" s="7"/>
      <c r="J40" s="7"/>
      <c r="K40" s="7"/>
      <c r="L40" s="7"/>
      <c r="M40" s="3"/>
      <c r="N40" s="3"/>
      <c r="O40" s="3"/>
      <c r="P40" s="3"/>
    </row>
    <row r="41" spans="1:16" ht="21" hidden="1" outlineLevel="1" x14ac:dyDescent="0.4">
      <c r="A41" s="28"/>
      <c r="B41" s="29"/>
      <c r="C41" s="61">
        <v>600</v>
      </c>
      <c r="D41" s="30">
        <v>2.8</v>
      </c>
      <c r="E41" s="61"/>
      <c r="F41" s="61"/>
      <c r="G41" s="57">
        <f t="shared" si="0"/>
        <v>1680</v>
      </c>
      <c r="H41" s="4"/>
      <c r="I41" s="7"/>
      <c r="J41" s="7"/>
      <c r="K41" s="7"/>
      <c r="L41" s="7"/>
      <c r="M41" s="3"/>
      <c r="N41" s="3"/>
      <c r="O41" s="3"/>
      <c r="P41" s="3"/>
    </row>
    <row r="42" spans="1:16" ht="21" hidden="1" outlineLevel="1" x14ac:dyDescent="0.4">
      <c r="A42" s="32"/>
      <c r="B42" s="29"/>
      <c r="C42" s="61"/>
      <c r="D42" s="30"/>
      <c r="E42" s="61"/>
      <c r="F42" s="61"/>
      <c r="G42" s="57">
        <f t="shared" si="0"/>
        <v>0</v>
      </c>
      <c r="H42" s="4"/>
      <c r="I42" s="7"/>
      <c r="J42" s="7"/>
      <c r="K42" s="7"/>
      <c r="L42" s="7"/>
      <c r="M42" s="3"/>
      <c r="N42" s="3"/>
      <c r="O42" s="3"/>
      <c r="P42" s="3"/>
    </row>
    <row r="43" spans="1:16" ht="23.4" collapsed="1" x14ac:dyDescent="0.45">
      <c r="A43" s="33" t="s">
        <v>13</v>
      </c>
      <c r="B43" s="34"/>
      <c r="C43" s="62" t="s">
        <v>7</v>
      </c>
      <c r="D43" s="26">
        <f>SUM(D44:D98)</f>
        <v>63.839999999999989</v>
      </c>
      <c r="E43" s="63">
        <f>COUNT(C44:C98)</f>
        <v>8</v>
      </c>
      <c r="F43" s="63">
        <f>COUNT(D44:D98)</f>
        <v>54</v>
      </c>
      <c r="G43" s="58">
        <f>SUM(G44:G98)</f>
        <v>3800</v>
      </c>
      <c r="H43" s="4"/>
      <c r="I43" s="7"/>
      <c r="J43" s="7"/>
      <c r="K43" s="7"/>
      <c r="L43" s="7"/>
      <c r="M43" s="3"/>
      <c r="N43" s="3"/>
      <c r="O43" s="3"/>
      <c r="P43" s="3"/>
    </row>
    <row r="44" spans="1:16" ht="21" hidden="1" outlineLevel="1" x14ac:dyDescent="0.4">
      <c r="A44" s="28"/>
      <c r="B44" s="29">
        <v>42055</v>
      </c>
      <c r="C44" s="61"/>
      <c r="D44" s="30">
        <v>1.1000000000000001</v>
      </c>
      <c r="E44" s="61"/>
      <c r="F44" s="61"/>
      <c r="G44" s="57">
        <f>C44*D44</f>
        <v>0</v>
      </c>
      <c r="H44" s="4"/>
      <c r="I44" s="7"/>
      <c r="J44" s="7"/>
      <c r="K44" s="7"/>
      <c r="L44" s="7"/>
      <c r="M44" s="3"/>
      <c r="N44" s="3"/>
      <c r="O44" s="3"/>
      <c r="P44" s="3"/>
    </row>
    <row r="45" spans="1:16" ht="21" hidden="1" outlineLevel="1" x14ac:dyDescent="0.4">
      <c r="A45" s="28"/>
      <c r="B45" s="29"/>
      <c r="C45" s="61"/>
      <c r="D45" s="30">
        <v>1.5</v>
      </c>
      <c r="E45" s="61"/>
      <c r="F45" s="61"/>
      <c r="G45" s="57">
        <f>C45*D45</f>
        <v>0</v>
      </c>
      <c r="H45" s="4"/>
      <c r="I45" s="7"/>
      <c r="J45" s="7"/>
      <c r="K45" s="7"/>
      <c r="L45" s="7"/>
      <c r="M45" s="3"/>
      <c r="N45" s="3"/>
      <c r="O45" s="3"/>
      <c r="P45" s="3"/>
    </row>
    <row r="46" spans="1:16" ht="21" hidden="1" outlineLevel="1" x14ac:dyDescent="0.4">
      <c r="A46" s="28"/>
      <c r="B46" s="29">
        <v>42069</v>
      </c>
      <c r="C46" s="61"/>
      <c r="D46" s="30">
        <v>1.1000000000000001</v>
      </c>
      <c r="E46" s="61"/>
      <c r="F46" s="61"/>
      <c r="G46" s="57">
        <f t="shared" ref="G46:G98" si="1">C46*D46</f>
        <v>0</v>
      </c>
      <c r="H46" s="4"/>
      <c r="I46" s="7"/>
      <c r="J46" s="7"/>
      <c r="K46" s="7"/>
      <c r="L46" s="7"/>
      <c r="M46" s="3"/>
      <c r="N46" s="3"/>
      <c r="O46" s="3"/>
      <c r="P46" s="3"/>
    </row>
    <row r="47" spans="1:16" ht="21" hidden="1" outlineLevel="1" x14ac:dyDescent="0.4">
      <c r="A47" s="28"/>
      <c r="B47" s="29"/>
      <c r="C47" s="61"/>
      <c r="D47" s="30">
        <v>1.68</v>
      </c>
      <c r="E47" s="61"/>
      <c r="F47" s="61"/>
      <c r="G47" s="57">
        <f t="shared" si="1"/>
        <v>0</v>
      </c>
      <c r="H47" s="4"/>
      <c r="I47" s="7"/>
      <c r="J47" s="7"/>
      <c r="K47" s="7"/>
      <c r="L47" s="7"/>
      <c r="M47" s="3"/>
      <c r="N47" s="3"/>
      <c r="O47" s="3"/>
      <c r="P47" s="3"/>
    </row>
    <row r="48" spans="1:16" ht="21" hidden="1" outlineLevel="1" x14ac:dyDescent="0.4">
      <c r="A48" s="28"/>
      <c r="B48" s="29">
        <v>42079</v>
      </c>
      <c r="C48" s="61"/>
      <c r="D48" s="30">
        <v>1.3</v>
      </c>
      <c r="E48" s="61"/>
      <c r="F48" s="61"/>
      <c r="G48" s="57">
        <f t="shared" si="1"/>
        <v>0</v>
      </c>
      <c r="H48" s="4"/>
      <c r="I48" s="7"/>
      <c r="J48" s="7"/>
      <c r="K48" s="7"/>
      <c r="L48" s="7"/>
      <c r="M48" s="3"/>
      <c r="N48" s="3"/>
      <c r="O48" s="3"/>
      <c r="P48" s="3"/>
    </row>
    <row r="49" spans="1:16" ht="21" hidden="1" outlineLevel="1" x14ac:dyDescent="0.4">
      <c r="A49" s="28"/>
      <c r="B49" s="29"/>
      <c r="C49" s="61"/>
      <c r="D49" s="30">
        <v>1.6</v>
      </c>
      <c r="E49" s="61"/>
      <c r="F49" s="61"/>
      <c r="G49" s="57">
        <f t="shared" si="1"/>
        <v>0</v>
      </c>
      <c r="H49" s="4"/>
      <c r="I49" s="7"/>
      <c r="J49" s="7"/>
      <c r="K49" s="7"/>
      <c r="L49" s="7"/>
      <c r="M49" s="3"/>
      <c r="N49" s="3"/>
      <c r="O49" s="3"/>
      <c r="P49" s="3"/>
    </row>
    <row r="50" spans="1:16" ht="21" hidden="1" outlineLevel="1" x14ac:dyDescent="0.4">
      <c r="A50" s="28"/>
      <c r="B50" s="29"/>
      <c r="C50" s="61"/>
      <c r="D50" s="30">
        <v>1.4</v>
      </c>
      <c r="E50" s="61"/>
      <c r="F50" s="61"/>
      <c r="G50" s="57">
        <f t="shared" si="1"/>
        <v>0</v>
      </c>
      <c r="H50" s="4"/>
      <c r="I50" s="7"/>
      <c r="J50" s="7"/>
      <c r="K50" s="7"/>
      <c r="L50" s="7"/>
      <c r="M50" s="3"/>
      <c r="N50" s="3"/>
      <c r="O50" s="3"/>
      <c r="P50" s="3"/>
    </row>
    <row r="51" spans="1:16" ht="21" hidden="1" outlineLevel="1" x14ac:dyDescent="0.4">
      <c r="A51" s="28"/>
      <c r="B51" s="29">
        <v>42084</v>
      </c>
      <c r="C51" s="61"/>
      <c r="D51" s="30">
        <v>1.2</v>
      </c>
      <c r="E51" s="61"/>
      <c r="F51" s="61"/>
      <c r="G51" s="57">
        <f t="shared" si="1"/>
        <v>0</v>
      </c>
      <c r="H51" s="4"/>
      <c r="I51" s="7"/>
      <c r="J51" s="7"/>
      <c r="K51" s="7"/>
      <c r="L51" s="7"/>
      <c r="M51" s="3"/>
      <c r="N51" s="3"/>
      <c r="O51" s="3"/>
      <c r="P51" s="3"/>
    </row>
    <row r="52" spans="1:16" ht="21" hidden="1" outlineLevel="1" x14ac:dyDescent="0.4">
      <c r="A52" s="28"/>
      <c r="B52" s="29"/>
      <c r="C52" s="61">
        <v>400</v>
      </c>
      <c r="D52" s="30">
        <v>1.5</v>
      </c>
      <c r="E52" s="61"/>
      <c r="F52" s="61"/>
      <c r="G52" s="57">
        <f t="shared" si="1"/>
        <v>600</v>
      </c>
      <c r="H52" s="4"/>
      <c r="I52" s="7"/>
      <c r="J52" s="7"/>
      <c r="K52" s="7"/>
      <c r="L52" s="7"/>
      <c r="M52" s="3"/>
      <c r="N52" s="3"/>
      <c r="O52" s="3"/>
      <c r="P52" s="3"/>
    </row>
    <row r="53" spans="1:16" ht="21" hidden="1" outlineLevel="1" x14ac:dyDescent="0.4">
      <c r="A53" s="28"/>
      <c r="B53" s="29">
        <v>42101</v>
      </c>
      <c r="C53" s="61"/>
      <c r="D53" s="30">
        <v>1.7</v>
      </c>
      <c r="E53" s="61"/>
      <c r="F53" s="61"/>
      <c r="G53" s="57"/>
      <c r="H53" s="4"/>
      <c r="I53" s="7"/>
      <c r="J53" s="7"/>
      <c r="K53" s="7"/>
      <c r="L53" s="7"/>
      <c r="M53" s="3"/>
      <c r="N53" s="3"/>
      <c r="O53" s="3"/>
      <c r="P53" s="3"/>
    </row>
    <row r="54" spans="1:16" ht="21" hidden="1" outlineLevel="1" x14ac:dyDescent="0.4">
      <c r="A54" s="28"/>
      <c r="B54" s="29"/>
      <c r="C54" s="61"/>
      <c r="D54" s="30">
        <v>1.2</v>
      </c>
      <c r="E54" s="61"/>
      <c r="F54" s="61"/>
      <c r="G54" s="57"/>
      <c r="H54" s="4"/>
      <c r="I54" s="7"/>
      <c r="J54" s="7"/>
      <c r="K54" s="7"/>
      <c r="L54" s="7"/>
      <c r="M54" s="3"/>
      <c r="N54" s="3"/>
      <c r="O54" s="3"/>
      <c r="P54" s="3"/>
    </row>
    <row r="55" spans="1:16" ht="21" hidden="1" outlineLevel="1" x14ac:dyDescent="0.4">
      <c r="A55" s="28"/>
      <c r="B55" s="29"/>
      <c r="C55" s="61"/>
      <c r="D55" s="30">
        <v>1.2</v>
      </c>
      <c r="E55" s="61"/>
      <c r="F55" s="61"/>
      <c r="G55" s="57"/>
      <c r="H55" s="4"/>
      <c r="I55" s="7"/>
      <c r="J55" s="7"/>
      <c r="K55" s="7"/>
      <c r="L55" s="7"/>
      <c r="M55" s="3"/>
      <c r="N55" s="3"/>
      <c r="O55" s="3"/>
      <c r="P55" s="3"/>
    </row>
    <row r="56" spans="1:16" ht="21" hidden="1" outlineLevel="1" x14ac:dyDescent="0.4">
      <c r="A56" s="28"/>
      <c r="B56" s="29"/>
      <c r="C56" s="61"/>
      <c r="D56" s="30">
        <v>1.1000000000000001</v>
      </c>
      <c r="E56" s="61"/>
      <c r="F56" s="61"/>
      <c r="G56" s="57"/>
      <c r="H56" s="4"/>
      <c r="I56" s="7"/>
      <c r="J56" s="7"/>
      <c r="K56" s="7"/>
      <c r="L56" s="7"/>
      <c r="M56" s="3"/>
      <c r="N56" s="3"/>
      <c r="O56" s="3"/>
      <c r="P56" s="3"/>
    </row>
    <row r="57" spans="1:16" ht="21" hidden="1" outlineLevel="1" x14ac:dyDescent="0.4">
      <c r="A57" s="28"/>
      <c r="B57" s="29"/>
      <c r="C57" s="61"/>
      <c r="D57" s="30">
        <v>1.5</v>
      </c>
      <c r="E57" s="61"/>
      <c r="F57" s="61"/>
      <c r="G57" s="57"/>
      <c r="H57" s="4"/>
      <c r="I57" s="7"/>
      <c r="J57" s="7"/>
      <c r="K57" s="7"/>
      <c r="L57" s="7"/>
      <c r="M57" s="3"/>
      <c r="N57" s="3"/>
      <c r="O57" s="3"/>
      <c r="P57" s="3"/>
    </row>
    <row r="58" spans="1:16" ht="21" hidden="1" outlineLevel="1" x14ac:dyDescent="0.4">
      <c r="A58" s="28"/>
      <c r="B58" s="29"/>
      <c r="C58" s="61"/>
      <c r="D58" s="30">
        <v>1.5</v>
      </c>
      <c r="E58" s="61"/>
      <c r="F58" s="61"/>
      <c r="G58" s="57"/>
      <c r="H58" s="4"/>
      <c r="I58" s="7"/>
      <c r="J58" s="7"/>
      <c r="K58" s="7"/>
      <c r="L58" s="7"/>
      <c r="M58" s="3"/>
      <c r="N58" s="3"/>
      <c r="O58" s="3"/>
      <c r="P58" s="3"/>
    </row>
    <row r="59" spans="1:16" ht="21" hidden="1" outlineLevel="1" x14ac:dyDescent="0.4">
      <c r="A59" s="28"/>
      <c r="B59" s="29"/>
      <c r="C59" s="61"/>
      <c r="D59" s="30">
        <v>1.3</v>
      </c>
      <c r="E59" s="61"/>
      <c r="F59" s="61"/>
      <c r="G59" s="57"/>
      <c r="H59" s="4"/>
      <c r="I59" s="7"/>
      <c r="J59" s="7"/>
      <c r="K59" s="7"/>
      <c r="L59" s="7"/>
      <c r="M59" s="3"/>
      <c r="N59" s="3"/>
      <c r="O59" s="3"/>
      <c r="P59" s="3"/>
    </row>
    <row r="60" spans="1:16" ht="21" hidden="1" outlineLevel="1" x14ac:dyDescent="0.4">
      <c r="A60" s="28"/>
      <c r="B60" s="29"/>
      <c r="C60" s="61"/>
      <c r="D60" s="30">
        <v>1</v>
      </c>
      <c r="E60" s="61"/>
      <c r="F60" s="61"/>
      <c r="G60" s="57"/>
      <c r="H60" s="4"/>
      <c r="I60" s="7"/>
      <c r="J60" s="7"/>
      <c r="K60" s="7"/>
      <c r="L60" s="7"/>
      <c r="M60" s="3"/>
      <c r="N60" s="3"/>
      <c r="O60" s="3"/>
      <c r="P60" s="3"/>
    </row>
    <row r="61" spans="1:16" ht="21" hidden="1" outlineLevel="1" x14ac:dyDescent="0.4">
      <c r="A61" s="28"/>
      <c r="B61" s="29"/>
      <c r="C61" s="61"/>
      <c r="D61" s="30">
        <v>0.9</v>
      </c>
      <c r="E61" s="61"/>
      <c r="F61" s="61"/>
      <c r="G61" s="57"/>
      <c r="H61" s="4"/>
      <c r="I61" s="7"/>
      <c r="J61" s="7"/>
      <c r="K61" s="7"/>
      <c r="L61" s="7"/>
      <c r="M61" s="3"/>
      <c r="N61" s="3"/>
      <c r="O61" s="3"/>
      <c r="P61" s="3"/>
    </row>
    <row r="62" spans="1:16" ht="21" hidden="1" outlineLevel="1" x14ac:dyDescent="0.4">
      <c r="A62" s="28" t="s">
        <v>70</v>
      </c>
      <c r="B62" s="29"/>
      <c r="C62" s="61"/>
      <c r="D62" s="30">
        <v>0.45</v>
      </c>
      <c r="E62" s="61"/>
      <c r="F62" s="61"/>
      <c r="G62" s="57"/>
      <c r="H62" s="4"/>
      <c r="I62" s="7"/>
      <c r="J62" s="7"/>
      <c r="K62" s="7"/>
      <c r="L62" s="7"/>
      <c r="M62" s="3"/>
      <c r="N62" s="3"/>
      <c r="O62" s="3"/>
      <c r="P62" s="3"/>
    </row>
    <row r="63" spans="1:16" ht="21" hidden="1" outlineLevel="1" x14ac:dyDescent="0.4">
      <c r="A63" s="28" t="s">
        <v>70</v>
      </c>
      <c r="B63" s="29"/>
      <c r="C63" s="61"/>
      <c r="D63" s="30">
        <v>0.45</v>
      </c>
      <c r="E63" s="61"/>
      <c r="F63" s="61"/>
      <c r="G63" s="57"/>
      <c r="H63" s="4"/>
      <c r="I63" s="7"/>
      <c r="J63" s="7"/>
      <c r="K63" s="7"/>
      <c r="L63" s="7"/>
      <c r="M63" s="3"/>
      <c r="N63" s="3"/>
      <c r="O63" s="3"/>
      <c r="P63" s="3"/>
    </row>
    <row r="64" spans="1:16" ht="21" hidden="1" outlineLevel="1" x14ac:dyDescent="0.4">
      <c r="A64" s="28"/>
      <c r="B64" s="29">
        <v>42120</v>
      </c>
      <c r="C64" s="61"/>
      <c r="D64" s="30">
        <v>0.9</v>
      </c>
      <c r="E64" s="61"/>
      <c r="F64" s="61"/>
      <c r="G64" s="57"/>
      <c r="H64" s="4"/>
      <c r="I64" s="7"/>
      <c r="J64" s="7"/>
      <c r="K64" s="7"/>
      <c r="L64" s="7"/>
      <c r="M64" s="3"/>
      <c r="N64" s="3"/>
      <c r="O64" s="3"/>
      <c r="P64" s="3"/>
    </row>
    <row r="65" spans="1:16" ht="21" hidden="1" outlineLevel="1" x14ac:dyDescent="0.4">
      <c r="A65" s="28"/>
      <c r="B65" s="29"/>
      <c r="C65" s="61"/>
      <c r="D65" s="30">
        <v>1</v>
      </c>
      <c r="E65" s="61"/>
      <c r="F65" s="61"/>
      <c r="G65" s="57"/>
      <c r="H65" s="4"/>
      <c r="I65" s="7"/>
      <c r="J65" s="7"/>
      <c r="K65" s="7"/>
      <c r="L65" s="7"/>
      <c r="M65" s="3"/>
      <c r="N65" s="3"/>
      <c r="O65" s="3"/>
      <c r="P65" s="3"/>
    </row>
    <row r="66" spans="1:16" ht="21" hidden="1" outlineLevel="1" x14ac:dyDescent="0.4">
      <c r="A66" s="28"/>
      <c r="B66" s="29"/>
      <c r="C66" s="61"/>
      <c r="D66" s="30">
        <v>1.1599999999999999</v>
      </c>
      <c r="E66" s="61"/>
      <c r="F66" s="61"/>
      <c r="G66" s="57"/>
      <c r="H66" s="4"/>
      <c r="I66" s="7"/>
      <c r="J66" s="7"/>
      <c r="K66" s="7"/>
      <c r="L66" s="7"/>
      <c r="M66" s="3"/>
      <c r="N66" s="3"/>
      <c r="O66" s="3"/>
      <c r="P66" s="3"/>
    </row>
    <row r="67" spans="1:16" ht="21" hidden="1" outlineLevel="1" x14ac:dyDescent="0.4">
      <c r="A67" s="28"/>
      <c r="B67" s="29"/>
      <c r="C67" s="61"/>
      <c r="D67" s="30">
        <v>0.8</v>
      </c>
      <c r="E67" s="61"/>
      <c r="F67" s="61"/>
      <c r="G67" s="57"/>
      <c r="H67" s="4"/>
      <c r="I67" s="7"/>
      <c r="J67" s="7"/>
      <c r="K67" s="7"/>
      <c r="L67" s="7"/>
      <c r="M67" s="3"/>
      <c r="N67" s="3"/>
      <c r="O67" s="3"/>
      <c r="P67" s="3"/>
    </row>
    <row r="68" spans="1:16" ht="21" hidden="1" outlineLevel="1" x14ac:dyDescent="0.4">
      <c r="A68" s="28"/>
      <c r="B68" s="29"/>
      <c r="C68" s="61"/>
      <c r="D68" s="30">
        <v>0.7</v>
      </c>
      <c r="E68" s="61"/>
      <c r="F68" s="61"/>
      <c r="G68" s="57"/>
      <c r="H68" s="4"/>
      <c r="I68" s="7"/>
      <c r="J68" s="7"/>
      <c r="K68" s="7"/>
      <c r="L68" s="7"/>
      <c r="M68" s="3"/>
      <c r="N68" s="3"/>
      <c r="O68" s="3"/>
      <c r="P68" s="3"/>
    </row>
    <row r="69" spans="1:16" ht="21" hidden="1" outlineLevel="1" x14ac:dyDescent="0.4">
      <c r="A69" s="28"/>
      <c r="B69" s="29"/>
      <c r="C69" s="61"/>
      <c r="D69" s="30">
        <v>0.8</v>
      </c>
      <c r="E69" s="61"/>
      <c r="F69" s="61"/>
      <c r="G69" s="57"/>
      <c r="H69" s="4"/>
      <c r="I69" s="7"/>
      <c r="J69" s="7"/>
      <c r="K69" s="7"/>
      <c r="L69" s="7"/>
      <c r="M69" s="3"/>
      <c r="N69" s="3"/>
      <c r="O69" s="3"/>
      <c r="P69" s="3"/>
    </row>
    <row r="70" spans="1:16" ht="21" hidden="1" outlineLevel="1" x14ac:dyDescent="0.4">
      <c r="A70" s="28"/>
      <c r="B70" s="29"/>
      <c r="C70" s="61"/>
      <c r="D70" s="30">
        <v>0.9</v>
      </c>
      <c r="E70" s="61"/>
      <c r="F70" s="61"/>
      <c r="G70" s="57"/>
      <c r="H70" s="4"/>
      <c r="I70" s="7"/>
      <c r="J70" s="7"/>
      <c r="K70" s="7"/>
      <c r="L70" s="7"/>
      <c r="M70" s="3"/>
      <c r="N70" s="3"/>
      <c r="O70" s="3"/>
      <c r="P70" s="3"/>
    </row>
    <row r="71" spans="1:16" ht="21" hidden="1" outlineLevel="1" x14ac:dyDescent="0.4">
      <c r="A71" s="28"/>
      <c r="B71" s="29"/>
      <c r="C71" s="61"/>
      <c r="D71" s="30">
        <v>1.1499999999999999</v>
      </c>
      <c r="E71" s="61"/>
      <c r="F71" s="61"/>
      <c r="G71" s="57"/>
      <c r="H71" s="4"/>
      <c r="I71" s="7"/>
      <c r="J71" s="7"/>
      <c r="K71" s="7"/>
      <c r="L71" s="7"/>
      <c r="M71" s="3"/>
      <c r="N71" s="3"/>
      <c r="O71" s="3"/>
      <c r="P71" s="3"/>
    </row>
    <row r="72" spans="1:16" ht="21" hidden="1" outlineLevel="1" x14ac:dyDescent="0.4">
      <c r="A72" s="28"/>
      <c r="B72" s="29"/>
      <c r="C72" s="61"/>
      <c r="D72" s="30">
        <v>1.6</v>
      </c>
      <c r="E72" s="61"/>
      <c r="F72" s="61"/>
      <c r="G72" s="57"/>
      <c r="H72" s="4"/>
      <c r="I72" s="7"/>
      <c r="J72" s="7"/>
      <c r="K72" s="7"/>
      <c r="L72" s="7"/>
      <c r="M72" s="3"/>
      <c r="N72" s="3"/>
      <c r="O72" s="3"/>
      <c r="P72" s="3"/>
    </row>
    <row r="73" spans="1:16" ht="21" hidden="1" outlineLevel="1" x14ac:dyDescent="0.4">
      <c r="A73" s="28"/>
      <c r="B73" s="29"/>
      <c r="C73" s="61"/>
      <c r="D73" s="30">
        <v>1.7</v>
      </c>
      <c r="E73" s="61"/>
      <c r="F73" s="61"/>
      <c r="G73" s="57"/>
      <c r="H73" s="4"/>
      <c r="I73" s="7"/>
      <c r="J73" s="7"/>
      <c r="K73" s="7"/>
      <c r="L73" s="7"/>
      <c r="M73" s="3"/>
      <c r="N73" s="3"/>
      <c r="O73" s="3"/>
      <c r="P73" s="3"/>
    </row>
    <row r="74" spans="1:16" ht="21" hidden="1" outlineLevel="1" x14ac:dyDescent="0.4">
      <c r="A74" s="28"/>
      <c r="B74" s="29"/>
      <c r="C74" s="61"/>
      <c r="D74" s="30">
        <v>1.3</v>
      </c>
      <c r="E74" s="61"/>
      <c r="F74" s="61"/>
      <c r="G74" s="57"/>
      <c r="H74" s="4"/>
      <c r="I74" s="7"/>
      <c r="J74" s="7"/>
      <c r="K74" s="7"/>
      <c r="L74" s="7"/>
      <c r="M74" s="3"/>
      <c r="N74" s="3"/>
      <c r="O74" s="3"/>
      <c r="P74" s="3"/>
    </row>
    <row r="75" spans="1:16" ht="21" hidden="1" outlineLevel="1" x14ac:dyDescent="0.4">
      <c r="A75" s="28"/>
      <c r="B75" s="29"/>
      <c r="C75" s="61"/>
      <c r="D75" s="30">
        <v>1.3</v>
      </c>
      <c r="E75" s="61"/>
      <c r="F75" s="61"/>
      <c r="G75" s="57"/>
      <c r="H75" s="4"/>
      <c r="I75" s="7"/>
      <c r="J75" s="7"/>
      <c r="K75" s="7"/>
      <c r="L75" s="7"/>
      <c r="M75" s="3"/>
      <c r="N75" s="3"/>
      <c r="O75" s="3"/>
      <c r="P75" s="3"/>
    </row>
    <row r="76" spans="1:16" ht="21" hidden="1" outlineLevel="1" x14ac:dyDescent="0.4">
      <c r="A76" s="28"/>
      <c r="B76" s="29"/>
      <c r="C76" s="61"/>
      <c r="D76" s="30">
        <v>1.8</v>
      </c>
      <c r="E76" s="61"/>
      <c r="F76" s="61"/>
      <c r="G76" s="57"/>
      <c r="H76" s="4"/>
      <c r="I76" s="7"/>
      <c r="J76" s="7"/>
      <c r="K76" s="7"/>
      <c r="L76" s="7"/>
      <c r="M76" s="3"/>
      <c r="N76" s="3"/>
      <c r="O76" s="3"/>
      <c r="P76" s="3"/>
    </row>
    <row r="77" spans="1:16" ht="21" hidden="1" outlineLevel="1" x14ac:dyDescent="0.4">
      <c r="A77" s="28"/>
      <c r="B77" s="29">
        <v>42276</v>
      </c>
      <c r="C77" s="61"/>
      <c r="D77" s="30">
        <v>2.2999999999999998</v>
      </c>
      <c r="E77" s="61"/>
      <c r="F77" s="61"/>
      <c r="G77" s="57"/>
      <c r="H77" s="4"/>
      <c r="I77" s="7"/>
      <c r="J77" s="7"/>
      <c r="K77" s="7"/>
      <c r="L77" s="7"/>
      <c r="M77" s="3"/>
      <c r="N77" s="3"/>
      <c r="O77" s="3"/>
      <c r="P77" s="3"/>
    </row>
    <row r="78" spans="1:16" ht="21" hidden="1" outlineLevel="1" x14ac:dyDescent="0.4">
      <c r="A78" s="28"/>
      <c r="B78" s="29">
        <v>42309</v>
      </c>
      <c r="C78" s="61"/>
      <c r="D78" s="30">
        <v>0.85</v>
      </c>
      <c r="E78" s="61"/>
      <c r="F78" s="61"/>
      <c r="G78" s="57"/>
      <c r="H78" s="4"/>
      <c r="I78" s="7"/>
      <c r="J78" s="7"/>
      <c r="K78" s="7"/>
      <c r="L78" s="7"/>
      <c r="M78" s="3"/>
      <c r="N78" s="3"/>
      <c r="O78" s="3"/>
      <c r="P78" s="3"/>
    </row>
    <row r="79" spans="1:16" ht="21" hidden="1" outlineLevel="1" x14ac:dyDescent="0.4">
      <c r="A79" s="28"/>
      <c r="B79" s="29"/>
      <c r="C79" s="61"/>
      <c r="D79" s="30">
        <v>0.9</v>
      </c>
      <c r="E79" s="61"/>
      <c r="F79" s="61"/>
      <c r="G79" s="57"/>
      <c r="H79" s="4"/>
      <c r="I79" s="7"/>
      <c r="J79" s="7"/>
      <c r="K79" s="7"/>
      <c r="L79" s="7"/>
      <c r="M79" s="3"/>
      <c r="N79" s="3"/>
      <c r="O79" s="3"/>
      <c r="P79" s="3"/>
    </row>
    <row r="80" spans="1:16" ht="21" hidden="1" outlineLevel="1" x14ac:dyDescent="0.4">
      <c r="A80" s="28"/>
      <c r="B80" s="29"/>
      <c r="C80" s="61"/>
      <c r="D80" s="30">
        <v>0.9</v>
      </c>
      <c r="E80" s="61"/>
      <c r="F80" s="61"/>
      <c r="G80" s="57"/>
      <c r="H80" s="4"/>
      <c r="I80" s="7"/>
      <c r="J80" s="7"/>
      <c r="K80" s="7"/>
      <c r="L80" s="7"/>
      <c r="M80" s="3"/>
      <c r="N80" s="3"/>
      <c r="O80" s="3"/>
      <c r="P80" s="3"/>
    </row>
    <row r="81" spans="1:16" ht="21" hidden="1" outlineLevel="1" x14ac:dyDescent="0.4">
      <c r="A81" s="28"/>
      <c r="B81" s="29"/>
      <c r="C81" s="61"/>
      <c r="D81" s="30">
        <v>0.7</v>
      </c>
      <c r="E81" s="61"/>
      <c r="F81" s="61"/>
      <c r="G81" s="57"/>
      <c r="H81" s="4"/>
      <c r="I81" s="7"/>
      <c r="J81" s="7"/>
      <c r="K81" s="7"/>
      <c r="L81" s="7"/>
      <c r="M81" s="3"/>
      <c r="N81" s="3"/>
      <c r="O81" s="3"/>
      <c r="P81" s="3"/>
    </row>
    <row r="82" spans="1:16" ht="21" hidden="1" outlineLevel="1" x14ac:dyDescent="0.4">
      <c r="A82" s="28"/>
      <c r="B82" s="29"/>
      <c r="C82" s="61"/>
      <c r="D82" s="30">
        <v>1</v>
      </c>
      <c r="E82" s="61"/>
      <c r="F82" s="61"/>
      <c r="G82" s="57"/>
      <c r="H82" s="4"/>
      <c r="I82" s="7"/>
      <c r="J82" s="7"/>
      <c r="K82" s="7"/>
      <c r="L82" s="7"/>
      <c r="M82" s="3"/>
      <c r="N82" s="3"/>
      <c r="O82" s="3"/>
      <c r="P82" s="3"/>
    </row>
    <row r="83" spans="1:16" ht="21" hidden="1" outlineLevel="1" x14ac:dyDescent="0.4">
      <c r="A83" s="28"/>
      <c r="B83" s="29"/>
      <c r="C83" s="61"/>
      <c r="D83" s="30">
        <v>0.9</v>
      </c>
      <c r="E83" s="61"/>
      <c r="F83" s="61"/>
      <c r="G83" s="57"/>
      <c r="H83" s="4"/>
      <c r="I83" s="7"/>
      <c r="J83" s="7"/>
      <c r="K83" s="7"/>
      <c r="L83" s="7"/>
      <c r="M83" s="3"/>
      <c r="N83" s="3"/>
      <c r="O83" s="3"/>
      <c r="P83" s="3"/>
    </row>
    <row r="84" spans="1:16" ht="21" hidden="1" outlineLevel="1" x14ac:dyDescent="0.4">
      <c r="A84" s="28"/>
      <c r="B84" s="29"/>
      <c r="C84" s="61"/>
      <c r="D84" s="30">
        <v>0.9</v>
      </c>
      <c r="E84" s="61"/>
      <c r="F84" s="61"/>
      <c r="G84" s="57"/>
      <c r="H84" s="4"/>
      <c r="I84" s="7"/>
      <c r="J84" s="7"/>
      <c r="K84" s="7"/>
      <c r="L84" s="7"/>
      <c r="M84" s="3"/>
      <c r="N84" s="3"/>
      <c r="O84" s="3"/>
      <c r="P84" s="3"/>
    </row>
    <row r="85" spans="1:16" ht="21" hidden="1" outlineLevel="1" x14ac:dyDescent="0.4">
      <c r="A85" s="28"/>
      <c r="B85" s="29"/>
      <c r="C85" s="61"/>
      <c r="D85" s="30">
        <v>1.2</v>
      </c>
      <c r="E85" s="61"/>
      <c r="F85" s="61"/>
      <c r="G85" s="57"/>
      <c r="H85" s="4"/>
      <c r="I85" s="7"/>
      <c r="J85" s="7"/>
      <c r="K85" s="7"/>
      <c r="L85" s="7"/>
      <c r="M85" s="3"/>
      <c r="N85" s="3"/>
      <c r="O85" s="3"/>
      <c r="P85" s="3"/>
    </row>
    <row r="86" spans="1:16" ht="21" hidden="1" outlineLevel="1" x14ac:dyDescent="0.4">
      <c r="A86" s="28"/>
      <c r="B86" s="29"/>
      <c r="C86" s="61"/>
      <c r="D86" s="30">
        <v>2.1</v>
      </c>
      <c r="E86" s="61"/>
      <c r="F86" s="61"/>
      <c r="G86" s="57"/>
      <c r="H86" s="4"/>
      <c r="I86" s="7"/>
      <c r="J86" s="7"/>
      <c r="K86" s="7"/>
      <c r="L86" s="7"/>
      <c r="M86" s="3"/>
      <c r="N86" s="3"/>
      <c r="O86" s="3"/>
      <c r="P86" s="3"/>
    </row>
    <row r="87" spans="1:16" ht="21" hidden="1" outlineLevel="1" x14ac:dyDescent="0.4">
      <c r="A87" s="28"/>
      <c r="B87" s="29">
        <v>42317</v>
      </c>
      <c r="C87" s="61"/>
      <c r="D87" s="30">
        <v>1.5</v>
      </c>
      <c r="E87" s="61"/>
      <c r="F87" s="61"/>
      <c r="G87" s="57"/>
      <c r="H87" s="4"/>
      <c r="I87" s="7"/>
      <c r="J87" s="7"/>
      <c r="K87" s="7"/>
      <c r="L87" s="7"/>
      <c r="M87" s="3"/>
      <c r="N87" s="3"/>
      <c r="O87" s="3"/>
      <c r="P87" s="3"/>
    </row>
    <row r="88" spans="1:16" ht="21" hidden="1" outlineLevel="1" x14ac:dyDescent="0.4">
      <c r="A88" s="28"/>
      <c r="B88" s="29"/>
      <c r="C88" s="61"/>
      <c r="D88" s="30">
        <v>1</v>
      </c>
      <c r="E88" s="61"/>
      <c r="F88" s="61"/>
      <c r="G88" s="57"/>
      <c r="H88" s="4"/>
      <c r="I88" s="7"/>
      <c r="J88" s="7"/>
      <c r="K88" s="7"/>
      <c r="L88" s="7"/>
      <c r="M88" s="3"/>
      <c r="N88" s="3"/>
      <c r="O88" s="3"/>
      <c r="P88" s="3"/>
    </row>
    <row r="89" spans="1:16" ht="21" hidden="1" outlineLevel="1" x14ac:dyDescent="0.4">
      <c r="A89" s="28"/>
      <c r="B89" s="29"/>
      <c r="C89" s="61"/>
      <c r="D89" s="30">
        <v>1</v>
      </c>
      <c r="E89" s="61"/>
      <c r="F89" s="61"/>
      <c r="G89" s="57"/>
      <c r="H89" s="4"/>
      <c r="I89" s="7"/>
      <c r="J89" s="7"/>
      <c r="K89" s="7"/>
      <c r="L89" s="7"/>
      <c r="M89" s="3"/>
      <c r="N89" s="3"/>
      <c r="O89" s="3"/>
      <c r="P89" s="3"/>
    </row>
    <row r="90" spans="1:16" ht="21" hidden="1" outlineLevel="1" x14ac:dyDescent="0.4">
      <c r="A90" s="28"/>
      <c r="B90" s="29"/>
      <c r="C90" s="61"/>
      <c r="D90" s="30">
        <v>0.8</v>
      </c>
      <c r="E90" s="61"/>
      <c r="F90" s="61"/>
      <c r="G90" s="57"/>
      <c r="H90" s="4"/>
      <c r="I90" s="7"/>
      <c r="J90" s="7"/>
      <c r="K90" s="7"/>
      <c r="L90" s="7"/>
      <c r="M90" s="3"/>
      <c r="N90" s="3"/>
      <c r="O90" s="3"/>
      <c r="P90" s="3"/>
    </row>
    <row r="91" spans="1:16" ht="21" hidden="1" outlineLevel="1" x14ac:dyDescent="0.4">
      <c r="A91" s="28"/>
      <c r="B91" s="29">
        <v>42335</v>
      </c>
      <c r="C91" s="61">
        <v>400</v>
      </c>
      <c r="D91" s="30">
        <v>1.2</v>
      </c>
      <c r="E91" s="61"/>
      <c r="F91" s="61"/>
      <c r="G91" s="57">
        <f t="shared" si="1"/>
        <v>480</v>
      </c>
      <c r="H91" s="4"/>
      <c r="I91" s="7"/>
      <c r="J91" s="7"/>
      <c r="K91" s="7"/>
      <c r="L91" s="7"/>
      <c r="M91" s="3"/>
      <c r="N91" s="3"/>
      <c r="O91" s="3"/>
      <c r="P91" s="3"/>
    </row>
    <row r="92" spans="1:16" ht="21" hidden="1" outlineLevel="1" x14ac:dyDescent="0.4">
      <c r="A92" s="28"/>
      <c r="B92" s="29">
        <v>42353</v>
      </c>
      <c r="C92" s="61">
        <v>400</v>
      </c>
      <c r="D92" s="30">
        <v>0.8</v>
      </c>
      <c r="E92" s="61"/>
      <c r="F92" s="61"/>
      <c r="G92" s="57">
        <f t="shared" si="1"/>
        <v>320</v>
      </c>
      <c r="H92" s="4"/>
      <c r="I92" s="7"/>
      <c r="J92" s="7"/>
      <c r="K92" s="7"/>
      <c r="L92" s="7"/>
      <c r="M92" s="3"/>
      <c r="N92" s="3"/>
      <c r="O92" s="3"/>
      <c r="P92" s="3"/>
    </row>
    <row r="93" spans="1:16" ht="21" hidden="1" outlineLevel="1" x14ac:dyDescent="0.4">
      <c r="A93" s="28"/>
      <c r="B93" s="29"/>
      <c r="C93" s="61">
        <v>400</v>
      </c>
      <c r="D93" s="30">
        <v>0.8</v>
      </c>
      <c r="E93" s="61"/>
      <c r="F93" s="61"/>
      <c r="G93" s="57">
        <f t="shared" si="1"/>
        <v>320</v>
      </c>
      <c r="H93" s="4"/>
      <c r="I93" s="7"/>
      <c r="J93" s="7"/>
      <c r="K93" s="7"/>
      <c r="L93" s="7"/>
      <c r="M93" s="3"/>
      <c r="N93" s="3"/>
      <c r="O93" s="3"/>
      <c r="P93" s="3"/>
    </row>
    <row r="94" spans="1:16" ht="21" hidden="1" outlineLevel="1" x14ac:dyDescent="0.4">
      <c r="A94" s="28"/>
      <c r="B94" s="29"/>
      <c r="C94" s="61">
        <v>400</v>
      </c>
      <c r="D94" s="30">
        <v>0.8</v>
      </c>
      <c r="E94" s="61"/>
      <c r="F94" s="61"/>
      <c r="G94" s="57">
        <f t="shared" si="1"/>
        <v>320</v>
      </c>
      <c r="H94" s="4"/>
      <c r="I94" s="7"/>
      <c r="J94" s="7"/>
      <c r="K94" s="7"/>
      <c r="L94" s="7"/>
      <c r="M94" s="3"/>
      <c r="N94" s="3"/>
      <c r="O94" s="3"/>
      <c r="P94" s="3"/>
    </row>
    <row r="95" spans="1:16" ht="21" hidden="1" outlineLevel="1" x14ac:dyDescent="0.4">
      <c r="A95" s="28"/>
      <c r="B95" s="29">
        <v>42359</v>
      </c>
      <c r="C95" s="61">
        <v>400</v>
      </c>
      <c r="D95" s="30">
        <v>1.35</v>
      </c>
      <c r="E95" s="61"/>
      <c r="F95" s="61"/>
      <c r="G95" s="57">
        <f t="shared" si="1"/>
        <v>540</v>
      </c>
      <c r="H95" s="4"/>
      <c r="I95" s="7"/>
      <c r="J95" s="7"/>
      <c r="K95" s="7"/>
      <c r="L95" s="7"/>
      <c r="M95" s="3"/>
      <c r="N95" s="3"/>
      <c r="O95" s="3"/>
      <c r="P95" s="3"/>
    </row>
    <row r="96" spans="1:16" ht="21" hidden="1" outlineLevel="1" x14ac:dyDescent="0.4">
      <c r="A96" s="28"/>
      <c r="B96" s="29"/>
      <c r="C96" s="61">
        <v>400</v>
      </c>
      <c r="D96" s="30">
        <v>1.35</v>
      </c>
      <c r="E96" s="61"/>
      <c r="F96" s="61"/>
      <c r="G96" s="57">
        <f t="shared" si="1"/>
        <v>540</v>
      </c>
      <c r="H96" s="4"/>
      <c r="I96" s="7"/>
      <c r="J96" s="7"/>
      <c r="K96" s="7"/>
      <c r="L96" s="7"/>
      <c r="M96" s="3"/>
      <c r="N96" s="3"/>
      <c r="O96" s="3"/>
      <c r="P96" s="3"/>
    </row>
    <row r="97" spans="1:16" ht="21" hidden="1" outlineLevel="1" x14ac:dyDescent="0.4">
      <c r="A97" s="28"/>
      <c r="B97" s="29">
        <v>42366</v>
      </c>
      <c r="C97" s="61">
        <v>400</v>
      </c>
      <c r="D97" s="30">
        <v>1.7</v>
      </c>
      <c r="E97" s="61"/>
      <c r="F97" s="61"/>
      <c r="G97" s="57">
        <f t="shared" si="1"/>
        <v>680</v>
      </c>
      <c r="H97" s="4"/>
      <c r="I97" s="7"/>
      <c r="J97" s="7"/>
      <c r="K97" s="7"/>
      <c r="L97" s="7"/>
      <c r="M97" s="3"/>
      <c r="N97" s="3"/>
      <c r="O97" s="3"/>
      <c r="P97" s="3"/>
    </row>
    <row r="98" spans="1:16" ht="21" hidden="1" outlineLevel="1" x14ac:dyDescent="0.4">
      <c r="A98" s="28"/>
      <c r="B98" s="29"/>
      <c r="C98" s="61"/>
      <c r="D98" s="30"/>
      <c r="E98" s="61"/>
      <c r="F98" s="61"/>
      <c r="G98" s="57">
        <f t="shared" si="1"/>
        <v>0</v>
      </c>
      <c r="H98" s="4"/>
      <c r="I98" s="7"/>
      <c r="J98" s="7"/>
      <c r="K98" s="7"/>
      <c r="L98" s="7"/>
      <c r="M98" s="3"/>
      <c r="N98" s="3"/>
      <c r="O98" s="3"/>
      <c r="P98" s="3"/>
    </row>
    <row r="99" spans="1:16" ht="23.4" collapsed="1" x14ac:dyDescent="0.45">
      <c r="A99" s="37" t="s">
        <v>37</v>
      </c>
      <c r="B99" s="25" t="s">
        <v>7</v>
      </c>
      <c r="C99" s="63"/>
      <c r="D99" s="26">
        <f>SUM(D100:D172)</f>
        <v>234.5</v>
      </c>
      <c r="E99" s="63" t="s">
        <v>7</v>
      </c>
      <c r="F99" s="63"/>
      <c r="G99" s="38">
        <f>SUM(G100:G172)</f>
        <v>18940</v>
      </c>
      <c r="H99" s="4"/>
      <c r="I99" s="7"/>
      <c r="J99" s="7"/>
      <c r="K99" s="7"/>
      <c r="L99" s="7"/>
      <c r="M99" s="3"/>
      <c r="N99" s="3"/>
      <c r="O99" s="3"/>
      <c r="P99" s="3"/>
    </row>
    <row r="100" spans="1:16" ht="21" hidden="1" outlineLevel="1" x14ac:dyDescent="0.4">
      <c r="A100" s="28"/>
      <c r="B100" s="29">
        <v>42034</v>
      </c>
      <c r="C100" s="61">
        <v>100</v>
      </c>
      <c r="D100" s="30">
        <v>0.9</v>
      </c>
      <c r="E100" s="61"/>
      <c r="F100" s="61"/>
      <c r="G100" s="57">
        <f>C100*D100</f>
        <v>90</v>
      </c>
      <c r="H100" s="4"/>
      <c r="I100" s="7"/>
      <c r="J100" s="7"/>
      <c r="K100" s="7"/>
      <c r="L100" s="7"/>
      <c r="M100" s="3"/>
      <c r="N100" s="3"/>
      <c r="O100" s="3"/>
      <c r="P100" s="3"/>
    </row>
    <row r="101" spans="1:16" ht="21" hidden="1" outlineLevel="1" x14ac:dyDescent="0.4">
      <c r="A101" s="28"/>
      <c r="B101" s="29"/>
      <c r="C101" s="61"/>
      <c r="D101" s="30">
        <v>5</v>
      </c>
      <c r="E101" s="61"/>
      <c r="F101" s="61"/>
      <c r="G101" s="57">
        <f t="shared" ref="G101:G172" si="2">C101*D101</f>
        <v>0</v>
      </c>
      <c r="H101" s="4"/>
      <c r="I101" s="7"/>
      <c r="J101" s="7"/>
      <c r="K101" s="7"/>
      <c r="L101" s="7"/>
      <c r="M101" s="3"/>
      <c r="N101" s="3"/>
      <c r="O101" s="3"/>
      <c r="P101" s="3"/>
    </row>
    <row r="102" spans="1:16" ht="21" hidden="1" outlineLevel="1" x14ac:dyDescent="0.4">
      <c r="A102" s="28"/>
      <c r="B102" s="29"/>
      <c r="C102" s="61">
        <v>100</v>
      </c>
      <c r="D102" s="30">
        <v>2.4</v>
      </c>
      <c r="E102" s="61"/>
      <c r="F102" s="61"/>
      <c r="G102" s="57">
        <f t="shared" si="2"/>
        <v>240</v>
      </c>
      <c r="H102" s="4"/>
      <c r="I102" s="7"/>
      <c r="J102" s="7"/>
      <c r="K102" s="7"/>
      <c r="L102" s="7"/>
      <c r="M102" s="3"/>
      <c r="N102" s="3"/>
      <c r="O102" s="3"/>
      <c r="P102" s="3"/>
    </row>
    <row r="103" spans="1:16" ht="21" hidden="1" outlineLevel="1" x14ac:dyDescent="0.4">
      <c r="A103" s="28" t="s">
        <v>60</v>
      </c>
      <c r="B103" s="29"/>
      <c r="C103" s="61"/>
      <c r="D103" s="30">
        <v>8</v>
      </c>
      <c r="E103" s="61"/>
      <c r="F103" s="61"/>
      <c r="G103" s="57">
        <f t="shared" si="2"/>
        <v>0</v>
      </c>
      <c r="H103" s="4"/>
      <c r="I103" s="7"/>
      <c r="J103" s="7"/>
      <c r="K103" s="7"/>
      <c r="L103" s="7"/>
      <c r="M103" s="3"/>
      <c r="N103" s="3"/>
      <c r="O103" s="3"/>
      <c r="P103" s="3"/>
    </row>
    <row r="104" spans="1:16" ht="21" hidden="1" outlineLevel="1" x14ac:dyDescent="0.4">
      <c r="A104" s="28" t="s">
        <v>61</v>
      </c>
      <c r="B104" s="29"/>
      <c r="C104" s="61"/>
      <c r="D104" s="30">
        <v>3.7</v>
      </c>
      <c r="E104" s="61"/>
      <c r="F104" s="61"/>
      <c r="G104" s="57">
        <f t="shared" si="2"/>
        <v>0</v>
      </c>
      <c r="H104" s="4"/>
      <c r="I104" s="7"/>
      <c r="J104" s="7"/>
      <c r="K104" s="7"/>
      <c r="L104" s="7"/>
      <c r="M104" s="3"/>
      <c r="N104" s="3"/>
      <c r="O104" s="3"/>
      <c r="P104" s="3"/>
    </row>
    <row r="105" spans="1:16" ht="21" hidden="1" outlineLevel="1" x14ac:dyDescent="0.4">
      <c r="A105" s="28" t="s">
        <v>62</v>
      </c>
      <c r="B105" s="29"/>
      <c r="C105" s="61"/>
      <c r="D105" s="30">
        <v>1.3</v>
      </c>
      <c r="E105" s="61"/>
      <c r="F105" s="61"/>
      <c r="G105" s="57">
        <f t="shared" si="2"/>
        <v>0</v>
      </c>
      <c r="H105" s="4"/>
      <c r="I105" s="7"/>
      <c r="J105" s="7"/>
      <c r="K105" s="7"/>
      <c r="L105" s="7"/>
      <c r="M105" s="3"/>
      <c r="N105" s="3"/>
      <c r="O105" s="3"/>
      <c r="P105" s="3"/>
    </row>
    <row r="106" spans="1:16" ht="21" hidden="1" outlineLevel="1" x14ac:dyDescent="0.4">
      <c r="A106" s="28"/>
      <c r="B106" s="29">
        <v>42057</v>
      </c>
      <c r="C106" s="61"/>
      <c r="D106" s="30">
        <v>2</v>
      </c>
      <c r="E106" s="61"/>
      <c r="F106" s="61"/>
      <c r="G106" s="57">
        <f t="shared" si="2"/>
        <v>0</v>
      </c>
      <c r="H106" s="4"/>
      <c r="I106" s="7"/>
      <c r="J106" s="7"/>
      <c r="K106" s="7"/>
      <c r="L106" s="7"/>
      <c r="M106" s="3"/>
      <c r="N106" s="3"/>
      <c r="O106" s="3"/>
      <c r="P106" s="3"/>
    </row>
    <row r="107" spans="1:16" ht="21" hidden="1" outlineLevel="1" x14ac:dyDescent="0.4">
      <c r="A107" s="28"/>
      <c r="B107" s="29">
        <v>42073</v>
      </c>
      <c r="C107" s="61">
        <v>100</v>
      </c>
      <c r="D107" s="30">
        <v>1</v>
      </c>
      <c r="E107" s="61"/>
      <c r="F107" s="61"/>
      <c r="G107" s="57">
        <f t="shared" si="2"/>
        <v>100</v>
      </c>
      <c r="H107" s="4"/>
      <c r="I107" s="7"/>
      <c r="J107" s="7"/>
      <c r="K107" s="7"/>
      <c r="L107" s="7"/>
      <c r="M107" s="3"/>
      <c r="N107" s="3"/>
      <c r="O107" s="3"/>
      <c r="P107" s="3"/>
    </row>
    <row r="108" spans="1:16" ht="21" hidden="1" outlineLevel="1" x14ac:dyDescent="0.4">
      <c r="A108" s="28"/>
      <c r="B108" s="29">
        <v>42073</v>
      </c>
      <c r="C108" s="61"/>
      <c r="D108" s="30">
        <v>1</v>
      </c>
      <c r="E108" s="61"/>
      <c r="F108" s="61"/>
      <c r="G108" s="57">
        <f t="shared" si="2"/>
        <v>0</v>
      </c>
      <c r="H108" s="4"/>
      <c r="I108" s="7"/>
      <c r="J108" s="7"/>
      <c r="K108" s="7"/>
      <c r="L108" s="7"/>
      <c r="M108" s="3"/>
      <c r="N108" s="3"/>
      <c r="O108" s="3"/>
      <c r="P108" s="3"/>
    </row>
    <row r="109" spans="1:16" ht="21" hidden="1" outlineLevel="1" x14ac:dyDescent="0.4">
      <c r="A109" s="28"/>
      <c r="B109" s="29">
        <v>42092</v>
      </c>
      <c r="C109" s="61"/>
      <c r="D109" s="30">
        <v>5</v>
      </c>
      <c r="E109" s="61"/>
      <c r="F109" s="61"/>
      <c r="G109" s="57">
        <f t="shared" si="2"/>
        <v>0</v>
      </c>
      <c r="H109" s="4"/>
      <c r="I109" s="7"/>
      <c r="J109" s="7"/>
      <c r="K109" s="7"/>
      <c r="L109" s="7"/>
      <c r="M109" s="3"/>
      <c r="N109" s="3"/>
      <c r="O109" s="3"/>
      <c r="P109" s="3"/>
    </row>
    <row r="110" spans="1:16" ht="21" hidden="1" outlineLevel="1" x14ac:dyDescent="0.4">
      <c r="A110" s="28"/>
      <c r="B110" s="29">
        <v>42093</v>
      </c>
      <c r="C110" s="61">
        <v>100</v>
      </c>
      <c r="D110" s="30">
        <v>3</v>
      </c>
      <c r="E110" s="61"/>
      <c r="F110" s="61"/>
      <c r="G110" s="57">
        <f t="shared" si="2"/>
        <v>300</v>
      </c>
      <c r="H110" s="4"/>
      <c r="I110" s="7"/>
      <c r="J110" s="7"/>
      <c r="K110" s="7"/>
      <c r="L110" s="7"/>
      <c r="M110" s="3"/>
      <c r="N110" s="3"/>
      <c r="O110" s="3"/>
      <c r="P110" s="3"/>
    </row>
    <row r="111" spans="1:16" ht="21" hidden="1" outlineLevel="1" x14ac:dyDescent="0.4">
      <c r="A111" s="28" t="s">
        <v>60</v>
      </c>
      <c r="B111" s="29">
        <v>42097</v>
      </c>
      <c r="C111" s="61"/>
      <c r="D111" s="30">
        <v>9</v>
      </c>
      <c r="E111" s="61"/>
      <c r="F111" s="61"/>
      <c r="G111" s="57">
        <f t="shared" si="2"/>
        <v>0</v>
      </c>
      <c r="H111" s="4"/>
      <c r="I111" s="7"/>
      <c r="J111" s="7"/>
      <c r="K111" s="7"/>
      <c r="L111" s="7"/>
      <c r="M111" s="3"/>
      <c r="N111" s="3"/>
      <c r="O111" s="3"/>
      <c r="P111" s="3"/>
    </row>
    <row r="112" spans="1:16" ht="21" hidden="1" outlineLevel="1" x14ac:dyDescent="0.4">
      <c r="A112" s="28"/>
      <c r="B112" s="29"/>
      <c r="C112" s="61"/>
      <c r="D112" s="30">
        <v>1</v>
      </c>
      <c r="E112" s="61"/>
      <c r="F112" s="61"/>
      <c r="G112" s="57">
        <f t="shared" si="2"/>
        <v>0</v>
      </c>
      <c r="H112" s="4"/>
      <c r="I112" s="7"/>
      <c r="J112" s="7"/>
      <c r="K112" s="7"/>
      <c r="L112" s="7"/>
      <c r="M112" s="3"/>
      <c r="N112" s="3"/>
      <c r="O112" s="3"/>
      <c r="P112" s="3"/>
    </row>
    <row r="113" spans="1:16" ht="21" hidden="1" outlineLevel="1" x14ac:dyDescent="0.4">
      <c r="A113" s="28"/>
      <c r="B113" s="29">
        <v>42105</v>
      </c>
      <c r="C113" s="61"/>
      <c r="D113" s="30">
        <v>7</v>
      </c>
      <c r="E113" s="61"/>
      <c r="F113" s="61"/>
      <c r="G113" s="57">
        <f t="shared" si="2"/>
        <v>0</v>
      </c>
      <c r="H113" s="4"/>
      <c r="I113" s="7"/>
      <c r="J113" s="7"/>
      <c r="K113" s="7"/>
      <c r="L113" s="7"/>
      <c r="M113" s="3"/>
      <c r="N113" s="3"/>
      <c r="O113" s="3"/>
      <c r="P113" s="3"/>
    </row>
    <row r="114" spans="1:16" ht="21" hidden="1" outlineLevel="1" x14ac:dyDescent="0.4">
      <c r="A114" s="28" t="s">
        <v>69</v>
      </c>
      <c r="B114" s="29">
        <v>42105</v>
      </c>
      <c r="C114" s="61">
        <v>900</v>
      </c>
      <c r="D114" s="30">
        <v>1.2</v>
      </c>
      <c r="E114" s="61"/>
      <c r="F114" s="61"/>
      <c r="G114" s="57">
        <f t="shared" si="2"/>
        <v>1080</v>
      </c>
      <c r="H114" s="4"/>
      <c r="I114" s="7"/>
      <c r="J114" s="7"/>
      <c r="K114" s="7"/>
      <c r="L114" s="7"/>
      <c r="M114" s="3"/>
      <c r="N114" s="3"/>
      <c r="O114" s="3"/>
      <c r="P114" s="3"/>
    </row>
    <row r="115" spans="1:16" ht="21" hidden="1" outlineLevel="1" x14ac:dyDescent="0.4">
      <c r="A115" s="28"/>
      <c r="B115" s="29">
        <v>42107</v>
      </c>
      <c r="C115" s="61">
        <v>100</v>
      </c>
      <c r="D115" s="30">
        <v>3</v>
      </c>
      <c r="E115" s="61"/>
      <c r="F115" s="61"/>
      <c r="G115" s="57">
        <f t="shared" si="2"/>
        <v>300</v>
      </c>
      <c r="H115" s="4"/>
      <c r="I115" s="7"/>
      <c r="J115" s="7"/>
      <c r="K115" s="7"/>
      <c r="L115" s="7"/>
      <c r="M115" s="3"/>
      <c r="N115" s="3"/>
      <c r="O115" s="3"/>
      <c r="P115" s="3"/>
    </row>
    <row r="116" spans="1:16" ht="21" hidden="1" outlineLevel="1" x14ac:dyDescent="0.4">
      <c r="A116" s="28"/>
      <c r="B116" s="29">
        <v>42125</v>
      </c>
      <c r="C116" s="61">
        <v>100</v>
      </c>
      <c r="D116" s="30">
        <v>4</v>
      </c>
      <c r="E116" s="61"/>
      <c r="F116" s="61"/>
      <c r="G116" s="57">
        <f t="shared" si="2"/>
        <v>400</v>
      </c>
      <c r="H116" s="4"/>
      <c r="I116" s="7"/>
      <c r="J116" s="7"/>
      <c r="K116" s="7"/>
      <c r="L116" s="7"/>
      <c r="M116" s="3"/>
      <c r="N116" s="3"/>
      <c r="O116" s="3"/>
      <c r="P116" s="3"/>
    </row>
    <row r="117" spans="1:16" ht="21" hidden="1" outlineLevel="1" x14ac:dyDescent="0.4">
      <c r="A117" s="28"/>
      <c r="B117" s="29">
        <v>42127</v>
      </c>
      <c r="C117" s="61"/>
      <c r="D117" s="30">
        <v>10</v>
      </c>
      <c r="E117" s="61"/>
      <c r="F117" s="61"/>
      <c r="G117" s="57">
        <f t="shared" si="2"/>
        <v>0</v>
      </c>
      <c r="H117" s="4"/>
      <c r="I117" s="7"/>
      <c r="J117" s="7"/>
      <c r="K117" s="7"/>
      <c r="L117" s="7"/>
      <c r="M117" s="3"/>
      <c r="N117" s="3"/>
      <c r="O117" s="3"/>
      <c r="P117" s="3"/>
    </row>
    <row r="118" spans="1:16" ht="21" hidden="1" outlineLevel="1" x14ac:dyDescent="0.4">
      <c r="A118" s="28"/>
      <c r="B118" s="29">
        <v>42133</v>
      </c>
      <c r="C118" s="61">
        <v>100</v>
      </c>
      <c r="D118" s="30">
        <v>2</v>
      </c>
      <c r="E118" s="61"/>
      <c r="F118" s="61"/>
      <c r="G118" s="57">
        <f t="shared" si="2"/>
        <v>200</v>
      </c>
      <c r="H118" s="4"/>
      <c r="I118" s="7"/>
      <c r="J118" s="7"/>
      <c r="K118" s="7"/>
      <c r="L118" s="7"/>
      <c r="M118" s="3"/>
      <c r="N118" s="3"/>
      <c r="O118" s="3"/>
      <c r="P118" s="3"/>
    </row>
    <row r="119" spans="1:16" ht="21" hidden="1" outlineLevel="1" x14ac:dyDescent="0.4">
      <c r="A119" s="28"/>
      <c r="B119" s="29">
        <v>42134</v>
      </c>
      <c r="C119" s="61">
        <v>100</v>
      </c>
      <c r="D119" s="30">
        <v>4</v>
      </c>
      <c r="E119" s="61"/>
      <c r="F119" s="61"/>
      <c r="G119" s="57">
        <f t="shared" si="2"/>
        <v>400</v>
      </c>
      <c r="H119" s="4"/>
      <c r="I119" s="7"/>
      <c r="J119" s="7"/>
      <c r="K119" s="7"/>
      <c r="L119" s="7"/>
      <c r="M119" s="3"/>
      <c r="N119" s="3"/>
      <c r="O119" s="3"/>
      <c r="P119" s="3"/>
    </row>
    <row r="120" spans="1:16" ht="21" hidden="1" outlineLevel="1" x14ac:dyDescent="0.4">
      <c r="A120" s="28"/>
      <c r="B120" s="29">
        <v>42142</v>
      </c>
      <c r="C120" s="61">
        <v>80</v>
      </c>
      <c r="D120" s="30">
        <v>1</v>
      </c>
      <c r="E120" s="61"/>
      <c r="F120" s="61"/>
      <c r="G120" s="57">
        <f t="shared" si="2"/>
        <v>80</v>
      </c>
      <c r="H120" s="4"/>
      <c r="I120" s="7"/>
      <c r="J120" s="7"/>
      <c r="K120" s="7"/>
      <c r="L120" s="7"/>
      <c r="M120" s="3"/>
      <c r="N120" s="3"/>
      <c r="O120" s="3"/>
      <c r="P120" s="3"/>
    </row>
    <row r="121" spans="1:16" ht="21" hidden="1" outlineLevel="1" x14ac:dyDescent="0.4">
      <c r="A121" s="28"/>
      <c r="B121" s="29">
        <v>42143</v>
      </c>
      <c r="C121" s="61">
        <v>80</v>
      </c>
      <c r="D121" s="30">
        <v>2</v>
      </c>
      <c r="E121" s="61"/>
      <c r="F121" s="61"/>
      <c r="G121" s="57">
        <f t="shared" si="2"/>
        <v>160</v>
      </c>
      <c r="H121" s="4"/>
      <c r="I121" s="7"/>
      <c r="J121" s="7"/>
      <c r="K121" s="7"/>
      <c r="L121" s="7"/>
      <c r="M121" s="3"/>
      <c r="N121" s="3"/>
      <c r="O121" s="3"/>
      <c r="P121" s="3"/>
    </row>
    <row r="122" spans="1:16" ht="21" hidden="1" outlineLevel="1" x14ac:dyDescent="0.4">
      <c r="A122" s="28"/>
      <c r="B122" s="29">
        <v>42154</v>
      </c>
      <c r="C122" s="61">
        <v>100</v>
      </c>
      <c r="D122" s="30">
        <v>11</v>
      </c>
      <c r="E122" s="61"/>
      <c r="F122" s="61"/>
      <c r="G122" s="57">
        <f t="shared" si="2"/>
        <v>1100</v>
      </c>
      <c r="H122" s="4"/>
      <c r="I122" s="7"/>
      <c r="J122" s="7"/>
      <c r="K122" s="7"/>
      <c r="L122" s="7"/>
      <c r="M122" s="3"/>
      <c r="N122" s="3"/>
      <c r="O122" s="3"/>
      <c r="P122" s="3"/>
    </row>
    <row r="123" spans="1:16" ht="21" hidden="1" outlineLevel="1" x14ac:dyDescent="0.4">
      <c r="A123" s="28"/>
      <c r="B123" s="29">
        <v>42155</v>
      </c>
      <c r="C123" s="61">
        <v>100</v>
      </c>
      <c r="D123" s="30">
        <v>6</v>
      </c>
      <c r="E123" s="61"/>
      <c r="F123" s="61"/>
      <c r="G123" s="57">
        <f t="shared" si="2"/>
        <v>600</v>
      </c>
      <c r="H123" s="4"/>
      <c r="I123" s="7"/>
      <c r="J123" s="7"/>
      <c r="K123" s="7"/>
      <c r="L123" s="7"/>
      <c r="M123" s="3"/>
      <c r="N123" s="3"/>
      <c r="O123" s="3"/>
      <c r="P123" s="3"/>
    </row>
    <row r="124" spans="1:16" ht="21" hidden="1" outlineLevel="1" x14ac:dyDescent="0.4">
      <c r="A124" s="28"/>
      <c r="B124" s="29">
        <v>42161</v>
      </c>
      <c r="C124" s="61">
        <v>100</v>
      </c>
      <c r="D124" s="30">
        <v>6</v>
      </c>
      <c r="E124" s="61"/>
      <c r="F124" s="61"/>
      <c r="G124" s="57">
        <f t="shared" si="2"/>
        <v>600</v>
      </c>
      <c r="H124" s="4"/>
      <c r="I124" s="7"/>
      <c r="J124" s="7"/>
      <c r="K124" s="7"/>
      <c r="L124" s="7"/>
      <c r="M124" s="3"/>
      <c r="N124" s="3"/>
      <c r="O124" s="3"/>
      <c r="P124" s="3"/>
    </row>
    <row r="125" spans="1:16" ht="21" hidden="1" outlineLevel="1" x14ac:dyDescent="0.4">
      <c r="A125" s="28"/>
      <c r="B125" s="29">
        <v>42161</v>
      </c>
      <c r="C125" s="61">
        <v>80</v>
      </c>
      <c r="D125" s="30">
        <v>1</v>
      </c>
      <c r="E125" s="61"/>
      <c r="F125" s="61"/>
      <c r="G125" s="57">
        <f t="shared" si="2"/>
        <v>80</v>
      </c>
      <c r="H125" s="4"/>
      <c r="I125" s="7"/>
      <c r="J125" s="7"/>
      <c r="K125" s="7"/>
      <c r="L125" s="7"/>
      <c r="M125" s="3"/>
      <c r="N125" s="3"/>
      <c r="O125" s="3"/>
      <c r="P125" s="3"/>
    </row>
    <row r="126" spans="1:16" ht="21" hidden="1" outlineLevel="1" x14ac:dyDescent="0.4">
      <c r="A126" s="28"/>
      <c r="B126" s="29">
        <v>42167</v>
      </c>
      <c r="C126" s="61">
        <v>100</v>
      </c>
      <c r="D126" s="30">
        <v>8.9</v>
      </c>
      <c r="E126" s="61"/>
      <c r="F126" s="61"/>
      <c r="G126" s="57">
        <f t="shared" si="2"/>
        <v>890</v>
      </c>
      <c r="H126" s="4"/>
      <c r="I126" s="7"/>
      <c r="J126" s="7"/>
      <c r="K126" s="7"/>
      <c r="L126" s="7"/>
      <c r="M126" s="3"/>
      <c r="N126" s="3"/>
      <c r="O126" s="3"/>
      <c r="P126" s="3"/>
    </row>
    <row r="127" spans="1:16" ht="21" hidden="1" outlineLevel="1" x14ac:dyDescent="0.4">
      <c r="A127" s="28"/>
      <c r="B127" s="29">
        <v>42169</v>
      </c>
      <c r="C127" s="61">
        <v>500</v>
      </c>
      <c r="D127" s="30">
        <v>0.3</v>
      </c>
      <c r="E127" s="61"/>
      <c r="F127" s="61"/>
      <c r="G127" s="57">
        <f t="shared" si="2"/>
        <v>150</v>
      </c>
      <c r="H127" s="4"/>
      <c r="I127" s="7"/>
      <c r="J127" s="7"/>
      <c r="K127" s="7"/>
      <c r="L127" s="7"/>
      <c r="M127" s="3"/>
      <c r="N127" s="3"/>
      <c r="O127" s="3"/>
      <c r="P127" s="3"/>
    </row>
    <row r="128" spans="1:16" ht="21" hidden="1" outlineLevel="1" x14ac:dyDescent="0.4">
      <c r="A128" s="28"/>
      <c r="B128" s="29">
        <v>42169</v>
      </c>
      <c r="C128" s="61">
        <v>100</v>
      </c>
      <c r="D128" s="30">
        <v>3</v>
      </c>
      <c r="E128" s="61"/>
      <c r="F128" s="61"/>
      <c r="G128" s="57">
        <f t="shared" si="2"/>
        <v>300</v>
      </c>
      <c r="H128" s="4"/>
      <c r="I128" s="7"/>
      <c r="J128" s="7"/>
      <c r="K128" s="7"/>
      <c r="L128" s="7"/>
      <c r="M128" s="3"/>
      <c r="N128" s="3"/>
      <c r="O128" s="3"/>
      <c r="P128" s="3"/>
    </row>
    <row r="129" spans="1:16" ht="21" hidden="1" outlineLevel="1" x14ac:dyDescent="0.4">
      <c r="A129" s="28"/>
      <c r="B129" s="29">
        <v>42175</v>
      </c>
      <c r="C129" s="61">
        <v>100</v>
      </c>
      <c r="D129" s="30">
        <v>7</v>
      </c>
      <c r="E129" s="61"/>
      <c r="F129" s="61"/>
      <c r="G129" s="57">
        <f t="shared" si="2"/>
        <v>700</v>
      </c>
      <c r="H129" s="4"/>
      <c r="I129" s="7"/>
      <c r="J129" s="7"/>
      <c r="K129" s="7"/>
      <c r="L129" s="7"/>
      <c r="M129" s="3"/>
      <c r="N129" s="3"/>
      <c r="O129" s="3"/>
      <c r="P129" s="3"/>
    </row>
    <row r="130" spans="1:16" ht="21" hidden="1" outlineLevel="1" x14ac:dyDescent="0.4">
      <c r="A130" s="28"/>
      <c r="B130" s="29">
        <v>42176</v>
      </c>
      <c r="C130" s="61">
        <v>100</v>
      </c>
      <c r="D130" s="30">
        <v>1</v>
      </c>
      <c r="E130" s="61"/>
      <c r="F130" s="61"/>
      <c r="G130" s="57">
        <f t="shared" si="2"/>
        <v>100</v>
      </c>
      <c r="H130" s="4"/>
      <c r="I130" s="7"/>
      <c r="J130" s="7"/>
      <c r="K130" s="7"/>
      <c r="L130" s="7"/>
      <c r="M130" s="3"/>
      <c r="N130" s="3"/>
      <c r="O130" s="3"/>
      <c r="P130" s="3"/>
    </row>
    <row r="131" spans="1:16" ht="21" hidden="1" outlineLevel="1" x14ac:dyDescent="0.4">
      <c r="A131" s="28"/>
      <c r="B131" s="29">
        <v>42182</v>
      </c>
      <c r="C131" s="61">
        <v>100</v>
      </c>
      <c r="D131" s="30">
        <v>8</v>
      </c>
      <c r="E131" s="61"/>
      <c r="F131" s="61"/>
      <c r="G131" s="57">
        <f t="shared" si="2"/>
        <v>800</v>
      </c>
      <c r="H131" s="4"/>
      <c r="I131" s="7"/>
      <c r="J131" s="7"/>
      <c r="K131" s="7"/>
      <c r="L131" s="7"/>
      <c r="M131" s="3"/>
      <c r="N131" s="3"/>
      <c r="O131" s="3"/>
      <c r="P131" s="3"/>
    </row>
    <row r="132" spans="1:16" ht="21" hidden="1" outlineLevel="1" x14ac:dyDescent="0.4">
      <c r="A132" s="28"/>
      <c r="B132" s="29">
        <v>42189</v>
      </c>
      <c r="C132" s="61">
        <v>100</v>
      </c>
      <c r="D132" s="30">
        <v>6</v>
      </c>
      <c r="E132" s="61"/>
      <c r="F132" s="61"/>
      <c r="G132" s="57">
        <f t="shared" si="2"/>
        <v>600</v>
      </c>
      <c r="H132" s="4"/>
      <c r="I132" s="7"/>
      <c r="J132" s="7"/>
      <c r="K132" s="7"/>
      <c r="L132" s="7"/>
      <c r="M132" s="3"/>
      <c r="N132" s="3"/>
      <c r="O132" s="3"/>
      <c r="P132" s="3"/>
    </row>
    <row r="133" spans="1:16" ht="21" hidden="1" outlineLevel="1" x14ac:dyDescent="0.4">
      <c r="A133" s="28"/>
      <c r="B133" s="29">
        <v>42190</v>
      </c>
      <c r="C133" s="61">
        <v>100</v>
      </c>
      <c r="D133" s="30">
        <v>3</v>
      </c>
      <c r="E133" s="61"/>
      <c r="F133" s="61"/>
      <c r="G133" s="57">
        <f t="shared" si="2"/>
        <v>300</v>
      </c>
      <c r="H133" s="4"/>
      <c r="I133" s="7"/>
      <c r="J133" s="7"/>
      <c r="K133" s="7"/>
      <c r="L133" s="7"/>
      <c r="M133" s="3"/>
      <c r="N133" s="3"/>
      <c r="O133" s="3"/>
      <c r="P133" s="3"/>
    </row>
    <row r="134" spans="1:16" ht="21" hidden="1" outlineLevel="1" x14ac:dyDescent="0.4">
      <c r="A134" s="28"/>
      <c r="B134" s="29">
        <v>42196</v>
      </c>
      <c r="C134" s="61">
        <v>100</v>
      </c>
      <c r="D134" s="30">
        <v>4</v>
      </c>
      <c r="E134" s="61"/>
      <c r="F134" s="61"/>
      <c r="G134" s="57">
        <f t="shared" si="2"/>
        <v>400</v>
      </c>
      <c r="H134" s="4"/>
      <c r="I134" s="7"/>
      <c r="J134" s="7"/>
      <c r="K134" s="7"/>
      <c r="L134" s="7"/>
      <c r="M134" s="3"/>
      <c r="N134" s="3"/>
      <c r="O134" s="3"/>
      <c r="P134" s="3"/>
    </row>
    <row r="135" spans="1:16" ht="21" hidden="1" outlineLevel="1" x14ac:dyDescent="0.4">
      <c r="A135" s="28"/>
      <c r="B135" s="29">
        <v>42198</v>
      </c>
      <c r="C135" s="61">
        <v>100</v>
      </c>
      <c r="D135" s="30">
        <v>3</v>
      </c>
      <c r="E135" s="61"/>
      <c r="F135" s="61"/>
      <c r="G135" s="57">
        <f t="shared" si="2"/>
        <v>300</v>
      </c>
      <c r="H135" s="4"/>
      <c r="I135" s="7"/>
      <c r="J135" s="7"/>
      <c r="K135" s="7"/>
      <c r="L135" s="7"/>
      <c r="M135" s="3"/>
      <c r="N135" s="3"/>
      <c r="O135" s="3"/>
      <c r="P135" s="3"/>
    </row>
    <row r="136" spans="1:16" ht="21" hidden="1" outlineLevel="1" x14ac:dyDescent="0.4">
      <c r="A136" s="28"/>
      <c r="B136" s="29">
        <v>42204</v>
      </c>
      <c r="C136" s="61">
        <v>100</v>
      </c>
      <c r="D136" s="30">
        <v>3</v>
      </c>
      <c r="E136" s="61"/>
      <c r="F136" s="61"/>
      <c r="G136" s="57">
        <f t="shared" si="2"/>
        <v>300</v>
      </c>
      <c r="H136" s="4"/>
      <c r="I136" s="7"/>
      <c r="J136" s="7"/>
      <c r="K136" s="7"/>
      <c r="L136" s="7"/>
      <c r="M136" s="3"/>
      <c r="N136" s="3"/>
      <c r="O136" s="3"/>
      <c r="P136" s="3"/>
    </row>
    <row r="137" spans="1:16" ht="21" hidden="1" outlineLevel="1" x14ac:dyDescent="0.4">
      <c r="A137" s="28"/>
      <c r="B137" s="29">
        <v>42207</v>
      </c>
      <c r="C137" s="61">
        <v>100</v>
      </c>
      <c r="D137" s="30">
        <v>2</v>
      </c>
      <c r="E137" s="61"/>
      <c r="F137" s="61"/>
      <c r="G137" s="57">
        <f t="shared" si="2"/>
        <v>200</v>
      </c>
      <c r="H137" s="4"/>
      <c r="I137" s="7"/>
      <c r="J137" s="7"/>
      <c r="K137" s="7"/>
      <c r="L137" s="7"/>
      <c r="M137" s="3"/>
      <c r="N137" s="3"/>
      <c r="O137" s="3"/>
      <c r="P137" s="3"/>
    </row>
    <row r="138" spans="1:16" ht="21" hidden="1" outlineLevel="1" x14ac:dyDescent="0.4">
      <c r="A138" s="28"/>
      <c r="B138" s="29">
        <v>42210</v>
      </c>
      <c r="C138" s="61">
        <v>100</v>
      </c>
      <c r="D138" s="30">
        <v>4</v>
      </c>
      <c r="E138" s="61"/>
      <c r="F138" s="61"/>
      <c r="G138" s="57">
        <f t="shared" si="2"/>
        <v>400</v>
      </c>
      <c r="H138" s="4"/>
      <c r="I138" s="7"/>
      <c r="J138" s="7"/>
      <c r="K138" s="7"/>
      <c r="L138" s="7"/>
      <c r="M138" s="3"/>
      <c r="N138" s="3"/>
      <c r="O138" s="3"/>
      <c r="P138" s="3"/>
    </row>
    <row r="139" spans="1:16" ht="21" hidden="1" outlineLevel="1" x14ac:dyDescent="0.4">
      <c r="A139" s="28"/>
      <c r="B139" s="29">
        <v>42212</v>
      </c>
      <c r="C139" s="61">
        <v>80</v>
      </c>
      <c r="D139" s="30">
        <v>1</v>
      </c>
      <c r="E139" s="61"/>
      <c r="F139" s="61"/>
      <c r="G139" s="57">
        <f t="shared" si="2"/>
        <v>80</v>
      </c>
      <c r="H139" s="4"/>
      <c r="I139" s="7"/>
      <c r="J139" s="7"/>
      <c r="K139" s="7"/>
      <c r="L139" s="7"/>
      <c r="M139" s="3"/>
      <c r="N139" s="3"/>
      <c r="O139" s="3"/>
      <c r="P139" s="3"/>
    </row>
    <row r="140" spans="1:16" ht="21" hidden="1" outlineLevel="1" x14ac:dyDescent="0.4">
      <c r="A140" s="28"/>
      <c r="B140" s="29">
        <v>42215</v>
      </c>
      <c r="C140" s="61">
        <v>100</v>
      </c>
      <c r="D140" s="30">
        <v>3.2</v>
      </c>
      <c r="E140" s="61"/>
      <c r="F140" s="61"/>
      <c r="G140" s="57">
        <f t="shared" si="2"/>
        <v>320</v>
      </c>
      <c r="H140" s="4"/>
      <c r="I140" s="7"/>
      <c r="J140" s="7"/>
      <c r="K140" s="7"/>
      <c r="L140" s="7"/>
      <c r="M140" s="3"/>
      <c r="N140" s="3"/>
      <c r="O140" s="3"/>
      <c r="P140" s="3"/>
    </row>
    <row r="141" spans="1:16" ht="21" hidden="1" outlineLevel="1" x14ac:dyDescent="0.4">
      <c r="A141" s="28"/>
      <c r="B141" s="29">
        <v>42222</v>
      </c>
      <c r="C141" s="61">
        <v>100</v>
      </c>
      <c r="D141" s="30">
        <v>2.2999999999999998</v>
      </c>
      <c r="E141" s="61"/>
      <c r="F141" s="61"/>
      <c r="G141" s="57">
        <f t="shared" si="2"/>
        <v>229.99999999999997</v>
      </c>
      <c r="H141" s="4"/>
      <c r="I141" s="7"/>
      <c r="J141" s="7"/>
      <c r="K141" s="7"/>
      <c r="L141" s="7"/>
      <c r="M141" s="3"/>
      <c r="N141" s="3"/>
      <c r="O141" s="3"/>
      <c r="P141" s="3"/>
    </row>
    <row r="142" spans="1:16" ht="21" hidden="1" outlineLevel="1" x14ac:dyDescent="0.4">
      <c r="A142" s="28"/>
      <c r="B142" s="29">
        <v>42224</v>
      </c>
      <c r="C142" s="61">
        <v>100</v>
      </c>
      <c r="D142" s="30">
        <v>4</v>
      </c>
      <c r="E142" s="61"/>
      <c r="F142" s="61"/>
      <c r="G142" s="57">
        <f t="shared" si="2"/>
        <v>400</v>
      </c>
      <c r="H142" s="4"/>
      <c r="I142" s="7"/>
      <c r="J142" s="7"/>
      <c r="K142" s="7"/>
      <c r="L142" s="7"/>
      <c r="M142" s="3"/>
      <c r="N142" s="3"/>
      <c r="O142" s="3"/>
      <c r="P142" s="3"/>
    </row>
    <row r="143" spans="1:16" ht="21" hidden="1" outlineLevel="1" x14ac:dyDescent="0.4">
      <c r="A143" s="28"/>
      <c r="B143" s="29">
        <v>42227</v>
      </c>
      <c r="C143" s="61">
        <v>100</v>
      </c>
      <c r="D143" s="30">
        <v>3</v>
      </c>
      <c r="E143" s="61"/>
      <c r="F143" s="61"/>
      <c r="G143" s="57">
        <f t="shared" si="2"/>
        <v>300</v>
      </c>
      <c r="H143" s="4"/>
      <c r="I143" s="7"/>
      <c r="J143" s="7"/>
      <c r="K143" s="7"/>
      <c r="L143" s="7"/>
      <c r="M143" s="3"/>
      <c r="N143" s="3"/>
      <c r="O143" s="3"/>
      <c r="P143" s="3"/>
    </row>
    <row r="144" spans="1:16" ht="21" hidden="1" outlineLevel="1" x14ac:dyDescent="0.4">
      <c r="A144" s="28"/>
      <c r="B144" s="29">
        <v>42230</v>
      </c>
      <c r="C144" s="61">
        <v>100</v>
      </c>
      <c r="D144" s="30">
        <v>2.8</v>
      </c>
      <c r="E144" s="61"/>
      <c r="F144" s="61"/>
      <c r="G144" s="57">
        <f t="shared" si="2"/>
        <v>280</v>
      </c>
      <c r="H144" s="4"/>
      <c r="I144" s="7"/>
      <c r="J144" s="7"/>
      <c r="K144" s="7"/>
      <c r="L144" s="7"/>
      <c r="M144" s="3"/>
      <c r="N144" s="3"/>
      <c r="O144" s="3"/>
      <c r="P144" s="3"/>
    </row>
    <row r="145" spans="1:16" ht="21" hidden="1" outlineLevel="1" x14ac:dyDescent="0.4">
      <c r="A145" s="28"/>
      <c r="B145" s="29">
        <v>42233</v>
      </c>
      <c r="C145" s="61">
        <v>100</v>
      </c>
      <c r="D145" s="30">
        <v>1</v>
      </c>
      <c r="E145" s="61"/>
      <c r="F145" s="61"/>
      <c r="G145" s="57">
        <f t="shared" si="2"/>
        <v>100</v>
      </c>
      <c r="H145" s="4"/>
      <c r="I145" s="7"/>
      <c r="J145" s="7"/>
      <c r="K145" s="7"/>
      <c r="L145" s="7"/>
      <c r="M145" s="3"/>
      <c r="N145" s="3"/>
      <c r="O145" s="3"/>
      <c r="P145" s="3"/>
    </row>
    <row r="146" spans="1:16" ht="21" hidden="1" outlineLevel="1" x14ac:dyDescent="0.4">
      <c r="A146" s="28"/>
      <c r="B146" s="29">
        <v>42238</v>
      </c>
      <c r="C146" s="61">
        <v>100</v>
      </c>
      <c r="D146" s="30">
        <v>1</v>
      </c>
      <c r="E146" s="61"/>
      <c r="F146" s="61"/>
      <c r="G146" s="57">
        <f t="shared" si="2"/>
        <v>100</v>
      </c>
      <c r="H146" s="4"/>
      <c r="I146" s="7"/>
      <c r="J146" s="7"/>
      <c r="K146" s="7"/>
      <c r="L146" s="7"/>
      <c r="M146" s="3"/>
      <c r="N146" s="3"/>
      <c r="O146" s="3"/>
      <c r="P146" s="3"/>
    </row>
    <row r="147" spans="1:16" ht="21" hidden="1" outlineLevel="1" x14ac:dyDescent="0.4">
      <c r="A147" s="28"/>
      <c r="B147" s="29">
        <v>42242</v>
      </c>
      <c r="C147" s="61">
        <v>100</v>
      </c>
      <c r="D147" s="30">
        <v>2</v>
      </c>
      <c r="E147" s="61"/>
      <c r="F147" s="61"/>
      <c r="G147" s="57">
        <f t="shared" si="2"/>
        <v>200</v>
      </c>
      <c r="H147" s="4"/>
      <c r="I147" s="7"/>
      <c r="J147" s="7"/>
      <c r="K147" s="7"/>
      <c r="L147" s="7"/>
      <c r="M147" s="3"/>
      <c r="N147" s="3"/>
      <c r="O147" s="3"/>
      <c r="P147" s="3"/>
    </row>
    <row r="148" spans="1:16" ht="21" hidden="1" outlineLevel="1" x14ac:dyDescent="0.4">
      <c r="A148" s="28"/>
      <c r="B148" s="29">
        <v>42244</v>
      </c>
      <c r="C148" s="61">
        <v>100</v>
      </c>
      <c r="D148" s="30">
        <v>3</v>
      </c>
      <c r="E148" s="61"/>
      <c r="F148" s="61"/>
      <c r="G148" s="57">
        <f t="shared" si="2"/>
        <v>300</v>
      </c>
      <c r="H148" s="4"/>
      <c r="I148" s="7"/>
      <c r="J148" s="7"/>
      <c r="K148" s="7"/>
      <c r="L148" s="7"/>
      <c r="M148" s="3"/>
      <c r="N148" s="3"/>
      <c r="O148" s="3"/>
      <c r="P148" s="3"/>
    </row>
    <row r="149" spans="1:16" ht="21" hidden="1" outlineLevel="1" x14ac:dyDescent="0.4">
      <c r="A149" s="28"/>
      <c r="B149" s="29">
        <v>42245</v>
      </c>
      <c r="C149" s="61">
        <v>100</v>
      </c>
      <c r="D149" s="30">
        <v>1.5</v>
      </c>
      <c r="E149" s="61"/>
      <c r="F149" s="61"/>
      <c r="G149" s="57">
        <f t="shared" si="2"/>
        <v>150</v>
      </c>
      <c r="H149" s="4"/>
      <c r="I149" s="7"/>
      <c r="J149" s="7"/>
      <c r="K149" s="7"/>
      <c r="L149" s="7"/>
      <c r="M149" s="3"/>
      <c r="N149" s="3"/>
      <c r="O149" s="3"/>
      <c r="P149" s="3"/>
    </row>
    <row r="150" spans="1:16" ht="21" hidden="1" outlineLevel="1" x14ac:dyDescent="0.4">
      <c r="A150" s="28"/>
      <c r="B150" s="29">
        <v>42247</v>
      </c>
      <c r="C150" s="61">
        <v>100</v>
      </c>
      <c r="D150" s="30">
        <v>1</v>
      </c>
      <c r="E150" s="61"/>
      <c r="F150" s="61"/>
      <c r="G150" s="57">
        <f t="shared" si="2"/>
        <v>100</v>
      </c>
      <c r="H150" s="4"/>
      <c r="I150" s="7"/>
      <c r="J150" s="7"/>
      <c r="K150" s="7"/>
      <c r="L150" s="7"/>
      <c r="M150" s="3"/>
      <c r="N150" s="3"/>
      <c r="O150" s="3"/>
      <c r="P150" s="3"/>
    </row>
    <row r="151" spans="1:16" ht="21" hidden="1" outlineLevel="1" x14ac:dyDescent="0.4">
      <c r="A151" s="28"/>
      <c r="B151" s="29">
        <v>42251</v>
      </c>
      <c r="C151" s="61">
        <v>100</v>
      </c>
      <c r="D151" s="30">
        <v>1</v>
      </c>
      <c r="E151" s="61"/>
      <c r="F151" s="61"/>
      <c r="G151" s="57">
        <f t="shared" si="2"/>
        <v>100</v>
      </c>
      <c r="H151" s="4"/>
      <c r="I151" s="7"/>
      <c r="J151" s="7"/>
      <c r="K151" s="7"/>
      <c r="L151" s="7"/>
      <c r="M151" s="3"/>
      <c r="N151" s="3"/>
      <c r="O151" s="3"/>
      <c r="P151" s="3"/>
    </row>
    <row r="152" spans="1:16" ht="21" hidden="1" outlineLevel="1" x14ac:dyDescent="0.4">
      <c r="A152" s="28"/>
      <c r="B152" s="29">
        <v>42252</v>
      </c>
      <c r="C152" s="61">
        <v>100</v>
      </c>
      <c r="D152" s="30">
        <v>1</v>
      </c>
      <c r="E152" s="61"/>
      <c r="F152" s="61"/>
      <c r="G152" s="57">
        <f t="shared" si="2"/>
        <v>100</v>
      </c>
      <c r="H152" s="4"/>
      <c r="I152" s="7"/>
      <c r="J152" s="7"/>
      <c r="K152" s="7"/>
      <c r="L152" s="7"/>
      <c r="M152" s="3"/>
      <c r="N152" s="3"/>
      <c r="O152" s="3"/>
      <c r="P152" s="3"/>
    </row>
    <row r="153" spans="1:16" ht="21" hidden="1" outlineLevel="1" x14ac:dyDescent="0.4">
      <c r="A153" s="28"/>
      <c r="B153" s="29"/>
      <c r="C153" s="61">
        <v>90</v>
      </c>
      <c r="D153" s="30">
        <v>5</v>
      </c>
      <c r="E153" s="61"/>
      <c r="F153" s="61"/>
      <c r="G153" s="57">
        <f t="shared" si="2"/>
        <v>450</v>
      </c>
      <c r="H153" s="4"/>
      <c r="I153" s="7"/>
      <c r="J153" s="7"/>
      <c r="K153" s="7"/>
      <c r="L153" s="7"/>
      <c r="M153" s="3"/>
      <c r="N153" s="3"/>
      <c r="O153" s="3"/>
      <c r="P153" s="3"/>
    </row>
    <row r="154" spans="1:16" ht="21" hidden="1" outlineLevel="1" x14ac:dyDescent="0.4">
      <c r="A154" s="28"/>
      <c r="B154" s="29">
        <v>42259</v>
      </c>
      <c r="C154" s="61">
        <v>100</v>
      </c>
      <c r="D154" s="30">
        <v>4</v>
      </c>
      <c r="E154" s="61"/>
      <c r="F154" s="61"/>
      <c r="G154" s="57">
        <f t="shared" si="2"/>
        <v>400</v>
      </c>
      <c r="H154" s="4"/>
      <c r="I154" s="7"/>
      <c r="J154" s="7"/>
      <c r="K154" s="7"/>
      <c r="L154" s="7"/>
      <c r="M154" s="3"/>
      <c r="N154" s="3"/>
      <c r="O154" s="3"/>
      <c r="P154" s="3"/>
    </row>
    <row r="155" spans="1:16" ht="21" hidden="1" outlineLevel="1" x14ac:dyDescent="0.4">
      <c r="A155" s="28"/>
      <c r="B155" s="29">
        <v>42232</v>
      </c>
      <c r="C155" s="61">
        <v>80</v>
      </c>
      <c r="D155" s="30">
        <v>1</v>
      </c>
      <c r="E155" s="61"/>
      <c r="F155" s="61"/>
      <c r="G155" s="57">
        <f t="shared" si="2"/>
        <v>80</v>
      </c>
      <c r="H155" s="4"/>
      <c r="I155" s="7"/>
      <c r="J155" s="7"/>
      <c r="K155" s="7"/>
      <c r="L155" s="7"/>
      <c r="M155" s="3"/>
      <c r="N155" s="3"/>
      <c r="O155" s="3"/>
      <c r="P155" s="3"/>
    </row>
    <row r="156" spans="1:16" ht="21" hidden="1" outlineLevel="1" x14ac:dyDescent="0.4">
      <c r="A156" s="28"/>
      <c r="B156" s="29">
        <v>42266</v>
      </c>
      <c r="C156" s="61">
        <v>100</v>
      </c>
      <c r="D156" s="30">
        <v>4</v>
      </c>
      <c r="E156" s="61"/>
      <c r="F156" s="61"/>
      <c r="G156" s="57">
        <f t="shared" si="2"/>
        <v>400</v>
      </c>
      <c r="H156" s="4"/>
      <c r="I156" s="7"/>
      <c r="J156" s="7"/>
      <c r="K156" s="7"/>
      <c r="L156" s="7"/>
      <c r="M156" s="3"/>
      <c r="N156" s="3"/>
      <c r="O156" s="3"/>
      <c r="P156" s="3"/>
    </row>
    <row r="157" spans="1:16" ht="21" hidden="1" outlineLevel="1" x14ac:dyDescent="0.4">
      <c r="A157" s="28"/>
      <c r="B157" s="29">
        <v>42273</v>
      </c>
      <c r="C157" s="61">
        <v>100</v>
      </c>
      <c r="D157" s="30">
        <v>8</v>
      </c>
      <c r="E157" s="61"/>
      <c r="F157" s="61"/>
      <c r="G157" s="57">
        <f t="shared" si="2"/>
        <v>800</v>
      </c>
      <c r="H157" s="4"/>
      <c r="I157" s="7"/>
      <c r="J157" s="7"/>
      <c r="K157" s="7"/>
      <c r="L157" s="7"/>
      <c r="M157" s="3"/>
      <c r="N157" s="3"/>
      <c r="O157" s="3"/>
      <c r="P157" s="3"/>
    </row>
    <row r="158" spans="1:16" ht="21" hidden="1" outlineLevel="1" x14ac:dyDescent="0.4">
      <c r="A158" s="28"/>
      <c r="B158" s="29">
        <v>42275</v>
      </c>
      <c r="C158" s="61">
        <v>80</v>
      </c>
      <c r="D158" s="30">
        <v>2</v>
      </c>
      <c r="E158" s="61"/>
      <c r="F158" s="61"/>
      <c r="G158" s="57">
        <f t="shared" si="2"/>
        <v>160</v>
      </c>
      <c r="H158" s="4"/>
      <c r="I158" s="7"/>
      <c r="J158" s="7"/>
      <c r="K158" s="7"/>
      <c r="L158" s="7"/>
      <c r="M158" s="3"/>
      <c r="N158" s="3"/>
      <c r="O158" s="3"/>
      <c r="P158" s="3"/>
    </row>
    <row r="159" spans="1:16" ht="21" hidden="1" outlineLevel="1" x14ac:dyDescent="0.4">
      <c r="A159" s="28"/>
      <c r="B159" s="29">
        <v>42280</v>
      </c>
      <c r="C159" s="61">
        <v>80</v>
      </c>
      <c r="D159" s="30">
        <v>3</v>
      </c>
      <c r="E159" s="61"/>
      <c r="F159" s="61"/>
      <c r="G159" s="57">
        <f t="shared" si="2"/>
        <v>240</v>
      </c>
      <c r="H159" s="4"/>
      <c r="I159" s="7"/>
      <c r="J159" s="7"/>
      <c r="K159" s="7"/>
      <c r="L159" s="7"/>
      <c r="M159" s="3"/>
      <c r="N159" s="3"/>
      <c r="O159" s="3"/>
      <c r="P159" s="3"/>
    </row>
    <row r="160" spans="1:16" ht="21" hidden="1" outlineLevel="1" x14ac:dyDescent="0.4">
      <c r="A160" s="28"/>
      <c r="B160" s="29">
        <v>42288</v>
      </c>
      <c r="C160" s="61">
        <v>100</v>
      </c>
      <c r="D160" s="30">
        <v>1</v>
      </c>
      <c r="E160" s="61"/>
      <c r="F160" s="61"/>
      <c r="G160" s="57">
        <f t="shared" si="2"/>
        <v>100</v>
      </c>
      <c r="H160" s="4"/>
      <c r="I160" s="7"/>
      <c r="J160" s="7"/>
      <c r="K160" s="7"/>
      <c r="L160" s="7"/>
      <c r="M160" s="3"/>
      <c r="N160" s="3"/>
      <c r="O160" s="3"/>
      <c r="P160" s="3"/>
    </row>
    <row r="161" spans="1:16" ht="21" hidden="1" outlineLevel="1" x14ac:dyDescent="0.4">
      <c r="A161" s="28"/>
      <c r="B161" s="29">
        <v>42299</v>
      </c>
      <c r="C161" s="61">
        <v>100</v>
      </c>
      <c r="D161" s="30">
        <v>1</v>
      </c>
      <c r="E161" s="61"/>
      <c r="F161" s="61"/>
      <c r="G161" s="57">
        <f t="shared" si="2"/>
        <v>100</v>
      </c>
      <c r="H161" s="4"/>
      <c r="I161" s="7"/>
      <c r="J161" s="7"/>
      <c r="K161" s="7"/>
      <c r="L161" s="7"/>
      <c r="M161" s="3"/>
      <c r="N161" s="3"/>
      <c r="O161" s="3"/>
      <c r="P161" s="3"/>
    </row>
    <row r="162" spans="1:16" ht="21" hidden="1" outlineLevel="1" x14ac:dyDescent="0.4">
      <c r="A162" s="28"/>
      <c r="B162" s="29">
        <v>42304</v>
      </c>
      <c r="C162" s="61">
        <v>80</v>
      </c>
      <c r="D162" s="30">
        <v>1</v>
      </c>
      <c r="E162" s="61"/>
      <c r="F162" s="61"/>
      <c r="G162" s="57">
        <f t="shared" si="2"/>
        <v>80</v>
      </c>
      <c r="H162" s="4"/>
      <c r="I162" s="7"/>
      <c r="J162" s="7"/>
      <c r="K162" s="7"/>
      <c r="L162" s="7"/>
      <c r="M162" s="3"/>
      <c r="N162" s="3"/>
      <c r="O162" s="3"/>
      <c r="P162" s="3"/>
    </row>
    <row r="163" spans="1:16" ht="21" hidden="1" outlineLevel="1" x14ac:dyDescent="0.4">
      <c r="A163" s="28"/>
      <c r="B163" s="29">
        <v>42309</v>
      </c>
      <c r="C163" s="61">
        <v>100</v>
      </c>
      <c r="D163" s="30">
        <v>1</v>
      </c>
      <c r="E163" s="61"/>
      <c r="F163" s="61"/>
      <c r="G163" s="57">
        <f t="shared" si="2"/>
        <v>100</v>
      </c>
      <c r="H163" s="4"/>
      <c r="I163" s="7"/>
      <c r="J163" s="7"/>
      <c r="K163" s="7"/>
      <c r="L163" s="7"/>
      <c r="M163" s="3"/>
      <c r="N163" s="3"/>
      <c r="O163" s="3"/>
      <c r="P163" s="3"/>
    </row>
    <row r="164" spans="1:16" ht="21" hidden="1" outlineLevel="1" x14ac:dyDescent="0.4">
      <c r="A164" s="28"/>
      <c r="B164" s="29">
        <v>42315</v>
      </c>
      <c r="C164" s="61">
        <v>100</v>
      </c>
      <c r="D164" s="30">
        <v>1</v>
      </c>
      <c r="E164" s="61"/>
      <c r="F164" s="61"/>
      <c r="G164" s="57">
        <f t="shared" si="2"/>
        <v>100</v>
      </c>
      <c r="H164" s="4"/>
      <c r="I164" s="7"/>
      <c r="J164" s="7"/>
      <c r="K164" s="7"/>
      <c r="L164" s="7"/>
      <c r="M164" s="3"/>
      <c r="N164" s="3"/>
      <c r="O164" s="3"/>
      <c r="P164" s="3"/>
    </row>
    <row r="165" spans="1:16" ht="21" hidden="1" outlineLevel="1" x14ac:dyDescent="0.4">
      <c r="A165" s="28"/>
      <c r="B165" s="29">
        <v>42322</v>
      </c>
      <c r="C165" s="61">
        <v>100</v>
      </c>
      <c r="D165" s="30">
        <v>2</v>
      </c>
      <c r="E165" s="61"/>
      <c r="F165" s="61"/>
      <c r="G165" s="57">
        <f t="shared" si="2"/>
        <v>200</v>
      </c>
      <c r="H165" s="4"/>
      <c r="I165" s="7"/>
      <c r="J165" s="7"/>
      <c r="K165" s="7"/>
      <c r="L165" s="7"/>
      <c r="M165" s="3"/>
      <c r="N165" s="3"/>
      <c r="O165" s="3"/>
      <c r="P165" s="3"/>
    </row>
    <row r="166" spans="1:16" ht="21" hidden="1" outlineLevel="1" x14ac:dyDescent="0.4">
      <c r="A166" s="28"/>
      <c r="B166" s="29">
        <v>42329</v>
      </c>
      <c r="C166" s="61">
        <v>100</v>
      </c>
      <c r="D166" s="30">
        <v>1</v>
      </c>
      <c r="E166" s="61"/>
      <c r="F166" s="61"/>
      <c r="G166" s="57">
        <f t="shared" si="2"/>
        <v>100</v>
      </c>
      <c r="H166" s="4"/>
      <c r="I166" s="7"/>
      <c r="J166" s="7"/>
      <c r="K166" s="7"/>
      <c r="L166" s="7"/>
      <c r="M166" s="3"/>
      <c r="N166" s="3"/>
      <c r="O166" s="3"/>
      <c r="P166" s="3"/>
    </row>
    <row r="167" spans="1:16" ht="21" hidden="1" outlineLevel="1" x14ac:dyDescent="0.4">
      <c r="A167" s="28"/>
      <c r="B167" s="29">
        <v>42331</v>
      </c>
      <c r="C167" s="61">
        <v>100</v>
      </c>
      <c r="D167" s="30">
        <v>2</v>
      </c>
      <c r="E167" s="61"/>
      <c r="F167" s="61"/>
      <c r="G167" s="57">
        <f t="shared" si="2"/>
        <v>200</v>
      </c>
      <c r="H167" s="4"/>
      <c r="I167" s="7"/>
      <c r="J167" s="7"/>
      <c r="K167" s="7"/>
      <c r="L167" s="7"/>
      <c r="M167" s="3"/>
      <c r="N167" s="3"/>
      <c r="O167" s="3"/>
      <c r="P167" s="3"/>
    </row>
    <row r="168" spans="1:16" ht="21" hidden="1" outlineLevel="1" x14ac:dyDescent="0.4">
      <c r="A168" s="28"/>
      <c r="B168" s="29">
        <v>42341</v>
      </c>
      <c r="C168" s="61">
        <v>100</v>
      </c>
      <c r="D168" s="30">
        <v>2</v>
      </c>
      <c r="E168" s="61"/>
      <c r="F168" s="61"/>
      <c r="G168" s="57">
        <f t="shared" si="2"/>
        <v>200</v>
      </c>
      <c r="H168" s="4"/>
      <c r="I168" s="7"/>
      <c r="J168" s="7"/>
      <c r="K168" s="7"/>
      <c r="L168" s="7"/>
      <c r="M168" s="3"/>
      <c r="N168" s="3"/>
      <c r="O168" s="3"/>
      <c r="P168" s="3"/>
    </row>
    <row r="169" spans="1:16" ht="21" hidden="1" outlineLevel="1" x14ac:dyDescent="0.4">
      <c r="A169" s="28"/>
      <c r="B169" s="29">
        <v>42354</v>
      </c>
      <c r="C169" s="61">
        <v>100</v>
      </c>
      <c r="D169" s="30">
        <v>5</v>
      </c>
      <c r="E169" s="61"/>
      <c r="F169" s="61"/>
      <c r="G169" s="57">
        <f t="shared" si="2"/>
        <v>500</v>
      </c>
      <c r="H169" s="4"/>
      <c r="I169" s="7"/>
      <c r="J169" s="7"/>
      <c r="K169" s="7"/>
      <c r="L169" s="7"/>
      <c r="M169" s="3"/>
      <c r="N169" s="3"/>
      <c r="O169" s="3"/>
      <c r="P169" s="3"/>
    </row>
    <row r="170" spans="1:16" ht="21" hidden="1" outlineLevel="1" x14ac:dyDescent="0.4">
      <c r="A170" s="28"/>
      <c r="B170" s="29">
        <v>42360</v>
      </c>
      <c r="C170" s="61">
        <v>100</v>
      </c>
      <c r="D170" s="30">
        <v>5</v>
      </c>
      <c r="E170" s="61"/>
      <c r="F170" s="61"/>
      <c r="G170" s="57">
        <f t="shared" si="2"/>
        <v>500</v>
      </c>
      <c r="H170" s="4"/>
      <c r="I170" s="7"/>
      <c r="J170" s="7"/>
      <c r="K170" s="7"/>
      <c r="L170" s="7"/>
      <c r="M170" s="3"/>
      <c r="N170" s="3"/>
      <c r="O170" s="3"/>
      <c r="P170" s="3"/>
    </row>
    <row r="171" spans="1:16" ht="21" hidden="1" outlineLevel="1" x14ac:dyDescent="0.4">
      <c r="A171" s="28"/>
      <c r="B171" s="29">
        <v>42364</v>
      </c>
      <c r="C171" s="61">
        <v>100</v>
      </c>
      <c r="D171" s="30">
        <v>3</v>
      </c>
      <c r="E171" s="61"/>
      <c r="F171" s="61"/>
      <c r="G171" s="57">
        <f t="shared" si="2"/>
        <v>300</v>
      </c>
      <c r="H171" s="4"/>
      <c r="I171" s="7"/>
      <c r="J171" s="7"/>
      <c r="K171" s="7"/>
      <c r="L171" s="7"/>
      <c r="M171" s="3"/>
      <c r="N171" s="3"/>
      <c r="O171" s="3"/>
      <c r="P171" s="3"/>
    </row>
    <row r="172" spans="1:16" ht="21" hidden="1" outlineLevel="1" x14ac:dyDescent="0.4">
      <c r="A172" s="28"/>
      <c r="B172" s="29"/>
      <c r="C172" s="61"/>
      <c r="D172" s="30"/>
      <c r="E172" s="61"/>
      <c r="F172" s="61"/>
      <c r="G172" s="57">
        <f t="shared" si="2"/>
        <v>0</v>
      </c>
      <c r="H172" s="4"/>
      <c r="I172" s="7"/>
      <c r="J172" s="7"/>
      <c r="K172" s="7"/>
      <c r="L172" s="7"/>
      <c r="M172" s="3"/>
      <c r="N172" s="3"/>
      <c r="O172" s="3"/>
      <c r="P172" s="3"/>
    </row>
    <row r="173" spans="1:16" ht="23.4" collapsed="1" x14ac:dyDescent="0.45">
      <c r="A173" s="37" t="s">
        <v>47</v>
      </c>
      <c r="B173" s="25"/>
      <c r="C173" s="63"/>
      <c r="D173" s="26">
        <f>SUM(D174:D194)</f>
        <v>29.100000000000005</v>
      </c>
      <c r="E173" s="63">
        <f>COUNT(C174:C194)</f>
        <v>1</v>
      </c>
      <c r="F173" s="63">
        <f>COUNT(D174:D194)</f>
        <v>17</v>
      </c>
      <c r="G173" s="38">
        <f>SUM(G174:G194)</f>
        <v>1200</v>
      </c>
      <c r="H173" s="4"/>
      <c r="I173" s="7"/>
      <c r="J173" s="7"/>
      <c r="K173" s="7"/>
      <c r="L173" s="7"/>
      <c r="M173" s="3"/>
      <c r="N173" s="3"/>
      <c r="O173" s="3"/>
      <c r="P173" s="3"/>
    </row>
    <row r="174" spans="1:16" ht="21" hidden="1" outlineLevel="1" x14ac:dyDescent="0.4">
      <c r="A174" s="28"/>
      <c r="B174" s="29"/>
      <c r="C174" s="61"/>
      <c r="D174" s="30">
        <v>1.3</v>
      </c>
      <c r="E174" s="61"/>
      <c r="F174" s="61"/>
      <c r="G174" s="57">
        <f t="shared" ref="G174:G194" si="3">C174*D174</f>
        <v>0</v>
      </c>
      <c r="H174" s="4"/>
      <c r="I174" s="7"/>
      <c r="J174" s="7"/>
      <c r="K174" s="7"/>
      <c r="L174" s="7"/>
      <c r="M174" s="3"/>
      <c r="N174" s="3"/>
      <c r="O174" s="3"/>
      <c r="P174" s="3"/>
    </row>
    <row r="175" spans="1:16" ht="21" hidden="1" outlineLevel="1" x14ac:dyDescent="0.4">
      <c r="A175" s="28"/>
      <c r="B175" s="29">
        <v>42231</v>
      </c>
      <c r="C175" s="61"/>
      <c r="D175" s="30">
        <v>2.7</v>
      </c>
      <c r="E175" s="61"/>
      <c r="F175" s="61"/>
      <c r="G175" s="57">
        <f t="shared" si="3"/>
        <v>0</v>
      </c>
      <c r="H175" s="4"/>
      <c r="I175" s="7"/>
      <c r="J175" s="7"/>
      <c r="K175" s="7"/>
      <c r="L175" s="7"/>
      <c r="M175" s="3"/>
      <c r="N175" s="3"/>
      <c r="O175" s="3"/>
      <c r="P175" s="3"/>
    </row>
    <row r="176" spans="1:16" ht="21" hidden="1" outlineLevel="1" x14ac:dyDescent="0.4">
      <c r="A176" s="28"/>
      <c r="B176" s="29">
        <v>42315</v>
      </c>
      <c r="C176" s="61"/>
      <c r="D176" s="30">
        <v>1.8</v>
      </c>
      <c r="E176" s="61"/>
      <c r="F176" s="61"/>
      <c r="G176" s="57">
        <f t="shared" si="3"/>
        <v>0</v>
      </c>
      <c r="H176" s="4"/>
      <c r="I176" s="7"/>
      <c r="J176" s="7"/>
      <c r="K176" s="7"/>
      <c r="L176" s="7"/>
      <c r="M176" s="3"/>
      <c r="N176" s="3"/>
      <c r="O176" s="3"/>
      <c r="P176" s="3"/>
    </row>
    <row r="177" spans="1:16" ht="21" hidden="1" outlineLevel="1" x14ac:dyDescent="0.4">
      <c r="A177" s="28"/>
      <c r="B177" s="29"/>
      <c r="C177" s="61"/>
      <c r="D177" s="30">
        <v>1.8</v>
      </c>
      <c r="E177" s="61"/>
      <c r="F177" s="61"/>
      <c r="G177" s="57">
        <f t="shared" si="3"/>
        <v>0</v>
      </c>
      <c r="H177" s="4"/>
      <c r="I177" s="7"/>
      <c r="J177" s="7"/>
      <c r="K177" s="7"/>
      <c r="L177" s="7"/>
      <c r="M177" s="3"/>
      <c r="N177" s="3"/>
      <c r="O177" s="3"/>
      <c r="P177" s="3"/>
    </row>
    <row r="178" spans="1:16" ht="21" hidden="1" outlineLevel="1" x14ac:dyDescent="0.4">
      <c r="A178" s="28"/>
      <c r="B178" s="29"/>
      <c r="C178" s="61"/>
      <c r="D178" s="30">
        <v>1.8</v>
      </c>
      <c r="E178" s="61"/>
      <c r="F178" s="61"/>
      <c r="G178" s="57">
        <f t="shared" si="3"/>
        <v>0</v>
      </c>
      <c r="H178" s="4"/>
      <c r="I178" s="7"/>
      <c r="J178" s="7"/>
      <c r="K178" s="7"/>
      <c r="L178" s="7"/>
      <c r="M178" s="3"/>
      <c r="N178" s="3"/>
      <c r="O178" s="3"/>
      <c r="P178" s="3"/>
    </row>
    <row r="179" spans="1:16" ht="21" hidden="1" outlineLevel="1" x14ac:dyDescent="0.4">
      <c r="A179" s="28"/>
      <c r="B179" s="29"/>
      <c r="C179" s="61"/>
      <c r="D179" s="30">
        <v>1.8</v>
      </c>
      <c r="E179" s="61"/>
      <c r="F179" s="61"/>
      <c r="G179" s="57">
        <f t="shared" si="3"/>
        <v>0</v>
      </c>
      <c r="H179" s="4"/>
      <c r="I179" s="7"/>
      <c r="J179" s="7"/>
      <c r="K179" s="7"/>
      <c r="L179" s="7"/>
      <c r="M179" s="3"/>
      <c r="N179" s="3"/>
      <c r="O179" s="3"/>
      <c r="P179" s="3"/>
    </row>
    <row r="180" spans="1:16" ht="21" hidden="1" outlineLevel="1" x14ac:dyDescent="0.4">
      <c r="A180" s="28"/>
      <c r="B180" s="29"/>
      <c r="C180" s="61"/>
      <c r="D180" s="30">
        <v>1.9</v>
      </c>
      <c r="E180" s="61"/>
      <c r="F180" s="61"/>
      <c r="G180" s="57">
        <f t="shared" si="3"/>
        <v>0</v>
      </c>
      <c r="H180" s="4"/>
      <c r="I180" s="7"/>
      <c r="J180" s="7"/>
      <c r="K180" s="7"/>
      <c r="L180" s="7"/>
      <c r="M180" s="3"/>
      <c r="N180" s="3"/>
      <c r="O180" s="3"/>
      <c r="P180" s="3"/>
    </row>
    <row r="181" spans="1:16" ht="21" hidden="1" outlineLevel="1" x14ac:dyDescent="0.4">
      <c r="A181" s="28"/>
      <c r="B181" s="29">
        <v>42323</v>
      </c>
      <c r="C181" s="61"/>
      <c r="D181" s="30">
        <v>1.5</v>
      </c>
      <c r="E181" s="61"/>
      <c r="F181" s="61"/>
      <c r="G181" s="57">
        <f t="shared" si="3"/>
        <v>0</v>
      </c>
      <c r="H181" s="4"/>
      <c r="I181" s="7"/>
      <c r="J181" s="7"/>
      <c r="K181" s="7"/>
      <c r="L181" s="7"/>
      <c r="M181" s="3"/>
      <c r="N181" s="3"/>
      <c r="O181" s="3"/>
      <c r="P181" s="3"/>
    </row>
    <row r="182" spans="1:16" ht="21" hidden="1" outlineLevel="1" x14ac:dyDescent="0.4">
      <c r="A182" s="28"/>
      <c r="B182" s="29"/>
      <c r="C182" s="61"/>
      <c r="D182" s="30">
        <v>1.7</v>
      </c>
      <c r="E182" s="61"/>
      <c r="F182" s="61"/>
      <c r="G182" s="57">
        <f t="shared" si="3"/>
        <v>0</v>
      </c>
      <c r="H182" s="4"/>
      <c r="I182" s="7"/>
      <c r="J182" s="7"/>
      <c r="K182" s="7"/>
      <c r="L182" s="7"/>
      <c r="M182" s="3"/>
      <c r="N182" s="3"/>
      <c r="O182" s="3"/>
      <c r="P182" s="3"/>
    </row>
    <row r="183" spans="1:16" ht="21" hidden="1" outlineLevel="1" x14ac:dyDescent="0.4">
      <c r="A183" s="28"/>
      <c r="B183" s="29"/>
      <c r="C183" s="61">
        <v>600</v>
      </c>
      <c r="D183" s="30">
        <v>2</v>
      </c>
      <c r="E183" s="61"/>
      <c r="F183" s="61"/>
      <c r="G183" s="57">
        <f t="shared" si="3"/>
        <v>1200</v>
      </c>
      <c r="H183" s="4"/>
      <c r="I183" s="7"/>
      <c r="J183" s="7"/>
      <c r="K183" s="7"/>
      <c r="L183" s="7"/>
      <c r="M183" s="3"/>
      <c r="N183" s="3"/>
      <c r="O183" s="3"/>
      <c r="P183" s="3"/>
    </row>
    <row r="184" spans="1:16" ht="21" hidden="1" outlineLevel="1" x14ac:dyDescent="0.4">
      <c r="A184" s="28"/>
      <c r="B184" s="29">
        <v>42332</v>
      </c>
      <c r="C184" s="61"/>
      <c r="D184" s="30">
        <v>1.6</v>
      </c>
      <c r="E184" s="61"/>
      <c r="F184" s="61"/>
      <c r="G184" s="57">
        <f t="shared" si="3"/>
        <v>0</v>
      </c>
      <c r="H184" s="4"/>
      <c r="I184" s="7"/>
      <c r="J184" s="7"/>
      <c r="K184" s="7"/>
      <c r="L184" s="7"/>
      <c r="M184" s="3"/>
      <c r="N184" s="3"/>
      <c r="O184" s="3"/>
      <c r="P184" s="3"/>
    </row>
    <row r="185" spans="1:16" ht="21" hidden="1" outlineLevel="1" x14ac:dyDescent="0.4">
      <c r="A185" s="28"/>
      <c r="B185" s="29"/>
      <c r="C185" s="61"/>
      <c r="D185" s="30">
        <v>1.7</v>
      </c>
      <c r="E185" s="61"/>
      <c r="F185" s="61"/>
      <c r="G185" s="57">
        <f t="shared" si="3"/>
        <v>0</v>
      </c>
      <c r="H185" s="4"/>
      <c r="I185" s="7"/>
      <c r="J185" s="7"/>
      <c r="K185" s="7"/>
      <c r="L185" s="7"/>
      <c r="M185" s="3"/>
      <c r="N185" s="3"/>
      <c r="O185" s="3"/>
      <c r="P185" s="3"/>
    </row>
    <row r="186" spans="1:16" ht="21" hidden="1" outlineLevel="1" x14ac:dyDescent="0.4">
      <c r="A186" s="28"/>
      <c r="B186" s="29"/>
      <c r="C186" s="61"/>
      <c r="D186" s="30">
        <v>1.8</v>
      </c>
      <c r="E186" s="61"/>
      <c r="F186" s="61"/>
      <c r="G186" s="57">
        <f t="shared" si="3"/>
        <v>0</v>
      </c>
      <c r="H186" s="4"/>
      <c r="I186" s="7"/>
      <c r="J186" s="7"/>
      <c r="K186" s="7"/>
      <c r="L186" s="7"/>
      <c r="M186" s="3"/>
      <c r="N186" s="3"/>
      <c r="O186" s="3"/>
      <c r="P186" s="3"/>
    </row>
    <row r="187" spans="1:16" ht="21" hidden="1" outlineLevel="1" x14ac:dyDescent="0.4">
      <c r="A187" s="28"/>
      <c r="B187" s="29">
        <v>42336</v>
      </c>
      <c r="C187" s="61"/>
      <c r="D187" s="30">
        <v>1.6</v>
      </c>
      <c r="E187" s="61"/>
      <c r="F187" s="61"/>
      <c r="G187" s="57">
        <f t="shared" si="3"/>
        <v>0</v>
      </c>
      <c r="H187" s="4"/>
      <c r="I187" s="7"/>
      <c r="J187" s="7"/>
      <c r="K187" s="7"/>
      <c r="L187" s="7"/>
      <c r="M187" s="3"/>
      <c r="N187" s="3"/>
      <c r="O187" s="3"/>
      <c r="P187" s="3"/>
    </row>
    <row r="188" spans="1:16" ht="21" hidden="1" outlineLevel="1" x14ac:dyDescent="0.4">
      <c r="A188" s="28"/>
      <c r="B188" s="29">
        <v>42353</v>
      </c>
      <c r="C188" s="61"/>
      <c r="D188" s="30">
        <v>1.4</v>
      </c>
      <c r="E188" s="61"/>
      <c r="F188" s="61"/>
      <c r="G188" s="57">
        <f t="shared" si="3"/>
        <v>0</v>
      </c>
      <c r="H188" s="4"/>
      <c r="I188" s="7"/>
      <c r="J188" s="7"/>
      <c r="K188" s="7"/>
      <c r="L188" s="7"/>
      <c r="M188" s="3"/>
      <c r="N188" s="3"/>
      <c r="O188" s="3"/>
      <c r="P188" s="3"/>
    </row>
    <row r="189" spans="1:16" ht="21" hidden="1" outlineLevel="1" x14ac:dyDescent="0.4">
      <c r="A189" s="28"/>
      <c r="B189" s="29">
        <v>42359</v>
      </c>
      <c r="C189" s="61"/>
      <c r="D189" s="30">
        <v>1.35</v>
      </c>
      <c r="E189" s="61"/>
      <c r="F189" s="61"/>
      <c r="G189" s="57">
        <f t="shared" si="3"/>
        <v>0</v>
      </c>
      <c r="H189" s="4"/>
      <c r="I189" s="7"/>
      <c r="J189" s="7"/>
      <c r="K189" s="7"/>
      <c r="L189" s="7"/>
      <c r="M189" s="3"/>
      <c r="N189" s="3"/>
      <c r="O189" s="3"/>
      <c r="P189" s="3"/>
    </row>
    <row r="190" spans="1:16" ht="21" hidden="1" outlineLevel="1" x14ac:dyDescent="0.4">
      <c r="A190" s="28"/>
      <c r="B190" s="29"/>
      <c r="C190" s="61"/>
      <c r="D190" s="30">
        <v>1.35</v>
      </c>
      <c r="E190" s="61"/>
      <c r="F190" s="61"/>
      <c r="G190" s="57">
        <f t="shared" si="3"/>
        <v>0</v>
      </c>
      <c r="H190" s="4"/>
      <c r="I190" s="7"/>
      <c r="J190" s="7"/>
      <c r="K190" s="7"/>
      <c r="L190" s="7"/>
      <c r="M190" s="3"/>
      <c r="N190" s="3"/>
      <c r="O190" s="3"/>
      <c r="P190" s="3"/>
    </row>
    <row r="191" spans="1:16" ht="21" hidden="1" outlineLevel="1" x14ac:dyDescent="0.4">
      <c r="A191" s="28"/>
      <c r="B191" s="29"/>
      <c r="C191" s="61"/>
      <c r="D191" s="30"/>
      <c r="E191" s="61"/>
      <c r="F191" s="61"/>
      <c r="G191" s="57">
        <f t="shared" si="3"/>
        <v>0</v>
      </c>
      <c r="H191" s="4"/>
      <c r="I191" s="7"/>
      <c r="J191" s="7"/>
      <c r="K191" s="7"/>
      <c r="L191" s="7"/>
      <c r="M191" s="3"/>
      <c r="N191" s="3"/>
      <c r="O191" s="3"/>
      <c r="P191" s="3"/>
    </row>
    <row r="192" spans="1:16" ht="21" hidden="1" outlineLevel="1" x14ac:dyDescent="0.4">
      <c r="A192" s="28"/>
      <c r="B192" s="29"/>
      <c r="C192" s="61"/>
      <c r="D192" s="30"/>
      <c r="E192" s="61"/>
      <c r="F192" s="61"/>
      <c r="G192" s="57">
        <f t="shared" si="3"/>
        <v>0</v>
      </c>
      <c r="H192" s="4">
        <v>1</v>
      </c>
      <c r="I192" s="7"/>
      <c r="J192" s="7"/>
      <c r="K192" s="7"/>
      <c r="L192" s="7"/>
      <c r="M192" s="3"/>
      <c r="N192" s="3"/>
      <c r="O192" s="3"/>
      <c r="P192" s="3"/>
    </row>
    <row r="193" spans="1:16" ht="21" hidden="1" outlineLevel="1" x14ac:dyDescent="0.4">
      <c r="A193" s="28"/>
      <c r="B193" s="29"/>
      <c r="C193" s="61"/>
      <c r="D193" s="30"/>
      <c r="E193" s="61"/>
      <c r="F193" s="61"/>
      <c r="G193" s="57">
        <f t="shared" si="3"/>
        <v>0</v>
      </c>
      <c r="H193" s="4"/>
      <c r="I193" s="7"/>
      <c r="J193" s="7"/>
      <c r="K193" s="7"/>
      <c r="L193" s="7"/>
      <c r="M193" s="3"/>
      <c r="N193" s="3"/>
      <c r="O193" s="3"/>
      <c r="P193" s="3"/>
    </row>
    <row r="194" spans="1:16" ht="21" hidden="1" outlineLevel="1" x14ac:dyDescent="0.4">
      <c r="A194" s="28"/>
      <c r="B194" s="29"/>
      <c r="C194" s="61"/>
      <c r="D194" s="30"/>
      <c r="E194" s="61"/>
      <c r="F194" s="61"/>
      <c r="G194" s="57">
        <f t="shared" si="3"/>
        <v>0</v>
      </c>
      <c r="H194" s="4"/>
      <c r="I194" s="7"/>
      <c r="J194" s="7"/>
      <c r="K194" s="7"/>
      <c r="L194" s="7"/>
      <c r="M194" s="3"/>
      <c r="N194" s="3"/>
      <c r="O194" s="3"/>
      <c r="P194" s="3"/>
    </row>
    <row r="195" spans="1:16" ht="23.4" collapsed="1" x14ac:dyDescent="0.45">
      <c r="A195" s="37" t="s">
        <v>28</v>
      </c>
      <c r="B195" s="25"/>
      <c r="C195" s="63"/>
      <c r="D195" s="26">
        <f>SUM(D196:D255)</f>
        <v>103.59999999999998</v>
      </c>
      <c r="E195" s="63">
        <f>COUNT(C196:C255)</f>
        <v>22</v>
      </c>
      <c r="F195" s="63">
        <f>COUNT(D196:D255)</f>
        <v>59</v>
      </c>
      <c r="G195" s="38">
        <f>SUM(G196:G255)</f>
        <v>21045</v>
      </c>
      <c r="H195" s="4"/>
      <c r="I195" s="7"/>
      <c r="J195" s="7"/>
      <c r="K195" s="7"/>
      <c r="L195" s="7"/>
      <c r="M195" s="3"/>
      <c r="N195" s="3"/>
      <c r="O195" s="3"/>
      <c r="P195" s="3"/>
    </row>
    <row r="196" spans="1:16" ht="21" hidden="1" outlineLevel="1" x14ac:dyDescent="0.4">
      <c r="A196" s="28"/>
      <c r="B196" s="29">
        <v>42115</v>
      </c>
      <c r="C196" s="61"/>
      <c r="D196" s="30">
        <v>1.4</v>
      </c>
      <c r="E196" s="61"/>
      <c r="F196" s="61"/>
      <c r="G196" s="57">
        <f t="shared" ref="G196:G197" si="4">C196*D196</f>
        <v>0</v>
      </c>
      <c r="H196" s="4"/>
      <c r="I196" s="7"/>
      <c r="J196" s="7"/>
      <c r="K196" s="7"/>
      <c r="L196" s="7"/>
      <c r="M196" s="3"/>
      <c r="N196" s="3"/>
      <c r="O196" s="3"/>
      <c r="P196" s="3"/>
    </row>
    <row r="197" spans="1:16" ht="21" hidden="1" outlineLevel="1" x14ac:dyDescent="0.4">
      <c r="A197" s="28"/>
      <c r="B197" s="29"/>
      <c r="C197" s="61"/>
      <c r="D197" s="30">
        <v>2</v>
      </c>
      <c r="E197" s="61"/>
      <c r="F197" s="61"/>
      <c r="G197" s="57">
        <f t="shared" si="4"/>
        <v>0</v>
      </c>
      <c r="H197" s="4"/>
      <c r="I197" s="7"/>
      <c r="J197" s="7"/>
      <c r="K197" s="7"/>
      <c r="L197" s="7"/>
      <c r="M197" s="3"/>
      <c r="N197" s="3"/>
      <c r="O197" s="3"/>
      <c r="P197" s="3"/>
    </row>
    <row r="198" spans="1:16" ht="21" hidden="1" outlineLevel="1" x14ac:dyDescent="0.4">
      <c r="A198" s="28"/>
      <c r="B198" s="29"/>
      <c r="C198" s="61"/>
      <c r="D198" s="30">
        <v>1.5</v>
      </c>
      <c r="E198" s="61"/>
      <c r="F198" s="61"/>
      <c r="G198" s="57">
        <f>C198*D198</f>
        <v>0</v>
      </c>
      <c r="H198" s="4"/>
      <c r="I198" s="7"/>
      <c r="J198" s="7"/>
      <c r="K198" s="7"/>
      <c r="L198" s="7"/>
      <c r="M198" s="3"/>
      <c r="N198" s="3"/>
      <c r="O198" s="3"/>
      <c r="P198" s="3"/>
    </row>
    <row r="199" spans="1:16" ht="21" hidden="1" outlineLevel="1" x14ac:dyDescent="0.4">
      <c r="A199" s="28"/>
      <c r="B199" s="29"/>
      <c r="C199" s="61"/>
      <c r="D199" s="30">
        <v>1.5</v>
      </c>
      <c r="E199" s="61"/>
      <c r="F199" s="61"/>
      <c r="G199" s="57">
        <f t="shared" ref="G199:G272" si="5">C199*D199</f>
        <v>0</v>
      </c>
      <c r="H199" s="4"/>
      <c r="I199" s="7"/>
      <c r="J199" s="7"/>
      <c r="K199" s="7"/>
      <c r="L199" s="7"/>
      <c r="M199" s="3"/>
      <c r="N199" s="3"/>
      <c r="O199" s="3"/>
      <c r="P199" s="3"/>
    </row>
    <row r="200" spans="1:16" ht="21" hidden="1" outlineLevel="1" x14ac:dyDescent="0.4">
      <c r="A200" s="28"/>
      <c r="B200" s="29"/>
      <c r="C200" s="61"/>
      <c r="D200" s="30">
        <v>1.4</v>
      </c>
      <c r="E200" s="61"/>
      <c r="F200" s="61"/>
      <c r="G200" s="57">
        <f t="shared" si="5"/>
        <v>0</v>
      </c>
      <c r="H200" s="4"/>
      <c r="I200" s="7"/>
      <c r="J200" s="7"/>
      <c r="K200" s="7"/>
      <c r="L200" s="7"/>
      <c r="M200" s="3"/>
      <c r="N200" s="3"/>
      <c r="O200" s="3"/>
      <c r="P200" s="3"/>
    </row>
    <row r="201" spans="1:16" ht="21" hidden="1" outlineLevel="1" x14ac:dyDescent="0.4">
      <c r="A201" s="28"/>
      <c r="B201" s="29">
        <v>42122</v>
      </c>
      <c r="C201" s="61"/>
      <c r="D201" s="30">
        <v>1.25</v>
      </c>
      <c r="E201" s="61"/>
      <c r="F201" s="61"/>
      <c r="G201" s="57">
        <f t="shared" si="5"/>
        <v>0</v>
      </c>
      <c r="H201" s="4"/>
      <c r="I201" s="7"/>
      <c r="J201" s="7"/>
      <c r="K201" s="7"/>
      <c r="L201" s="7"/>
      <c r="M201" s="3"/>
      <c r="N201" s="3"/>
      <c r="O201" s="3"/>
      <c r="P201" s="3"/>
    </row>
    <row r="202" spans="1:16" ht="21" hidden="1" outlineLevel="1" x14ac:dyDescent="0.4">
      <c r="A202" s="28"/>
      <c r="B202" s="29"/>
      <c r="C202" s="61">
        <v>500</v>
      </c>
      <c r="D202" s="30">
        <v>1.5</v>
      </c>
      <c r="E202" s="61"/>
      <c r="F202" s="61"/>
      <c r="G202" s="57">
        <f t="shared" si="5"/>
        <v>750</v>
      </c>
      <c r="H202" s="4"/>
      <c r="I202" s="7"/>
      <c r="J202" s="7"/>
      <c r="K202" s="7"/>
      <c r="L202" s="7"/>
      <c r="M202" s="3"/>
      <c r="N202" s="3"/>
      <c r="O202" s="3"/>
      <c r="P202" s="3"/>
    </row>
    <row r="203" spans="1:16" ht="21" hidden="1" outlineLevel="1" x14ac:dyDescent="0.4">
      <c r="A203" s="28"/>
      <c r="B203" s="29"/>
      <c r="C203" s="61"/>
      <c r="D203" s="30">
        <v>2</v>
      </c>
      <c r="E203" s="61"/>
      <c r="F203" s="61"/>
      <c r="G203" s="57">
        <f t="shared" si="5"/>
        <v>0</v>
      </c>
      <c r="H203" s="4"/>
      <c r="I203" s="7"/>
      <c r="J203" s="7"/>
      <c r="K203" s="7"/>
      <c r="L203" s="7"/>
      <c r="M203" s="3"/>
      <c r="N203" s="3"/>
      <c r="O203" s="3"/>
      <c r="P203" s="3"/>
    </row>
    <row r="204" spans="1:16" ht="21" hidden="1" outlineLevel="1" x14ac:dyDescent="0.4">
      <c r="A204" s="28"/>
      <c r="B204" s="29"/>
      <c r="C204" s="61"/>
      <c r="D204" s="30">
        <v>1.7</v>
      </c>
      <c r="E204" s="61"/>
      <c r="F204" s="61"/>
      <c r="G204" s="57">
        <f t="shared" si="5"/>
        <v>0</v>
      </c>
      <c r="H204" s="4"/>
      <c r="I204" s="7"/>
      <c r="J204" s="7"/>
      <c r="K204" s="7"/>
      <c r="L204" s="7"/>
      <c r="M204" s="3"/>
      <c r="N204" s="3"/>
      <c r="O204" s="3"/>
      <c r="P204" s="3"/>
    </row>
    <row r="205" spans="1:16" ht="21" hidden="1" outlineLevel="1" x14ac:dyDescent="0.4">
      <c r="A205" s="28"/>
      <c r="B205" s="29"/>
      <c r="C205" s="61"/>
      <c r="D205" s="30">
        <v>1.7</v>
      </c>
      <c r="E205" s="61"/>
      <c r="F205" s="61"/>
      <c r="G205" s="57">
        <f t="shared" si="5"/>
        <v>0</v>
      </c>
      <c r="H205" s="4"/>
      <c r="I205" s="7"/>
      <c r="J205" s="7"/>
      <c r="K205" s="7"/>
      <c r="L205" s="7"/>
      <c r="M205" s="3"/>
      <c r="N205" s="3"/>
      <c r="O205" s="3"/>
      <c r="P205" s="3"/>
    </row>
    <row r="206" spans="1:16" ht="21" hidden="1" outlineLevel="1" x14ac:dyDescent="0.4">
      <c r="A206" s="28"/>
      <c r="B206" s="29"/>
      <c r="C206" s="61">
        <v>500</v>
      </c>
      <c r="D206" s="30">
        <v>1.8</v>
      </c>
      <c r="E206" s="61"/>
      <c r="F206" s="61"/>
      <c r="G206" s="57">
        <f t="shared" si="5"/>
        <v>900</v>
      </c>
      <c r="H206" s="4"/>
      <c r="I206" s="7"/>
      <c r="J206" s="7"/>
      <c r="K206" s="7"/>
      <c r="L206" s="7"/>
      <c r="M206" s="3"/>
      <c r="N206" s="3"/>
      <c r="O206" s="3"/>
      <c r="P206" s="3"/>
    </row>
    <row r="207" spans="1:16" ht="21" hidden="1" outlineLevel="1" x14ac:dyDescent="0.4">
      <c r="A207" s="28"/>
      <c r="B207" s="29"/>
      <c r="C207" s="61"/>
      <c r="D207" s="30">
        <v>1.8</v>
      </c>
      <c r="E207" s="61"/>
      <c r="F207" s="61"/>
      <c r="G207" s="57">
        <f t="shared" si="5"/>
        <v>0</v>
      </c>
      <c r="H207" s="4"/>
      <c r="I207" s="7"/>
      <c r="J207" s="7"/>
      <c r="K207" s="7"/>
      <c r="L207" s="7"/>
      <c r="M207" s="3"/>
      <c r="N207" s="3"/>
      <c r="O207" s="3"/>
      <c r="P207" s="3"/>
    </row>
    <row r="208" spans="1:16" ht="21" hidden="1" outlineLevel="1" x14ac:dyDescent="0.4">
      <c r="A208" s="28"/>
      <c r="B208" s="29"/>
      <c r="C208" s="61"/>
      <c r="D208" s="30">
        <v>1.6</v>
      </c>
      <c r="E208" s="61"/>
      <c r="F208" s="61"/>
      <c r="G208" s="57">
        <f t="shared" si="5"/>
        <v>0</v>
      </c>
      <c r="H208" s="4"/>
      <c r="I208" s="7"/>
      <c r="J208" s="7"/>
      <c r="K208" s="7"/>
      <c r="L208" s="7"/>
      <c r="M208" s="3"/>
      <c r="N208" s="3"/>
      <c r="O208" s="3"/>
      <c r="P208" s="3"/>
    </row>
    <row r="209" spans="1:16" ht="21" hidden="1" outlineLevel="1" x14ac:dyDescent="0.4">
      <c r="A209" s="28"/>
      <c r="B209" s="29"/>
      <c r="C209" s="61"/>
      <c r="D209" s="30">
        <v>1.7</v>
      </c>
      <c r="E209" s="61"/>
      <c r="F209" s="61"/>
      <c r="G209" s="57">
        <f t="shared" si="5"/>
        <v>0</v>
      </c>
      <c r="H209" s="4"/>
      <c r="I209" s="7"/>
      <c r="J209" s="7"/>
      <c r="K209" s="7"/>
      <c r="L209" s="7"/>
      <c r="M209" s="3"/>
      <c r="N209" s="3"/>
      <c r="O209" s="3"/>
      <c r="P209" s="3"/>
    </row>
    <row r="210" spans="1:16" ht="21" hidden="1" outlineLevel="1" x14ac:dyDescent="0.4">
      <c r="A210" s="28"/>
      <c r="B210" s="29">
        <v>42140</v>
      </c>
      <c r="C210" s="61"/>
      <c r="D210" s="30">
        <v>1.7</v>
      </c>
      <c r="E210" s="61"/>
      <c r="F210" s="61"/>
      <c r="G210" s="57">
        <f t="shared" si="5"/>
        <v>0</v>
      </c>
      <c r="H210" s="4"/>
      <c r="I210" s="7"/>
      <c r="J210" s="7"/>
      <c r="K210" s="7"/>
      <c r="L210" s="7"/>
      <c r="M210" s="3"/>
      <c r="N210" s="3"/>
      <c r="O210" s="3"/>
      <c r="P210" s="3"/>
    </row>
    <row r="211" spans="1:16" ht="21" hidden="1" outlineLevel="1" x14ac:dyDescent="0.4">
      <c r="A211" s="28"/>
      <c r="B211" s="29"/>
      <c r="C211" s="61"/>
      <c r="D211" s="30">
        <v>2.09</v>
      </c>
      <c r="E211" s="61"/>
      <c r="F211" s="61"/>
      <c r="G211" s="57">
        <f t="shared" si="5"/>
        <v>0</v>
      </c>
      <c r="H211" s="4"/>
      <c r="I211" s="7"/>
      <c r="J211" s="7"/>
      <c r="K211" s="7"/>
      <c r="L211" s="7"/>
      <c r="M211" s="3"/>
      <c r="N211" s="3"/>
      <c r="O211" s="3"/>
      <c r="P211" s="3"/>
    </row>
    <row r="212" spans="1:16" ht="21" hidden="1" outlineLevel="1" x14ac:dyDescent="0.4">
      <c r="A212" s="28"/>
      <c r="B212" s="29"/>
      <c r="C212" s="61"/>
      <c r="D212" s="30">
        <v>2.2000000000000002</v>
      </c>
      <c r="E212" s="61"/>
      <c r="F212" s="61"/>
      <c r="G212" s="57">
        <f t="shared" si="5"/>
        <v>0</v>
      </c>
      <c r="H212" s="4"/>
      <c r="I212" s="7"/>
      <c r="J212" s="7"/>
      <c r="K212" s="7"/>
      <c r="L212" s="7"/>
      <c r="M212" s="3"/>
      <c r="N212" s="3"/>
      <c r="O212" s="3"/>
      <c r="P212" s="3"/>
    </row>
    <row r="213" spans="1:16" ht="21" hidden="1" outlineLevel="1" x14ac:dyDescent="0.4">
      <c r="A213" s="28"/>
      <c r="B213" s="29"/>
      <c r="C213" s="61">
        <v>500</v>
      </c>
      <c r="D213" s="30">
        <v>2.08</v>
      </c>
      <c r="E213" s="61"/>
      <c r="F213" s="61"/>
      <c r="G213" s="57">
        <f t="shared" si="5"/>
        <v>1040</v>
      </c>
      <c r="H213" s="4"/>
      <c r="I213" s="7"/>
      <c r="J213" s="7"/>
      <c r="K213" s="7"/>
      <c r="L213" s="7"/>
      <c r="M213" s="3"/>
      <c r="N213" s="3"/>
      <c r="O213" s="3"/>
      <c r="P213" s="3"/>
    </row>
    <row r="214" spans="1:16" ht="21" hidden="1" outlineLevel="1" x14ac:dyDescent="0.4">
      <c r="A214" s="28"/>
      <c r="B214" s="29"/>
      <c r="C214" s="61">
        <v>500</v>
      </c>
      <c r="D214" s="30">
        <v>2.08</v>
      </c>
      <c r="E214" s="61"/>
      <c r="F214" s="61"/>
      <c r="G214" s="57">
        <f t="shared" si="5"/>
        <v>1040</v>
      </c>
      <c r="H214" s="4"/>
      <c r="I214" s="7"/>
      <c r="J214" s="7"/>
      <c r="K214" s="7"/>
      <c r="L214" s="7"/>
      <c r="M214" s="3"/>
      <c r="N214" s="3"/>
      <c r="O214" s="3"/>
      <c r="P214" s="3"/>
    </row>
    <row r="215" spans="1:16" ht="21" hidden="1" outlineLevel="1" x14ac:dyDescent="0.4">
      <c r="A215" s="28"/>
      <c r="B215" s="29"/>
      <c r="C215" s="61"/>
      <c r="D215" s="30">
        <v>2.1</v>
      </c>
      <c r="E215" s="61"/>
      <c r="F215" s="61"/>
      <c r="G215" s="57">
        <f t="shared" si="5"/>
        <v>0</v>
      </c>
      <c r="H215" s="4"/>
      <c r="I215" s="7"/>
      <c r="J215" s="7"/>
      <c r="K215" s="7"/>
      <c r="L215" s="7"/>
      <c r="M215" s="3"/>
      <c r="N215" s="3"/>
      <c r="O215" s="3"/>
      <c r="P215" s="3"/>
    </row>
    <row r="216" spans="1:16" ht="21" hidden="1" outlineLevel="1" x14ac:dyDescent="0.4">
      <c r="A216" s="28"/>
      <c r="B216" s="29">
        <v>42231</v>
      </c>
      <c r="C216" s="61">
        <v>550</v>
      </c>
      <c r="D216" s="30">
        <v>1.3</v>
      </c>
      <c r="E216" s="61"/>
      <c r="F216" s="61"/>
      <c r="G216" s="57">
        <f t="shared" si="5"/>
        <v>715</v>
      </c>
      <c r="H216" s="4"/>
      <c r="I216" s="7"/>
      <c r="J216" s="7"/>
      <c r="K216" s="7"/>
      <c r="L216" s="7"/>
      <c r="M216" s="3"/>
      <c r="N216" s="3"/>
      <c r="O216" s="3"/>
      <c r="P216" s="3"/>
    </row>
    <row r="217" spans="1:16" ht="21" hidden="1" outlineLevel="1" x14ac:dyDescent="0.4">
      <c r="A217" s="28"/>
      <c r="B217" s="29"/>
      <c r="C217" s="61">
        <v>550</v>
      </c>
      <c r="D217" s="30">
        <v>1.2</v>
      </c>
      <c r="E217" s="61"/>
      <c r="F217" s="61"/>
      <c r="G217" s="57">
        <f t="shared" si="5"/>
        <v>660</v>
      </c>
      <c r="H217" s="4"/>
      <c r="I217" s="7"/>
      <c r="J217" s="7"/>
      <c r="K217" s="7"/>
      <c r="L217" s="7"/>
      <c r="M217" s="3"/>
      <c r="N217" s="3"/>
      <c r="O217" s="3"/>
      <c r="P217" s="3"/>
    </row>
    <row r="218" spans="1:16" ht="21" hidden="1" outlineLevel="1" x14ac:dyDescent="0.4">
      <c r="A218" s="28"/>
      <c r="B218" s="29"/>
      <c r="C218" s="61"/>
      <c r="D218" s="30">
        <v>2.2000000000000002</v>
      </c>
      <c r="E218" s="61"/>
      <c r="F218" s="61"/>
      <c r="G218" s="57">
        <f t="shared" si="5"/>
        <v>0</v>
      </c>
      <c r="H218" s="4"/>
      <c r="I218" s="7"/>
      <c r="J218" s="7"/>
      <c r="K218" s="7"/>
      <c r="L218" s="7"/>
      <c r="M218" s="3"/>
      <c r="N218" s="3"/>
      <c r="O218" s="3"/>
      <c r="P218" s="3"/>
    </row>
    <row r="219" spans="1:16" ht="21" hidden="1" outlineLevel="1" x14ac:dyDescent="0.4">
      <c r="A219" s="28"/>
      <c r="B219" s="29"/>
      <c r="C219" s="61"/>
      <c r="D219" s="30">
        <v>2</v>
      </c>
      <c r="E219" s="61"/>
      <c r="F219" s="61"/>
      <c r="G219" s="57">
        <f t="shared" si="5"/>
        <v>0</v>
      </c>
      <c r="H219" s="4"/>
      <c r="I219" s="7"/>
      <c r="J219" s="7"/>
      <c r="K219" s="7"/>
      <c r="L219" s="7"/>
      <c r="M219" s="3"/>
      <c r="N219" s="3"/>
      <c r="O219" s="3"/>
      <c r="P219" s="3"/>
    </row>
    <row r="220" spans="1:16" ht="21" hidden="1" outlineLevel="1" x14ac:dyDescent="0.4">
      <c r="A220" s="28"/>
      <c r="B220" s="29">
        <v>42244</v>
      </c>
      <c r="C220" s="61">
        <v>550</v>
      </c>
      <c r="D220" s="30">
        <v>1.8</v>
      </c>
      <c r="E220" s="61"/>
      <c r="F220" s="61"/>
      <c r="G220" s="57">
        <f t="shared" si="5"/>
        <v>990</v>
      </c>
      <c r="H220" s="4"/>
      <c r="I220" s="7"/>
      <c r="J220" s="7"/>
      <c r="K220" s="7"/>
      <c r="L220" s="7"/>
      <c r="M220" s="3"/>
      <c r="N220" s="3"/>
      <c r="O220" s="3"/>
      <c r="P220" s="3"/>
    </row>
    <row r="221" spans="1:16" ht="21" hidden="1" outlineLevel="1" x14ac:dyDescent="0.4">
      <c r="A221" s="28"/>
      <c r="B221" s="29">
        <v>42257</v>
      </c>
      <c r="C221" s="61"/>
      <c r="D221" s="30">
        <v>1.4</v>
      </c>
      <c r="E221" s="61"/>
      <c r="F221" s="61"/>
      <c r="G221" s="57"/>
      <c r="H221" s="4"/>
      <c r="I221" s="7"/>
      <c r="J221" s="7"/>
      <c r="K221" s="7"/>
      <c r="L221" s="7"/>
      <c r="M221" s="3"/>
      <c r="N221" s="3"/>
      <c r="O221" s="3"/>
      <c r="P221" s="3"/>
    </row>
    <row r="222" spans="1:16" ht="21" hidden="1" outlineLevel="1" x14ac:dyDescent="0.4">
      <c r="A222" s="28"/>
      <c r="B222" s="29"/>
      <c r="C222" s="61"/>
      <c r="D222" s="30">
        <v>1.5</v>
      </c>
      <c r="E222" s="61"/>
      <c r="F222" s="61"/>
      <c r="G222" s="57"/>
      <c r="H222" s="4"/>
      <c r="I222" s="7"/>
      <c r="J222" s="7"/>
      <c r="K222" s="7"/>
      <c r="L222" s="7"/>
      <c r="M222" s="3"/>
      <c r="N222" s="3"/>
      <c r="O222" s="3"/>
      <c r="P222" s="3"/>
    </row>
    <row r="223" spans="1:16" ht="21" hidden="1" outlineLevel="1" x14ac:dyDescent="0.4">
      <c r="A223" s="28"/>
      <c r="B223" s="29"/>
      <c r="C223" s="61"/>
      <c r="D223" s="30">
        <v>1.6</v>
      </c>
      <c r="E223" s="61"/>
      <c r="F223" s="61"/>
      <c r="G223" s="57"/>
      <c r="H223" s="4"/>
      <c r="I223" s="7"/>
      <c r="J223" s="7"/>
      <c r="K223" s="7"/>
      <c r="L223" s="7"/>
      <c r="M223" s="3"/>
      <c r="N223" s="3"/>
      <c r="O223" s="3"/>
      <c r="P223" s="3"/>
    </row>
    <row r="224" spans="1:16" ht="21" hidden="1" outlineLevel="1" x14ac:dyDescent="0.4">
      <c r="A224" s="28"/>
      <c r="B224" s="29"/>
      <c r="C224" s="61"/>
      <c r="D224" s="30">
        <v>1.7</v>
      </c>
      <c r="E224" s="61"/>
      <c r="F224" s="61"/>
      <c r="G224" s="57">
        <f t="shared" si="5"/>
        <v>0</v>
      </c>
      <c r="H224" s="4"/>
      <c r="I224" s="7"/>
      <c r="J224" s="7"/>
      <c r="K224" s="7"/>
      <c r="L224" s="7"/>
      <c r="M224" s="3"/>
      <c r="N224" s="3"/>
      <c r="O224" s="3"/>
      <c r="P224" s="3"/>
    </row>
    <row r="225" spans="1:16" ht="21" hidden="1" outlineLevel="1" x14ac:dyDescent="0.4">
      <c r="A225" s="28"/>
      <c r="B225" s="29"/>
      <c r="C225" s="61"/>
      <c r="D225" s="30">
        <v>1.8</v>
      </c>
      <c r="E225" s="61"/>
      <c r="F225" s="61"/>
      <c r="G225" s="57">
        <f t="shared" si="5"/>
        <v>0</v>
      </c>
      <c r="H225" s="4"/>
      <c r="I225" s="7"/>
      <c r="J225" s="7"/>
      <c r="K225" s="7"/>
      <c r="L225" s="7"/>
      <c r="M225" s="3"/>
      <c r="N225" s="3"/>
      <c r="O225" s="3"/>
      <c r="P225" s="3"/>
    </row>
    <row r="226" spans="1:16" ht="21" hidden="1" outlineLevel="1" x14ac:dyDescent="0.4">
      <c r="A226" s="28"/>
      <c r="B226" s="29">
        <v>42267</v>
      </c>
      <c r="C226" s="61">
        <v>500</v>
      </c>
      <c r="D226" s="30">
        <v>1.6</v>
      </c>
      <c r="E226" s="61"/>
      <c r="F226" s="61"/>
      <c r="G226" s="57">
        <f t="shared" si="5"/>
        <v>800</v>
      </c>
      <c r="H226" s="4"/>
      <c r="I226" s="7"/>
      <c r="J226" s="7"/>
      <c r="K226" s="7"/>
      <c r="L226" s="7"/>
      <c r="M226" s="3"/>
      <c r="N226" s="3"/>
      <c r="O226" s="3"/>
      <c r="P226" s="3"/>
    </row>
    <row r="227" spans="1:16" ht="21" hidden="1" outlineLevel="1" x14ac:dyDescent="0.4">
      <c r="A227" s="28"/>
      <c r="B227" s="29"/>
      <c r="C227" s="61">
        <v>500</v>
      </c>
      <c r="D227" s="30">
        <v>1.7</v>
      </c>
      <c r="E227" s="61"/>
      <c r="F227" s="61"/>
      <c r="G227" s="57">
        <f t="shared" si="5"/>
        <v>850</v>
      </c>
      <c r="H227" s="4"/>
      <c r="I227" s="7"/>
      <c r="J227" s="7"/>
      <c r="K227" s="7"/>
      <c r="L227" s="7"/>
      <c r="M227" s="3"/>
      <c r="N227" s="3"/>
      <c r="O227" s="3"/>
      <c r="P227" s="3"/>
    </row>
    <row r="228" spans="1:16" ht="21" hidden="1" outlineLevel="1" x14ac:dyDescent="0.4">
      <c r="A228" s="28"/>
      <c r="B228" s="29"/>
      <c r="C228" s="61"/>
      <c r="D228" s="30">
        <v>1.5</v>
      </c>
      <c r="E228" s="61"/>
      <c r="F228" s="61"/>
      <c r="G228" s="57">
        <f t="shared" si="5"/>
        <v>0</v>
      </c>
      <c r="H228" s="4"/>
      <c r="I228" s="7"/>
      <c r="J228" s="7"/>
      <c r="K228" s="7"/>
      <c r="L228" s="7"/>
      <c r="M228" s="3"/>
      <c r="N228" s="3"/>
      <c r="O228" s="3"/>
      <c r="P228" s="3"/>
    </row>
    <row r="229" spans="1:16" ht="21" hidden="1" outlineLevel="1" x14ac:dyDescent="0.4">
      <c r="A229" s="28"/>
      <c r="B229" s="29"/>
      <c r="C229" s="61"/>
      <c r="D229" s="30">
        <v>1.5</v>
      </c>
      <c r="E229" s="61"/>
      <c r="F229" s="61"/>
      <c r="G229" s="57">
        <f t="shared" si="5"/>
        <v>0</v>
      </c>
      <c r="H229" s="4"/>
      <c r="I229" s="7"/>
      <c r="J229" s="7"/>
      <c r="K229" s="7"/>
      <c r="L229" s="7"/>
      <c r="M229" s="3"/>
      <c r="N229" s="3"/>
      <c r="O229" s="3"/>
      <c r="P229" s="3"/>
    </row>
    <row r="230" spans="1:16" ht="21" hidden="1" outlineLevel="1" x14ac:dyDescent="0.4">
      <c r="A230" s="28"/>
      <c r="B230" s="29"/>
      <c r="C230" s="61"/>
      <c r="D230" s="30">
        <v>1.8</v>
      </c>
      <c r="E230" s="61"/>
      <c r="F230" s="61"/>
      <c r="G230" s="57">
        <f t="shared" si="5"/>
        <v>0</v>
      </c>
      <c r="H230" s="4"/>
      <c r="I230" s="7"/>
      <c r="J230" s="7"/>
      <c r="K230" s="7"/>
      <c r="L230" s="7"/>
      <c r="M230" s="3"/>
      <c r="N230" s="3"/>
      <c r="O230" s="3"/>
      <c r="P230" s="3"/>
    </row>
    <row r="231" spans="1:16" ht="21" hidden="1" outlineLevel="1" x14ac:dyDescent="0.4">
      <c r="A231" s="28"/>
      <c r="B231" s="29">
        <v>42269</v>
      </c>
      <c r="C231" s="61"/>
      <c r="D231" s="30">
        <v>1.3</v>
      </c>
      <c r="E231" s="61"/>
      <c r="F231" s="61"/>
      <c r="G231" s="57">
        <f t="shared" si="5"/>
        <v>0</v>
      </c>
      <c r="H231" s="4"/>
      <c r="I231" s="7"/>
      <c r="J231" s="7"/>
      <c r="K231" s="7"/>
      <c r="L231" s="7"/>
      <c r="M231" s="3"/>
      <c r="N231" s="3"/>
      <c r="O231" s="3"/>
      <c r="P231" s="3"/>
    </row>
    <row r="232" spans="1:16" ht="21" hidden="1" outlineLevel="1" x14ac:dyDescent="0.4">
      <c r="A232" s="28"/>
      <c r="B232" s="29"/>
      <c r="C232" s="61"/>
      <c r="D232" s="30">
        <v>1.6</v>
      </c>
      <c r="E232" s="61"/>
      <c r="F232" s="61"/>
      <c r="G232" s="57">
        <f t="shared" si="5"/>
        <v>0</v>
      </c>
      <c r="H232" s="4"/>
      <c r="I232" s="7"/>
      <c r="J232" s="7"/>
      <c r="K232" s="7"/>
      <c r="L232" s="7"/>
      <c r="M232" s="3"/>
      <c r="N232" s="3"/>
      <c r="O232" s="3"/>
      <c r="P232" s="3"/>
    </row>
    <row r="233" spans="1:16" ht="21" hidden="1" outlineLevel="1" x14ac:dyDescent="0.4">
      <c r="A233" s="28"/>
      <c r="B233" s="29"/>
      <c r="C233" s="61"/>
      <c r="D233" s="30">
        <v>1.5</v>
      </c>
      <c r="E233" s="61"/>
      <c r="F233" s="61"/>
      <c r="G233" s="57">
        <f t="shared" si="5"/>
        <v>0</v>
      </c>
      <c r="H233" s="4"/>
      <c r="I233" s="7"/>
      <c r="J233" s="7"/>
      <c r="K233" s="7"/>
      <c r="L233" s="7"/>
      <c r="M233" s="3"/>
      <c r="N233" s="3"/>
      <c r="O233" s="3"/>
      <c r="P233" s="3"/>
    </row>
    <row r="234" spans="1:16" ht="21" hidden="1" outlineLevel="1" x14ac:dyDescent="0.4">
      <c r="A234" s="28"/>
      <c r="B234" s="29"/>
      <c r="C234" s="61"/>
      <c r="D234" s="30">
        <v>1.5</v>
      </c>
      <c r="E234" s="61"/>
      <c r="F234" s="61"/>
      <c r="G234" s="57">
        <f t="shared" si="5"/>
        <v>0</v>
      </c>
      <c r="H234" s="4"/>
      <c r="I234" s="7"/>
      <c r="J234" s="7"/>
      <c r="K234" s="7"/>
      <c r="L234" s="7"/>
      <c r="M234" s="3"/>
      <c r="N234" s="3"/>
      <c r="O234" s="3"/>
      <c r="P234" s="3"/>
    </row>
    <row r="235" spans="1:16" ht="21" hidden="1" outlineLevel="1" x14ac:dyDescent="0.4">
      <c r="A235" s="28"/>
      <c r="B235" s="29"/>
      <c r="C235" s="61"/>
      <c r="D235" s="30">
        <v>1.6</v>
      </c>
      <c r="E235" s="61"/>
      <c r="F235" s="61"/>
      <c r="G235" s="57">
        <f t="shared" si="5"/>
        <v>0</v>
      </c>
      <c r="H235" s="4"/>
      <c r="I235" s="7"/>
      <c r="J235" s="7"/>
      <c r="K235" s="7"/>
      <c r="L235" s="7"/>
      <c r="M235" s="3"/>
      <c r="N235" s="3"/>
      <c r="O235" s="3"/>
      <c r="P235" s="3"/>
    </row>
    <row r="236" spans="1:16" ht="21" hidden="1" outlineLevel="1" x14ac:dyDescent="0.4">
      <c r="A236" s="28"/>
      <c r="B236" s="29"/>
      <c r="C236" s="61"/>
      <c r="D236" s="30">
        <v>0.8</v>
      </c>
      <c r="E236" s="61"/>
      <c r="F236" s="61"/>
      <c r="G236" s="57">
        <f t="shared" si="5"/>
        <v>0</v>
      </c>
      <c r="H236" s="4"/>
      <c r="I236" s="7"/>
      <c r="J236" s="7"/>
      <c r="K236" s="7"/>
      <c r="L236" s="7"/>
      <c r="M236" s="3"/>
      <c r="N236" s="3"/>
      <c r="O236" s="3"/>
      <c r="P236" s="3"/>
    </row>
    <row r="237" spans="1:16" ht="21" hidden="1" outlineLevel="1" x14ac:dyDescent="0.4">
      <c r="A237" s="28"/>
      <c r="B237" s="29"/>
      <c r="C237" s="61"/>
      <c r="D237" s="30">
        <v>2.2000000000000002</v>
      </c>
      <c r="E237" s="61"/>
      <c r="F237" s="61"/>
      <c r="G237" s="57">
        <f t="shared" si="5"/>
        <v>0</v>
      </c>
      <c r="H237" s="4"/>
      <c r="I237" s="7"/>
      <c r="J237" s="7"/>
      <c r="K237" s="7"/>
      <c r="L237" s="7"/>
      <c r="M237" s="3"/>
      <c r="N237" s="3"/>
      <c r="O237" s="3"/>
      <c r="P237" s="3"/>
    </row>
    <row r="238" spans="1:16" ht="21" hidden="1" outlineLevel="1" x14ac:dyDescent="0.4">
      <c r="A238" s="28"/>
      <c r="B238" s="29"/>
      <c r="C238" s="61"/>
      <c r="D238" s="30">
        <v>1.5</v>
      </c>
      <c r="E238" s="61"/>
      <c r="F238" s="61"/>
      <c r="G238" s="57">
        <f t="shared" si="5"/>
        <v>0</v>
      </c>
      <c r="H238" s="4"/>
      <c r="I238" s="7"/>
      <c r="J238" s="7"/>
      <c r="K238" s="7"/>
      <c r="L238" s="7"/>
      <c r="M238" s="3"/>
      <c r="N238" s="3"/>
      <c r="O238" s="3"/>
      <c r="P238" s="3"/>
    </row>
    <row r="239" spans="1:16" ht="21" hidden="1" outlineLevel="1" x14ac:dyDescent="0.4">
      <c r="A239" s="28"/>
      <c r="B239" s="29">
        <v>42323</v>
      </c>
      <c r="C239" s="61">
        <v>500</v>
      </c>
      <c r="D239" s="30">
        <v>2.1</v>
      </c>
      <c r="E239" s="61"/>
      <c r="F239" s="61"/>
      <c r="G239" s="57">
        <f t="shared" si="5"/>
        <v>1050</v>
      </c>
      <c r="H239" s="4"/>
      <c r="I239" s="7"/>
      <c r="J239" s="7"/>
      <c r="K239" s="7"/>
      <c r="L239" s="7"/>
      <c r="M239" s="3"/>
      <c r="N239" s="3"/>
      <c r="O239" s="3"/>
      <c r="P239" s="3"/>
    </row>
    <row r="240" spans="1:16" ht="21" hidden="1" outlineLevel="1" x14ac:dyDescent="0.4">
      <c r="A240" s="28"/>
      <c r="B240" s="29"/>
      <c r="C240" s="61">
        <v>500</v>
      </c>
      <c r="D240" s="30">
        <v>2.1</v>
      </c>
      <c r="E240" s="61"/>
      <c r="F240" s="61"/>
      <c r="G240" s="57">
        <f t="shared" si="5"/>
        <v>1050</v>
      </c>
      <c r="H240" s="4"/>
      <c r="I240" s="7"/>
      <c r="J240" s="7"/>
      <c r="K240" s="7"/>
      <c r="L240" s="7"/>
      <c r="M240" s="3"/>
      <c r="N240" s="3"/>
      <c r="O240" s="3"/>
      <c r="P240" s="3"/>
    </row>
    <row r="241" spans="1:16" ht="21" hidden="1" outlineLevel="1" x14ac:dyDescent="0.4">
      <c r="A241" s="28"/>
      <c r="B241" s="29"/>
      <c r="C241" s="61"/>
      <c r="D241" s="30">
        <v>2.2999999999999998</v>
      </c>
      <c r="E241" s="61"/>
      <c r="F241" s="61"/>
      <c r="G241" s="57">
        <f t="shared" si="5"/>
        <v>0</v>
      </c>
      <c r="H241" s="4"/>
      <c r="I241" s="7"/>
      <c r="J241" s="7"/>
      <c r="K241" s="7"/>
      <c r="L241" s="7"/>
      <c r="M241" s="3"/>
      <c r="N241" s="3"/>
      <c r="O241" s="3"/>
      <c r="P241" s="3"/>
    </row>
    <row r="242" spans="1:16" ht="21" hidden="1" outlineLevel="1" x14ac:dyDescent="0.4">
      <c r="A242" s="28"/>
      <c r="B242" s="29">
        <v>42335</v>
      </c>
      <c r="C242" s="61">
        <v>500</v>
      </c>
      <c r="D242" s="30">
        <v>1.5</v>
      </c>
      <c r="E242" s="61"/>
      <c r="F242" s="61"/>
      <c r="G242" s="57">
        <f t="shared" si="5"/>
        <v>750</v>
      </c>
      <c r="H242" s="4"/>
      <c r="I242" s="7"/>
      <c r="J242" s="7"/>
      <c r="K242" s="7"/>
      <c r="L242" s="7"/>
      <c r="M242" s="3"/>
      <c r="N242" s="3"/>
      <c r="O242" s="3"/>
      <c r="P242" s="3"/>
    </row>
    <row r="243" spans="1:16" ht="21" hidden="1" outlineLevel="1" x14ac:dyDescent="0.4">
      <c r="A243" s="28"/>
      <c r="B243" s="29">
        <v>42353</v>
      </c>
      <c r="C243" s="61">
        <v>500</v>
      </c>
      <c r="D243" s="30">
        <v>1.1000000000000001</v>
      </c>
      <c r="E243" s="61"/>
      <c r="F243" s="61"/>
      <c r="G243" s="57">
        <f t="shared" si="5"/>
        <v>550</v>
      </c>
      <c r="H243" s="4"/>
      <c r="I243" s="7"/>
      <c r="J243" s="7"/>
      <c r="K243" s="7"/>
      <c r="L243" s="7"/>
      <c r="M243" s="3"/>
      <c r="N243" s="3"/>
      <c r="O243" s="3"/>
      <c r="P243" s="3"/>
    </row>
    <row r="244" spans="1:16" ht="21" hidden="1" outlineLevel="1" x14ac:dyDescent="0.4">
      <c r="A244" s="28"/>
      <c r="B244" s="29"/>
      <c r="C244" s="61">
        <v>500</v>
      </c>
      <c r="D244" s="30">
        <v>1.6</v>
      </c>
      <c r="E244" s="61"/>
      <c r="F244" s="61"/>
      <c r="G244" s="57">
        <f t="shared" si="5"/>
        <v>800</v>
      </c>
      <c r="H244" s="4"/>
      <c r="I244" s="7"/>
      <c r="J244" s="7"/>
      <c r="K244" s="7"/>
      <c r="L244" s="7"/>
      <c r="M244" s="3"/>
      <c r="N244" s="3"/>
      <c r="O244" s="3"/>
      <c r="P244" s="3"/>
    </row>
    <row r="245" spans="1:16" ht="21" hidden="1" outlineLevel="1" x14ac:dyDescent="0.4">
      <c r="A245" s="28"/>
      <c r="B245" s="29">
        <v>42359</v>
      </c>
      <c r="C245" s="61">
        <v>500</v>
      </c>
      <c r="D245" s="30">
        <v>3.5</v>
      </c>
      <c r="E245" s="61"/>
      <c r="F245" s="61"/>
      <c r="G245" s="57">
        <f t="shared" si="5"/>
        <v>1750</v>
      </c>
      <c r="H245" s="4"/>
      <c r="I245" s="7"/>
      <c r="J245" s="7"/>
      <c r="K245" s="7"/>
      <c r="L245" s="7"/>
      <c r="M245" s="3"/>
      <c r="N245" s="3"/>
      <c r="O245" s="3"/>
      <c r="P245" s="3"/>
    </row>
    <row r="246" spans="1:16" ht="21" hidden="1" outlineLevel="1" x14ac:dyDescent="0.4">
      <c r="A246" s="28"/>
      <c r="B246" s="29"/>
      <c r="C246" s="61">
        <v>500</v>
      </c>
      <c r="D246" s="30">
        <v>3.3</v>
      </c>
      <c r="E246" s="61"/>
      <c r="F246" s="61"/>
      <c r="G246" s="57">
        <f t="shared" si="5"/>
        <v>1650</v>
      </c>
      <c r="H246" s="4"/>
      <c r="I246" s="7"/>
      <c r="J246" s="7"/>
      <c r="K246" s="7"/>
      <c r="L246" s="7"/>
      <c r="M246" s="3"/>
      <c r="N246" s="3"/>
      <c r="O246" s="3"/>
      <c r="P246" s="3"/>
    </row>
    <row r="247" spans="1:16" ht="21" hidden="1" outlineLevel="1" x14ac:dyDescent="0.4">
      <c r="A247" s="28"/>
      <c r="B247" s="29"/>
      <c r="C247" s="61">
        <v>500</v>
      </c>
      <c r="D247" s="30">
        <v>3.7</v>
      </c>
      <c r="E247" s="61"/>
      <c r="F247" s="61"/>
      <c r="G247" s="57">
        <f t="shared" si="5"/>
        <v>1850</v>
      </c>
      <c r="H247" s="4"/>
      <c r="I247" s="7"/>
      <c r="J247" s="7"/>
      <c r="K247" s="7"/>
      <c r="L247" s="7"/>
      <c r="M247" s="3"/>
      <c r="N247" s="3"/>
      <c r="O247" s="3"/>
      <c r="P247" s="3"/>
    </row>
    <row r="248" spans="1:16" ht="21" hidden="1" outlineLevel="1" x14ac:dyDescent="0.4">
      <c r="A248" s="28"/>
      <c r="B248" s="29"/>
      <c r="C248" s="61">
        <v>500</v>
      </c>
      <c r="D248" s="30">
        <v>1.7</v>
      </c>
      <c r="E248" s="61"/>
      <c r="F248" s="61"/>
      <c r="G248" s="57">
        <f t="shared" si="5"/>
        <v>850</v>
      </c>
      <c r="H248" s="4"/>
      <c r="I248" s="7"/>
      <c r="J248" s="7"/>
      <c r="K248" s="7"/>
      <c r="L248" s="7"/>
      <c r="M248" s="3"/>
      <c r="N248" s="3"/>
      <c r="O248" s="3"/>
      <c r="P248" s="3"/>
    </row>
    <row r="249" spans="1:16" ht="21" hidden="1" outlineLevel="1" x14ac:dyDescent="0.4">
      <c r="A249" s="28"/>
      <c r="B249" s="29"/>
      <c r="C249" s="61">
        <v>500</v>
      </c>
      <c r="D249" s="30">
        <v>1.4</v>
      </c>
      <c r="E249" s="61"/>
      <c r="F249" s="61"/>
      <c r="G249" s="57">
        <f t="shared" si="5"/>
        <v>700</v>
      </c>
      <c r="H249" s="4"/>
      <c r="I249" s="7"/>
      <c r="J249" s="7"/>
      <c r="K249" s="7"/>
      <c r="L249" s="7"/>
      <c r="M249" s="3"/>
      <c r="N249" s="3"/>
      <c r="O249" s="3"/>
      <c r="P249" s="3"/>
    </row>
    <row r="250" spans="1:16" ht="21" hidden="1" outlineLevel="1" x14ac:dyDescent="0.4">
      <c r="A250" s="28"/>
      <c r="B250" s="29"/>
      <c r="C250" s="61">
        <v>500</v>
      </c>
      <c r="D250" s="30">
        <v>1.2</v>
      </c>
      <c r="E250" s="61"/>
      <c r="F250" s="61"/>
      <c r="G250" s="57">
        <f t="shared" si="5"/>
        <v>600</v>
      </c>
      <c r="H250" s="4"/>
      <c r="I250" s="7"/>
      <c r="J250" s="7"/>
      <c r="K250" s="7"/>
      <c r="L250" s="7"/>
      <c r="M250" s="3"/>
      <c r="N250" s="3"/>
      <c r="O250" s="3"/>
      <c r="P250" s="3"/>
    </row>
    <row r="251" spans="1:16" ht="21" hidden="1" outlineLevel="1" x14ac:dyDescent="0.4">
      <c r="A251" s="28"/>
      <c r="B251" s="29">
        <v>42363</v>
      </c>
      <c r="C251" s="61">
        <v>500</v>
      </c>
      <c r="D251" s="30">
        <v>1.7</v>
      </c>
      <c r="E251" s="61"/>
      <c r="F251" s="61"/>
      <c r="G251" s="57">
        <f t="shared" si="5"/>
        <v>850</v>
      </c>
      <c r="H251" s="4"/>
      <c r="I251" s="7"/>
      <c r="J251" s="7"/>
      <c r="K251" s="7"/>
      <c r="L251" s="7"/>
      <c r="M251" s="3"/>
      <c r="N251" s="3"/>
      <c r="O251" s="3"/>
      <c r="P251" s="3"/>
    </row>
    <row r="252" spans="1:16" ht="21" hidden="1" outlineLevel="1" x14ac:dyDescent="0.4">
      <c r="A252" s="28"/>
      <c r="B252" s="29">
        <v>42366</v>
      </c>
      <c r="C252" s="61">
        <v>500</v>
      </c>
      <c r="D252" s="30">
        <v>1.7</v>
      </c>
      <c r="E252" s="61"/>
      <c r="F252" s="61"/>
      <c r="G252" s="57">
        <f t="shared" si="5"/>
        <v>850</v>
      </c>
      <c r="H252" s="4"/>
      <c r="I252" s="7"/>
      <c r="J252" s="7"/>
      <c r="K252" s="7"/>
      <c r="L252" s="7"/>
      <c r="M252" s="3"/>
      <c r="N252" s="3"/>
      <c r="O252" s="3"/>
      <c r="P252" s="3"/>
    </row>
    <row r="253" spans="1:16" ht="21" hidden="1" outlineLevel="1" x14ac:dyDescent="0.4">
      <c r="A253" s="28"/>
      <c r="B253" s="29">
        <v>42735</v>
      </c>
      <c r="C253" s="61"/>
      <c r="D253" s="30">
        <v>1.5</v>
      </c>
      <c r="E253" s="61"/>
      <c r="F253" s="61"/>
      <c r="G253" s="57"/>
      <c r="H253" s="4"/>
      <c r="I253" s="7"/>
      <c r="J253" s="7"/>
      <c r="K253" s="7"/>
      <c r="L253" s="7"/>
      <c r="M253" s="3"/>
      <c r="N253" s="3"/>
      <c r="O253" s="3"/>
      <c r="P253" s="3"/>
    </row>
    <row r="254" spans="1:16" ht="21" hidden="1" outlineLevel="1" x14ac:dyDescent="0.4">
      <c r="A254" s="28"/>
      <c r="B254" s="29"/>
      <c r="C254" s="61"/>
      <c r="D254" s="30">
        <v>1.5</v>
      </c>
      <c r="E254" s="61"/>
      <c r="F254" s="61"/>
      <c r="G254" s="57"/>
      <c r="H254" s="4"/>
      <c r="I254" s="7"/>
      <c r="J254" s="7"/>
      <c r="K254" s="7"/>
      <c r="L254" s="7"/>
      <c r="M254" s="3"/>
      <c r="N254" s="3"/>
      <c r="O254" s="3"/>
      <c r="P254" s="3"/>
    </row>
    <row r="255" spans="1:16" ht="21" hidden="1" outlineLevel="1" x14ac:dyDescent="0.4">
      <c r="A255" s="28"/>
      <c r="B255" s="29"/>
      <c r="C255" s="61"/>
      <c r="D255" s="30"/>
      <c r="E255" s="61"/>
      <c r="F255" s="61"/>
      <c r="G255" s="57">
        <f t="shared" si="5"/>
        <v>0</v>
      </c>
      <c r="H255" s="4"/>
      <c r="I255" s="7"/>
      <c r="J255" s="7"/>
      <c r="K255" s="7"/>
      <c r="L255" s="7"/>
      <c r="M255" s="3"/>
      <c r="N255" s="3"/>
      <c r="O255" s="3"/>
      <c r="P255" s="3"/>
    </row>
    <row r="256" spans="1:16" ht="23.4" collapsed="1" x14ac:dyDescent="0.45">
      <c r="A256" s="39" t="s">
        <v>66</v>
      </c>
      <c r="B256" s="34"/>
      <c r="C256" s="62"/>
      <c r="D256" s="26">
        <f>SUM(D257:D273)</f>
        <v>9</v>
      </c>
      <c r="E256" s="62"/>
      <c r="F256" s="62"/>
      <c r="G256" s="58">
        <f>SUM(G257:G266)</f>
        <v>2700</v>
      </c>
      <c r="H256" s="4"/>
      <c r="I256" s="7"/>
      <c r="J256" s="7"/>
      <c r="K256" s="7"/>
      <c r="L256" s="7"/>
      <c r="M256" s="3"/>
      <c r="N256" s="3"/>
      <c r="O256" s="3"/>
      <c r="P256" s="3"/>
    </row>
    <row r="257" spans="1:16" ht="21" hidden="1" outlineLevel="1" x14ac:dyDescent="0.4">
      <c r="A257" s="28" t="s">
        <v>67</v>
      </c>
      <c r="B257" s="29"/>
      <c r="C257" s="61">
        <v>300</v>
      </c>
      <c r="D257" s="30">
        <v>1</v>
      </c>
      <c r="E257" s="61"/>
      <c r="F257" s="61"/>
      <c r="G257" s="57">
        <f t="shared" si="5"/>
        <v>300</v>
      </c>
      <c r="H257" s="4"/>
      <c r="I257" s="7"/>
      <c r="J257" s="7"/>
      <c r="K257" s="7"/>
      <c r="L257" s="7"/>
      <c r="M257" s="3"/>
      <c r="N257" s="3"/>
      <c r="O257" s="3"/>
      <c r="P257" s="3"/>
    </row>
    <row r="258" spans="1:16" ht="21" hidden="1" outlineLevel="1" x14ac:dyDescent="0.4">
      <c r="A258" s="28" t="s">
        <v>68</v>
      </c>
      <c r="B258" s="29"/>
      <c r="C258" s="61">
        <v>400</v>
      </c>
      <c r="D258" s="30">
        <v>1</v>
      </c>
      <c r="E258" s="61"/>
      <c r="F258" s="61"/>
      <c r="G258" s="57">
        <f t="shared" si="5"/>
        <v>400</v>
      </c>
      <c r="H258" s="4"/>
      <c r="I258" s="7"/>
      <c r="J258" s="7"/>
      <c r="K258" s="7"/>
      <c r="L258" s="7"/>
      <c r="M258" s="3"/>
      <c r="N258" s="3"/>
      <c r="O258" s="3"/>
      <c r="P258" s="3"/>
    </row>
    <row r="259" spans="1:16" ht="21" hidden="1" outlineLevel="1" x14ac:dyDescent="0.4">
      <c r="A259" s="28"/>
      <c r="B259" s="29"/>
      <c r="C259" s="61">
        <v>500</v>
      </c>
      <c r="D259" s="30">
        <v>1</v>
      </c>
      <c r="E259" s="61"/>
      <c r="F259" s="61"/>
      <c r="G259" s="57">
        <f t="shared" si="5"/>
        <v>500</v>
      </c>
      <c r="H259" s="4"/>
      <c r="I259" s="7"/>
      <c r="J259" s="7"/>
      <c r="K259" s="7"/>
      <c r="L259" s="7"/>
      <c r="M259" s="3"/>
      <c r="N259" s="3"/>
      <c r="O259" s="3"/>
      <c r="P259" s="3"/>
    </row>
    <row r="260" spans="1:16" ht="21" hidden="1" outlineLevel="1" x14ac:dyDescent="0.4">
      <c r="A260" s="28"/>
      <c r="B260" s="29"/>
      <c r="C260" s="61">
        <v>500</v>
      </c>
      <c r="D260" s="30">
        <v>1</v>
      </c>
      <c r="E260" s="61"/>
      <c r="F260" s="61"/>
      <c r="G260" s="57">
        <f t="shared" si="5"/>
        <v>500</v>
      </c>
      <c r="H260" s="4"/>
      <c r="I260" s="7"/>
      <c r="J260" s="7"/>
      <c r="K260" s="7"/>
      <c r="L260" s="7"/>
      <c r="M260" s="3"/>
      <c r="N260" s="3"/>
      <c r="O260" s="3"/>
      <c r="P260" s="3"/>
    </row>
    <row r="261" spans="1:16" ht="21" hidden="1" outlineLevel="1" x14ac:dyDescent="0.4">
      <c r="A261" s="28"/>
      <c r="B261" s="29"/>
      <c r="C261" s="61">
        <v>500</v>
      </c>
      <c r="D261" s="30">
        <v>1</v>
      </c>
      <c r="E261" s="61"/>
      <c r="F261" s="61"/>
      <c r="G261" s="57">
        <f t="shared" si="5"/>
        <v>500</v>
      </c>
      <c r="H261" s="4"/>
      <c r="I261" s="7"/>
      <c r="J261" s="7"/>
      <c r="K261" s="7"/>
      <c r="L261" s="7"/>
      <c r="M261" s="3"/>
      <c r="N261" s="3"/>
      <c r="O261" s="3"/>
      <c r="P261" s="3"/>
    </row>
    <row r="262" spans="1:16" ht="21" hidden="1" outlineLevel="1" x14ac:dyDescent="0.4">
      <c r="A262" s="28"/>
      <c r="B262" s="29"/>
      <c r="C262" s="61">
        <v>500</v>
      </c>
      <c r="D262" s="30">
        <v>1</v>
      </c>
      <c r="E262" s="61"/>
      <c r="F262" s="61"/>
      <c r="G262" s="57">
        <f t="shared" si="5"/>
        <v>500</v>
      </c>
      <c r="H262" s="4"/>
      <c r="I262" s="7"/>
      <c r="J262" s="7"/>
      <c r="K262" s="7"/>
      <c r="L262" s="7"/>
      <c r="M262" s="3"/>
      <c r="N262" s="3"/>
      <c r="O262" s="3"/>
      <c r="P262" s="3"/>
    </row>
    <row r="263" spans="1:16" ht="21" hidden="1" outlineLevel="1" x14ac:dyDescent="0.4">
      <c r="A263" s="28"/>
      <c r="B263" s="29"/>
      <c r="C263" s="61"/>
      <c r="D263" s="30"/>
      <c r="E263" s="61"/>
      <c r="F263" s="61"/>
      <c r="G263" s="57">
        <f t="shared" si="5"/>
        <v>0</v>
      </c>
      <c r="H263" s="4"/>
      <c r="I263" s="7"/>
      <c r="J263" s="7"/>
      <c r="K263" s="7"/>
      <c r="L263" s="7"/>
      <c r="M263" s="3"/>
      <c r="N263" s="3"/>
      <c r="O263" s="3"/>
      <c r="P263" s="3"/>
    </row>
    <row r="264" spans="1:16" ht="21" hidden="1" outlineLevel="1" x14ac:dyDescent="0.4">
      <c r="A264" s="28"/>
      <c r="B264" s="29"/>
      <c r="C264" s="61"/>
      <c r="D264" s="30"/>
      <c r="E264" s="61"/>
      <c r="F264" s="61"/>
      <c r="G264" s="57">
        <f t="shared" si="5"/>
        <v>0</v>
      </c>
      <c r="H264" s="4"/>
      <c r="I264" s="7"/>
      <c r="J264" s="7"/>
      <c r="K264" s="7"/>
      <c r="L264" s="7"/>
      <c r="M264" s="3"/>
      <c r="N264" s="3"/>
      <c r="O264" s="3"/>
      <c r="P264" s="3"/>
    </row>
    <row r="265" spans="1:16" ht="21" hidden="1" outlineLevel="1" x14ac:dyDescent="0.4">
      <c r="A265" s="28"/>
      <c r="B265" s="29"/>
      <c r="C265" s="61"/>
      <c r="D265" s="30"/>
      <c r="E265" s="61"/>
      <c r="F265" s="61"/>
      <c r="G265" s="57">
        <f t="shared" si="5"/>
        <v>0</v>
      </c>
      <c r="H265" s="4"/>
      <c r="I265" s="7"/>
      <c r="J265" s="7"/>
      <c r="K265" s="7"/>
      <c r="L265" s="7"/>
      <c r="M265" s="3"/>
      <c r="N265" s="3"/>
      <c r="O265" s="3"/>
      <c r="P265" s="3"/>
    </row>
    <row r="266" spans="1:16" ht="21" hidden="1" outlineLevel="1" x14ac:dyDescent="0.4">
      <c r="A266" s="28"/>
      <c r="B266" s="29"/>
      <c r="C266" s="61"/>
      <c r="D266" s="30"/>
      <c r="E266" s="61"/>
      <c r="F266" s="61"/>
      <c r="G266" s="57">
        <f t="shared" si="5"/>
        <v>0</v>
      </c>
      <c r="H266" s="4"/>
      <c r="I266" s="7"/>
      <c r="J266" s="7"/>
      <c r="K266" s="7"/>
      <c r="L266" s="7"/>
      <c r="M266" s="3"/>
      <c r="N266" s="3"/>
      <c r="O266" s="3"/>
      <c r="P266" s="3"/>
    </row>
    <row r="267" spans="1:16" ht="21" collapsed="1" x14ac:dyDescent="0.4">
      <c r="A267" s="39" t="s">
        <v>82</v>
      </c>
      <c r="B267" s="29"/>
      <c r="C267" s="61"/>
      <c r="D267" s="30"/>
      <c r="E267" s="61"/>
      <c r="F267" s="61"/>
      <c r="G267" s="58">
        <f>SUM(G268:G272)</f>
        <v>1500</v>
      </c>
      <c r="H267" s="4"/>
      <c r="I267" s="7"/>
      <c r="J267" s="7"/>
      <c r="K267" s="7"/>
      <c r="L267" s="7"/>
      <c r="M267" s="3"/>
      <c r="N267" s="3"/>
      <c r="O267" s="3"/>
      <c r="P267" s="3"/>
    </row>
    <row r="268" spans="1:16" ht="21" hidden="1" outlineLevel="1" x14ac:dyDescent="0.4">
      <c r="A268" s="28"/>
      <c r="B268" s="29">
        <v>42299</v>
      </c>
      <c r="C268" s="61">
        <v>500</v>
      </c>
      <c r="D268" s="30">
        <v>1</v>
      </c>
      <c r="E268" s="61"/>
      <c r="F268" s="61"/>
      <c r="G268" s="57">
        <f t="shared" si="5"/>
        <v>500</v>
      </c>
      <c r="H268" s="4"/>
      <c r="I268" s="7"/>
      <c r="J268" s="7"/>
      <c r="K268" s="7"/>
      <c r="L268" s="7"/>
      <c r="M268" s="3"/>
      <c r="N268" s="3"/>
      <c r="O268" s="3"/>
      <c r="P268" s="3"/>
    </row>
    <row r="269" spans="1:16" ht="21" hidden="1" outlineLevel="1" x14ac:dyDescent="0.4">
      <c r="A269" s="28"/>
      <c r="B269" s="29">
        <v>42335</v>
      </c>
      <c r="C269" s="61">
        <v>500</v>
      </c>
      <c r="D269" s="30">
        <v>1</v>
      </c>
      <c r="E269" s="61"/>
      <c r="F269" s="61"/>
      <c r="G269" s="57">
        <f t="shared" si="5"/>
        <v>500</v>
      </c>
      <c r="H269" s="4"/>
      <c r="I269" s="7"/>
      <c r="J269" s="7"/>
      <c r="K269" s="7"/>
      <c r="L269" s="7"/>
      <c r="M269" s="3"/>
      <c r="N269" s="3"/>
      <c r="O269" s="3"/>
      <c r="P269" s="3"/>
    </row>
    <row r="270" spans="1:16" ht="21" hidden="1" outlineLevel="1" x14ac:dyDescent="0.4">
      <c r="A270" s="28"/>
      <c r="B270" s="29">
        <v>42341</v>
      </c>
      <c r="C270" s="61">
        <v>500</v>
      </c>
      <c r="D270" s="30">
        <v>1</v>
      </c>
      <c r="E270" s="61"/>
      <c r="F270" s="61"/>
      <c r="G270" s="57">
        <f t="shared" si="5"/>
        <v>500</v>
      </c>
      <c r="H270" s="4"/>
      <c r="I270" s="7"/>
      <c r="J270" s="7"/>
      <c r="K270" s="7"/>
      <c r="L270" s="7"/>
      <c r="M270" s="3"/>
      <c r="N270" s="3"/>
      <c r="O270" s="3"/>
      <c r="P270" s="3"/>
    </row>
    <row r="271" spans="1:16" ht="21" hidden="1" outlineLevel="1" x14ac:dyDescent="0.4">
      <c r="A271" s="28"/>
      <c r="B271" s="29"/>
      <c r="C271" s="61"/>
      <c r="D271" s="30"/>
      <c r="E271" s="61"/>
      <c r="F271" s="61"/>
      <c r="G271" s="57">
        <f t="shared" si="5"/>
        <v>0</v>
      </c>
      <c r="H271" s="4"/>
      <c r="I271" s="7"/>
      <c r="J271" s="7"/>
      <c r="K271" s="7"/>
      <c r="L271" s="7"/>
      <c r="M271" s="3"/>
      <c r="N271" s="3"/>
      <c r="O271" s="3"/>
      <c r="P271" s="3"/>
    </row>
    <row r="272" spans="1:16" ht="21" hidden="1" outlineLevel="1" x14ac:dyDescent="0.4">
      <c r="A272" s="28"/>
      <c r="B272" s="29"/>
      <c r="C272" s="61"/>
      <c r="D272" s="30"/>
      <c r="E272" s="61"/>
      <c r="F272" s="61"/>
      <c r="G272" s="57">
        <f t="shared" si="5"/>
        <v>0</v>
      </c>
      <c r="H272" s="4"/>
      <c r="I272" s="7"/>
      <c r="J272" s="7"/>
      <c r="K272" s="7"/>
      <c r="L272" s="7"/>
      <c r="M272" s="3"/>
      <c r="N272" s="3"/>
      <c r="O272" s="3"/>
      <c r="P272" s="3"/>
    </row>
    <row r="273" spans="1:16" ht="21" hidden="1" outlineLevel="1" x14ac:dyDescent="0.4">
      <c r="A273" s="28"/>
      <c r="B273" s="29"/>
      <c r="C273" s="61"/>
      <c r="D273" s="30"/>
      <c r="E273" s="61"/>
      <c r="F273" s="61"/>
      <c r="G273" s="57"/>
      <c r="H273" s="4"/>
      <c r="I273" s="7"/>
      <c r="J273" s="7"/>
      <c r="K273" s="7"/>
      <c r="L273" s="7"/>
      <c r="M273" s="3"/>
      <c r="N273" s="3"/>
      <c r="O273" s="3"/>
      <c r="P273" s="3"/>
    </row>
    <row r="274" spans="1:16" ht="21" collapsed="1" x14ac:dyDescent="0.4">
      <c r="A274" s="39" t="s">
        <v>51</v>
      </c>
      <c r="B274" s="29"/>
      <c r="C274" s="30"/>
      <c r="D274" s="35">
        <f>D5+D43+D173+D195</f>
        <v>286.94</v>
      </c>
      <c r="E274" s="61"/>
      <c r="F274" s="61"/>
      <c r="G274" s="58">
        <f>G5+G43+G99+G173+G195+G256+G267</f>
        <v>55995</v>
      </c>
      <c r="H274" s="4"/>
      <c r="I274" s="7"/>
      <c r="J274" s="7"/>
      <c r="K274" s="7"/>
      <c r="L274" s="7"/>
      <c r="M274" s="3"/>
      <c r="N274" s="3"/>
      <c r="O274" s="3"/>
      <c r="P274" s="3"/>
    </row>
    <row r="275" spans="1:16" ht="21" x14ac:dyDescent="0.4">
      <c r="A275" s="6" t="s">
        <v>7</v>
      </c>
      <c r="B275" s="16"/>
      <c r="C275" s="7"/>
      <c r="D275" s="7"/>
      <c r="E275" s="64"/>
      <c r="F275" s="64"/>
      <c r="G275" s="12" t="s">
        <v>7</v>
      </c>
      <c r="H275" s="4"/>
      <c r="I275" s="7"/>
      <c r="J275" s="7"/>
      <c r="K275" s="7"/>
      <c r="L275" s="7"/>
      <c r="M275" s="3"/>
      <c r="N275" s="3"/>
      <c r="O275" s="3"/>
      <c r="P275" s="3"/>
    </row>
    <row r="276" spans="1:16" ht="21" x14ac:dyDescent="0.4">
      <c r="A276" s="6"/>
      <c r="B276" s="16"/>
      <c r="C276" s="7"/>
      <c r="D276" s="7"/>
      <c r="E276" s="7"/>
      <c r="F276" s="7"/>
      <c r="G276" s="11"/>
      <c r="H276" s="4"/>
      <c r="I276" s="7"/>
      <c r="J276" s="7"/>
      <c r="K276" s="7"/>
      <c r="L276" s="7"/>
      <c r="M276" s="3"/>
      <c r="N276" s="3"/>
      <c r="O276" s="3"/>
      <c r="P276" s="3"/>
    </row>
    <row r="277" spans="1:16" ht="21" x14ac:dyDescent="0.4">
      <c r="A277" s="6" t="s">
        <v>7</v>
      </c>
      <c r="B277" s="16"/>
      <c r="C277" s="7"/>
      <c r="D277" s="7"/>
      <c r="E277" s="7"/>
      <c r="F277" s="7"/>
      <c r="G277" s="45" t="s">
        <v>7</v>
      </c>
      <c r="H277" s="4" t="s">
        <v>7</v>
      </c>
      <c r="I277" s="7"/>
      <c r="J277" s="7"/>
      <c r="K277" s="7"/>
      <c r="L277" s="7"/>
      <c r="M277" s="3"/>
      <c r="N277" s="3"/>
      <c r="O277" s="3"/>
      <c r="P277" s="3"/>
    </row>
    <row r="278" spans="1:16" ht="21" x14ac:dyDescent="0.4">
      <c r="A278" s="6"/>
      <c r="B278" s="16"/>
      <c r="C278" s="7"/>
      <c r="D278" s="7"/>
      <c r="E278" s="7"/>
      <c r="F278" s="7"/>
      <c r="G278" s="11">
        <f>'2015 затраты '!I74</f>
        <v>51055</v>
      </c>
      <c r="H278" s="4"/>
      <c r="I278" s="7"/>
      <c r="J278" s="7"/>
      <c r="K278" s="7"/>
      <c r="L278" s="7"/>
      <c r="M278" s="3"/>
      <c r="N278" s="3"/>
      <c r="O278" s="3"/>
      <c r="P278" s="3"/>
    </row>
    <row r="279" spans="1:16" ht="21" x14ac:dyDescent="0.4">
      <c r="A279" s="3"/>
      <c r="B279" s="16"/>
      <c r="C279" s="3"/>
      <c r="D279" s="3"/>
      <c r="E279" s="3"/>
      <c r="F279" s="3"/>
      <c r="G279" s="12">
        <f>D274</f>
        <v>286.94</v>
      </c>
      <c r="H279" s="4"/>
      <c r="I279" s="3"/>
      <c r="J279" s="3"/>
      <c r="K279" s="3"/>
      <c r="L279" s="3"/>
      <c r="M279" s="3"/>
      <c r="N279" s="3"/>
      <c r="O279" s="3"/>
      <c r="P279" s="3"/>
    </row>
    <row r="280" spans="1:16" ht="21" x14ac:dyDescent="0.4">
      <c r="G280" s="11">
        <f>G278/G279</f>
        <v>177.9291838014916</v>
      </c>
    </row>
    <row r="281" spans="1:16" x14ac:dyDescent="0.3">
      <c r="G281" s="10" t="s">
        <v>7</v>
      </c>
    </row>
    <row r="282" spans="1:16" x14ac:dyDescent="0.3">
      <c r="A282" t="s">
        <v>74</v>
      </c>
      <c r="C282">
        <v>0</v>
      </c>
      <c r="D282">
        <v>13</v>
      </c>
      <c r="G282" s="10">
        <f>C282*D282</f>
        <v>0</v>
      </c>
    </row>
    <row r="283" spans="1:16" x14ac:dyDescent="0.3">
      <c r="A283" t="s">
        <v>75</v>
      </c>
      <c r="C283">
        <v>300</v>
      </c>
      <c r="D283">
        <v>23</v>
      </c>
      <c r="G283" s="10">
        <f>C283*D283</f>
        <v>6900</v>
      </c>
    </row>
    <row r="284" spans="1:16" x14ac:dyDescent="0.3">
      <c r="A284" t="s">
        <v>71</v>
      </c>
      <c r="C284">
        <v>80</v>
      </c>
      <c r="D284">
        <v>13</v>
      </c>
      <c r="G284" s="10">
        <f>C284*D284</f>
        <v>1040</v>
      </c>
    </row>
    <row r="285" spans="1:16" ht="18" x14ac:dyDescent="0.35">
      <c r="G285" s="55">
        <f>SUM(G282:G284)</f>
        <v>7940</v>
      </c>
    </row>
    <row r="287" spans="1:16" ht="21" x14ac:dyDescent="0.4">
      <c r="G287" s="56">
        <f>G274+G285</f>
        <v>63935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opLeftCell="A112" workbookViewId="0">
      <selection activeCell="A130" sqref="A130"/>
    </sheetView>
  </sheetViews>
  <sheetFormatPr defaultRowHeight="21" x14ac:dyDescent="0.4"/>
  <cols>
    <col min="1" max="1" width="12.88671875" style="3" customWidth="1"/>
    <col min="2" max="2" width="19.109375" style="3" customWidth="1"/>
    <col min="3" max="3" width="15" style="3" customWidth="1"/>
    <col min="4" max="4" width="13.88671875" style="3" customWidth="1"/>
    <col min="5" max="8" width="9.109375" style="3"/>
    <col min="9" max="9" width="10.44140625" style="3" bestFit="1" customWidth="1"/>
  </cols>
  <sheetData>
    <row r="1" spans="1:7" s="3" customFormat="1" x14ac:dyDescent="0.4">
      <c r="A1" s="3" t="s">
        <v>72</v>
      </c>
    </row>
    <row r="2" spans="1:7" s="3" customFormat="1" x14ac:dyDescent="0.4">
      <c r="A2" s="3" t="s">
        <v>48</v>
      </c>
      <c r="B2" s="3" t="s">
        <v>50</v>
      </c>
      <c r="C2" s="3" t="s">
        <v>5</v>
      </c>
      <c r="D2" s="3" t="s">
        <v>46</v>
      </c>
    </row>
    <row r="3" spans="1:7" s="3" customFormat="1" x14ac:dyDescent="0.4">
      <c r="A3" s="3" t="s">
        <v>73</v>
      </c>
    </row>
    <row r="4" spans="1:7" s="3" customFormat="1" x14ac:dyDescent="0.4">
      <c r="A4" s="6">
        <v>42154</v>
      </c>
      <c r="B4" s="3">
        <v>13</v>
      </c>
      <c r="C4" s="3">
        <v>200</v>
      </c>
      <c r="D4" s="3">
        <f t="shared" ref="D4:D55" si="0">B4*C4</f>
        <v>2600</v>
      </c>
      <c r="F4" s="3">
        <f>COUNT(B4:E4,B4:B55)</f>
        <v>55</v>
      </c>
    </row>
    <row r="5" spans="1:7" s="3" customFormat="1" x14ac:dyDescent="0.4">
      <c r="A5" s="6">
        <v>42155</v>
      </c>
      <c r="B5" s="3">
        <v>1.3</v>
      </c>
      <c r="C5" s="3">
        <v>200</v>
      </c>
      <c r="D5" s="3">
        <f t="shared" si="0"/>
        <v>260</v>
      </c>
    </row>
    <row r="6" spans="1:7" s="3" customFormat="1" x14ac:dyDescent="0.4">
      <c r="A6" s="6">
        <v>42156</v>
      </c>
      <c r="B6" s="3">
        <v>1</v>
      </c>
      <c r="C6" s="3">
        <v>150</v>
      </c>
      <c r="D6" s="3">
        <f t="shared" si="0"/>
        <v>150</v>
      </c>
    </row>
    <row r="7" spans="1:7" s="3" customFormat="1" x14ac:dyDescent="0.4">
      <c r="A7" s="6">
        <v>42157</v>
      </c>
      <c r="B7" s="3">
        <v>1</v>
      </c>
      <c r="C7" s="3">
        <v>150</v>
      </c>
      <c r="D7" s="3">
        <f t="shared" si="0"/>
        <v>150</v>
      </c>
    </row>
    <row r="8" spans="1:7" s="3" customFormat="1" x14ac:dyDescent="0.4">
      <c r="A8" s="6">
        <v>42161</v>
      </c>
      <c r="B8" s="3">
        <v>21</v>
      </c>
      <c r="C8" s="3">
        <v>200</v>
      </c>
      <c r="D8" s="3">
        <f t="shared" si="0"/>
        <v>4200</v>
      </c>
    </row>
    <row r="9" spans="1:7" s="3" customFormat="1" x14ac:dyDescent="0.4">
      <c r="A9" s="6">
        <v>42162</v>
      </c>
      <c r="B9" s="3">
        <v>1</v>
      </c>
      <c r="C9" s="3">
        <v>150</v>
      </c>
      <c r="D9" s="3">
        <f t="shared" si="0"/>
        <v>150</v>
      </c>
    </row>
    <row r="10" spans="1:7" s="3" customFormat="1" x14ac:dyDescent="0.4">
      <c r="A10" s="6">
        <v>42167</v>
      </c>
      <c r="B10" s="3">
        <v>30</v>
      </c>
      <c r="C10" s="3">
        <v>200</v>
      </c>
      <c r="D10" s="3">
        <f t="shared" si="0"/>
        <v>6000</v>
      </c>
    </row>
    <row r="11" spans="1:7" s="3" customFormat="1" x14ac:dyDescent="0.4">
      <c r="A11" s="6">
        <v>42175</v>
      </c>
      <c r="B11" s="3">
        <v>40.5</v>
      </c>
      <c r="C11" s="3">
        <v>180</v>
      </c>
      <c r="D11" s="3">
        <f t="shared" si="0"/>
        <v>7290</v>
      </c>
    </row>
    <row r="12" spans="1:7" s="3" customFormat="1" x14ac:dyDescent="0.4">
      <c r="A12" s="6">
        <v>42176</v>
      </c>
      <c r="B12" s="3">
        <v>3</v>
      </c>
      <c r="C12" s="3">
        <v>180</v>
      </c>
      <c r="D12" s="3">
        <f t="shared" si="0"/>
        <v>540</v>
      </c>
    </row>
    <row r="13" spans="1:7" s="3" customFormat="1" x14ac:dyDescent="0.4">
      <c r="A13" s="6">
        <v>42178</v>
      </c>
      <c r="B13" s="3">
        <v>0.6</v>
      </c>
      <c r="C13" s="3">
        <v>180</v>
      </c>
      <c r="D13" s="3">
        <f t="shared" si="0"/>
        <v>108</v>
      </c>
      <c r="G13" s="3" t="s">
        <v>7</v>
      </c>
    </row>
    <row r="14" spans="1:7" s="3" customFormat="1" x14ac:dyDescent="0.4">
      <c r="A14" s="6">
        <v>42182</v>
      </c>
      <c r="B14" s="3">
        <v>10</v>
      </c>
      <c r="C14" s="3">
        <v>180</v>
      </c>
      <c r="D14" s="3">
        <f t="shared" si="0"/>
        <v>1800</v>
      </c>
    </row>
    <row r="15" spans="1:7" s="3" customFormat="1" x14ac:dyDescent="0.4">
      <c r="A15" s="6"/>
      <c r="B15" s="3">
        <v>44</v>
      </c>
      <c r="C15" s="3">
        <v>160</v>
      </c>
      <c r="D15" s="3">
        <f t="shared" si="0"/>
        <v>7040</v>
      </c>
    </row>
    <row r="16" spans="1:7" s="3" customFormat="1" x14ac:dyDescent="0.4">
      <c r="A16" s="6">
        <v>42185</v>
      </c>
      <c r="B16" s="3">
        <v>2</v>
      </c>
      <c r="C16" s="3">
        <v>160</v>
      </c>
      <c r="D16" s="3">
        <f t="shared" si="0"/>
        <v>320</v>
      </c>
      <c r="G16" s="3" t="s">
        <v>7</v>
      </c>
    </row>
    <row r="17" spans="1:9" s="3" customFormat="1" x14ac:dyDescent="0.4">
      <c r="A17" s="6">
        <v>42186</v>
      </c>
      <c r="B17" s="3">
        <v>0.6</v>
      </c>
      <c r="C17" s="3">
        <v>160</v>
      </c>
      <c r="D17" s="3">
        <f t="shared" si="0"/>
        <v>96</v>
      </c>
      <c r="G17" s="3" t="s">
        <v>7</v>
      </c>
    </row>
    <row r="18" spans="1:9" s="3" customFormat="1" x14ac:dyDescent="0.4">
      <c r="A18" s="6">
        <v>42187</v>
      </c>
      <c r="B18" s="3">
        <v>3</v>
      </c>
      <c r="C18" s="3">
        <v>160</v>
      </c>
      <c r="D18" s="3">
        <f t="shared" si="0"/>
        <v>480</v>
      </c>
      <c r="G18" s="3" t="s">
        <v>7</v>
      </c>
    </row>
    <row r="19" spans="1:9" s="3" customFormat="1" x14ac:dyDescent="0.4">
      <c r="A19" s="6">
        <v>42189</v>
      </c>
      <c r="B19" s="3">
        <v>10</v>
      </c>
      <c r="C19" s="3">
        <v>160</v>
      </c>
      <c r="D19" s="3">
        <f t="shared" si="0"/>
        <v>1600</v>
      </c>
    </row>
    <row r="20" spans="1:9" s="3" customFormat="1" x14ac:dyDescent="0.4">
      <c r="A20" s="6"/>
      <c r="B20" s="3">
        <v>54</v>
      </c>
      <c r="C20" s="3">
        <v>120</v>
      </c>
      <c r="D20" s="3">
        <f t="shared" si="0"/>
        <v>6480</v>
      </c>
      <c r="F20" s="3" t="s">
        <v>7</v>
      </c>
      <c r="G20" s="3" t="s">
        <v>7</v>
      </c>
    </row>
    <row r="21" spans="1:9" s="3" customFormat="1" x14ac:dyDescent="0.4">
      <c r="A21" s="6">
        <v>42196</v>
      </c>
      <c r="B21" s="3">
        <v>15</v>
      </c>
      <c r="C21" s="3">
        <v>100</v>
      </c>
      <c r="D21" s="3">
        <f t="shared" si="0"/>
        <v>1500</v>
      </c>
    </row>
    <row r="22" spans="1:9" s="3" customFormat="1" x14ac:dyDescent="0.4">
      <c r="A22" s="6"/>
      <c r="B22" s="3">
        <v>43</v>
      </c>
      <c r="C22" s="3">
        <v>90</v>
      </c>
      <c r="D22" s="3">
        <f t="shared" si="0"/>
        <v>3870</v>
      </c>
    </row>
    <row r="23" spans="1:9" s="3" customFormat="1" x14ac:dyDescent="0.4">
      <c r="A23" s="6">
        <v>42198</v>
      </c>
      <c r="B23" s="3">
        <v>3</v>
      </c>
      <c r="C23" s="3">
        <v>50</v>
      </c>
      <c r="D23" s="3">
        <f t="shared" si="0"/>
        <v>150</v>
      </c>
      <c r="G23" s="3" t="s">
        <v>7</v>
      </c>
    </row>
    <row r="24" spans="1:9" s="3" customFormat="1" x14ac:dyDescent="0.4">
      <c r="A24" s="6"/>
      <c r="B24" s="3">
        <v>3.5</v>
      </c>
      <c r="C24" s="3">
        <v>100</v>
      </c>
      <c r="D24" s="3">
        <f t="shared" si="0"/>
        <v>350</v>
      </c>
      <c r="G24" s="3" t="s">
        <v>7</v>
      </c>
    </row>
    <row r="25" spans="1:9" s="3" customFormat="1" x14ac:dyDescent="0.4">
      <c r="A25" s="6">
        <v>42204</v>
      </c>
      <c r="B25" s="3">
        <v>24</v>
      </c>
      <c r="C25" s="3">
        <v>100</v>
      </c>
      <c r="D25" s="3">
        <f t="shared" si="0"/>
        <v>2400</v>
      </c>
    </row>
    <row r="26" spans="1:9" s="3" customFormat="1" x14ac:dyDescent="0.4">
      <c r="A26" s="6"/>
      <c r="B26" s="3">
        <v>24</v>
      </c>
      <c r="C26" s="3">
        <v>90</v>
      </c>
      <c r="D26" s="3">
        <f t="shared" si="0"/>
        <v>2160</v>
      </c>
      <c r="F26" s="3" t="s">
        <v>7</v>
      </c>
    </row>
    <row r="27" spans="1:9" s="3" customFormat="1" x14ac:dyDescent="0.4">
      <c r="A27" s="6"/>
      <c r="B27" s="3">
        <v>10</v>
      </c>
      <c r="C27" s="3">
        <v>80</v>
      </c>
      <c r="D27" s="3">
        <f t="shared" si="0"/>
        <v>800</v>
      </c>
    </row>
    <row r="28" spans="1:9" s="3" customFormat="1" x14ac:dyDescent="0.4">
      <c r="A28" s="6">
        <v>42207</v>
      </c>
      <c r="B28" s="3">
        <v>20</v>
      </c>
      <c r="C28" s="3">
        <v>80</v>
      </c>
      <c r="D28" s="3">
        <f t="shared" si="0"/>
        <v>1600</v>
      </c>
    </row>
    <row r="29" spans="1:9" s="3" customFormat="1" x14ac:dyDescent="0.4">
      <c r="A29" s="6">
        <v>42210</v>
      </c>
      <c r="B29" s="3">
        <v>10</v>
      </c>
      <c r="C29" s="3">
        <v>90</v>
      </c>
      <c r="D29" s="3">
        <f t="shared" si="0"/>
        <v>900</v>
      </c>
      <c r="I29" s="3" t="s">
        <v>7</v>
      </c>
    </row>
    <row r="30" spans="1:9" s="3" customFormat="1" x14ac:dyDescent="0.4">
      <c r="A30" s="6">
        <v>42210</v>
      </c>
      <c r="B30" s="3">
        <v>38.5</v>
      </c>
      <c r="C30" s="3">
        <v>80</v>
      </c>
      <c r="D30" s="3">
        <f t="shared" si="0"/>
        <v>3080</v>
      </c>
    </row>
    <row r="31" spans="1:9" s="3" customFormat="1" x14ac:dyDescent="0.4">
      <c r="A31" s="6">
        <v>42213</v>
      </c>
      <c r="B31" s="3">
        <v>15</v>
      </c>
      <c r="C31" s="3">
        <v>50</v>
      </c>
      <c r="D31" s="3">
        <v>200</v>
      </c>
    </row>
    <row r="32" spans="1:9" s="3" customFormat="1" x14ac:dyDescent="0.4">
      <c r="A32" s="6">
        <v>42217</v>
      </c>
      <c r="B32" s="3">
        <v>27</v>
      </c>
      <c r="C32" s="3">
        <v>80</v>
      </c>
      <c r="D32" s="3">
        <f t="shared" si="0"/>
        <v>2160</v>
      </c>
    </row>
    <row r="33" spans="1:7" s="3" customFormat="1" x14ac:dyDescent="0.4">
      <c r="A33" s="6">
        <v>42222</v>
      </c>
      <c r="B33" s="3">
        <v>38</v>
      </c>
      <c r="C33" s="3">
        <v>90</v>
      </c>
      <c r="D33" s="3">
        <f t="shared" si="0"/>
        <v>3420</v>
      </c>
    </row>
    <row r="34" spans="1:7" s="3" customFormat="1" x14ac:dyDescent="0.4">
      <c r="A34" s="6">
        <v>42225</v>
      </c>
      <c r="B34" s="3">
        <v>24</v>
      </c>
      <c r="C34" s="3">
        <v>95</v>
      </c>
      <c r="D34" s="3">
        <f t="shared" si="0"/>
        <v>2280</v>
      </c>
    </row>
    <row r="35" spans="1:7" s="3" customFormat="1" x14ac:dyDescent="0.4">
      <c r="A35" s="6">
        <v>42258</v>
      </c>
      <c r="B35" s="3">
        <v>15</v>
      </c>
      <c r="C35" s="3">
        <v>80</v>
      </c>
      <c r="D35" s="3">
        <f t="shared" si="0"/>
        <v>1200</v>
      </c>
    </row>
    <row r="36" spans="1:7" s="3" customFormat="1" x14ac:dyDescent="0.4">
      <c r="A36" s="6"/>
      <c r="B36" s="3">
        <v>15</v>
      </c>
      <c r="C36" s="3">
        <v>70</v>
      </c>
      <c r="D36" s="3">
        <f t="shared" si="0"/>
        <v>1050</v>
      </c>
    </row>
    <row r="37" spans="1:7" s="3" customFormat="1" x14ac:dyDescent="0.4">
      <c r="A37" s="6">
        <v>42230</v>
      </c>
      <c r="B37" s="3">
        <v>14.5</v>
      </c>
      <c r="C37" s="3">
        <v>70</v>
      </c>
      <c r="D37" s="3">
        <f t="shared" si="0"/>
        <v>1015</v>
      </c>
    </row>
    <row r="38" spans="1:7" s="3" customFormat="1" x14ac:dyDescent="0.4">
      <c r="A38" s="6"/>
      <c r="B38" s="3">
        <v>8</v>
      </c>
      <c r="C38" s="3">
        <v>80</v>
      </c>
      <c r="D38" s="3">
        <f t="shared" si="0"/>
        <v>640</v>
      </c>
    </row>
    <row r="39" spans="1:7" s="3" customFormat="1" x14ac:dyDescent="0.4">
      <c r="A39" s="6"/>
      <c r="B39" s="3">
        <v>1</v>
      </c>
      <c r="C39" s="3">
        <v>60</v>
      </c>
      <c r="D39" s="3">
        <f t="shared" si="0"/>
        <v>60</v>
      </c>
    </row>
    <row r="40" spans="1:7" s="3" customFormat="1" x14ac:dyDescent="0.4">
      <c r="A40" s="6">
        <v>42238</v>
      </c>
      <c r="B40" s="3">
        <v>12</v>
      </c>
      <c r="C40" s="3">
        <v>90</v>
      </c>
      <c r="D40" s="3">
        <f t="shared" si="0"/>
        <v>1080</v>
      </c>
    </row>
    <row r="41" spans="1:7" s="3" customFormat="1" x14ac:dyDescent="0.4">
      <c r="A41" s="6"/>
      <c r="B41" s="3">
        <v>3</v>
      </c>
      <c r="C41" s="3">
        <v>60</v>
      </c>
      <c r="D41" s="3">
        <f t="shared" si="0"/>
        <v>180</v>
      </c>
    </row>
    <row r="42" spans="1:7" s="3" customFormat="1" x14ac:dyDescent="0.4">
      <c r="A42" s="6"/>
      <c r="B42" s="3">
        <v>24</v>
      </c>
      <c r="C42" s="3">
        <v>100</v>
      </c>
      <c r="D42" s="3">
        <f t="shared" si="0"/>
        <v>2400</v>
      </c>
    </row>
    <row r="43" spans="1:7" s="3" customFormat="1" x14ac:dyDescent="0.4">
      <c r="A43" s="6">
        <v>42242</v>
      </c>
      <c r="B43" s="3">
        <v>1</v>
      </c>
      <c r="C43" s="3">
        <v>100</v>
      </c>
      <c r="D43" s="3">
        <f t="shared" si="0"/>
        <v>100</v>
      </c>
    </row>
    <row r="44" spans="1:7" s="3" customFormat="1" x14ac:dyDescent="0.4">
      <c r="A44" s="6">
        <v>42245</v>
      </c>
      <c r="B44" s="3">
        <v>10</v>
      </c>
      <c r="C44" s="3">
        <v>70</v>
      </c>
      <c r="D44" s="3">
        <f t="shared" si="0"/>
        <v>700</v>
      </c>
    </row>
    <row r="45" spans="1:7" s="3" customFormat="1" x14ac:dyDescent="0.4">
      <c r="A45" s="6"/>
      <c r="B45" s="3">
        <v>5</v>
      </c>
      <c r="C45" s="3">
        <v>50</v>
      </c>
      <c r="D45" s="3">
        <f t="shared" si="0"/>
        <v>250</v>
      </c>
    </row>
    <row r="46" spans="1:7" s="3" customFormat="1" x14ac:dyDescent="0.4">
      <c r="A46" s="6"/>
      <c r="B46" s="3">
        <v>55</v>
      </c>
      <c r="C46" s="3">
        <v>80</v>
      </c>
      <c r="D46" s="3">
        <f t="shared" si="0"/>
        <v>4400</v>
      </c>
      <c r="G46" s="3" t="s">
        <v>7</v>
      </c>
    </row>
    <row r="47" spans="1:7" s="3" customFormat="1" x14ac:dyDescent="0.4">
      <c r="A47" s="6"/>
      <c r="B47" s="3">
        <v>1.8</v>
      </c>
      <c r="C47" s="3">
        <v>80</v>
      </c>
      <c r="D47" s="3">
        <f t="shared" si="0"/>
        <v>144</v>
      </c>
    </row>
    <row r="48" spans="1:7" s="3" customFormat="1" x14ac:dyDescent="0.4">
      <c r="A48" s="6">
        <v>42252</v>
      </c>
      <c r="B48" s="3">
        <v>4</v>
      </c>
      <c r="C48" s="3">
        <v>60</v>
      </c>
      <c r="D48" s="3">
        <f t="shared" si="0"/>
        <v>240</v>
      </c>
    </row>
    <row r="49" spans="1:8" s="3" customFormat="1" x14ac:dyDescent="0.4">
      <c r="A49" s="6"/>
      <c r="B49" s="3">
        <v>15</v>
      </c>
      <c r="C49" s="3">
        <v>70</v>
      </c>
      <c r="D49" s="3">
        <f t="shared" si="0"/>
        <v>1050</v>
      </c>
      <c r="H49" s="3">
        <f>46-19</f>
        <v>27</v>
      </c>
    </row>
    <row r="50" spans="1:8" s="3" customFormat="1" x14ac:dyDescent="0.4">
      <c r="A50" s="6"/>
      <c r="B50" s="3">
        <v>27</v>
      </c>
      <c r="C50" s="3">
        <v>80</v>
      </c>
      <c r="D50" s="3">
        <f t="shared" si="0"/>
        <v>2160</v>
      </c>
    </row>
    <row r="51" spans="1:8" s="3" customFormat="1" x14ac:dyDescent="0.4">
      <c r="A51" s="6">
        <v>42259</v>
      </c>
      <c r="B51" s="3">
        <v>20</v>
      </c>
      <c r="C51" s="3">
        <v>80</v>
      </c>
      <c r="D51" s="3">
        <f t="shared" si="0"/>
        <v>1600</v>
      </c>
    </row>
    <row r="52" spans="1:8" s="3" customFormat="1" x14ac:dyDescent="0.4">
      <c r="A52" s="6"/>
      <c r="B52" s="3">
        <v>28</v>
      </c>
      <c r="C52" s="3">
        <v>100</v>
      </c>
      <c r="D52" s="3">
        <f t="shared" si="0"/>
        <v>2800</v>
      </c>
    </row>
    <row r="53" spans="1:8" s="3" customFormat="1" x14ac:dyDescent="0.4">
      <c r="A53" s="6">
        <v>42266</v>
      </c>
      <c r="B53" s="3">
        <v>45</v>
      </c>
      <c r="C53" s="3">
        <v>90</v>
      </c>
      <c r="D53" s="3">
        <f t="shared" si="0"/>
        <v>4050</v>
      </c>
    </row>
    <row r="54" spans="1:8" s="3" customFormat="1" x14ac:dyDescent="0.4">
      <c r="A54" s="6">
        <v>42273</v>
      </c>
      <c r="B54" s="3">
        <v>1.5</v>
      </c>
      <c r="C54" s="3">
        <v>80</v>
      </c>
      <c r="D54" s="3">
        <f t="shared" si="0"/>
        <v>120</v>
      </c>
    </row>
    <row r="55" spans="1:8" s="3" customFormat="1" x14ac:dyDescent="0.4">
      <c r="A55" s="6"/>
      <c r="B55" s="3">
        <v>32</v>
      </c>
      <c r="C55" s="3">
        <v>100</v>
      </c>
      <c r="D55" s="3">
        <f t="shared" si="0"/>
        <v>3200</v>
      </c>
    </row>
    <row r="56" spans="1:8" s="3" customFormat="1" x14ac:dyDescent="0.4">
      <c r="A56" s="6"/>
    </row>
    <row r="58" spans="1:8" s="3" customFormat="1" x14ac:dyDescent="0.4">
      <c r="B58" s="3">
        <f>SUM(B4:B57)</f>
        <v>868.8</v>
      </c>
      <c r="D58" s="3">
        <f>SUM(D4:D57)</f>
        <v>92573</v>
      </c>
      <c r="H58" s="3">
        <f>D58/B58</f>
        <v>106.55271639042358</v>
      </c>
    </row>
    <row r="62" spans="1:8" s="3" customFormat="1" x14ac:dyDescent="0.4">
      <c r="A62" s="3" t="s">
        <v>44</v>
      </c>
    </row>
    <row r="64" spans="1:8" s="3" customFormat="1" x14ac:dyDescent="0.4">
      <c r="A64" s="6">
        <v>42204</v>
      </c>
      <c r="B64" s="3">
        <v>2</v>
      </c>
      <c r="C64" s="3">
        <v>250</v>
      </c>
      <c r="D64" s="3">
        <f>B64*C64</f>
        <v>500</v>
      </c>
    </row>
    <row r="65" spans="1:8" s="3" customFormat="1" x14ac:dyDescent="0.4">
      <c r="A65" s="6"/>
      <c r="B65" s="3">
        <v>2</v>
      </c>
      <c r="C65" s="3">
        <v>200</v>
      </c>
      <c r="D65" s="3">
        <f t="shared" ref="D65:D90" si="1">B65*C65</f>
        <v>400</v>
      </c>
    </row>
    <row r="66" spans="1:8" s="3" customFormat="1" x14ac:dyDescent="0.4">
      <c r="A66" s="6"/>
      <c r="B66" s="3">
        <v>3</v>
      </c>
      <c r="C66" s="3">
        <v>150</v>
      </c>
      <c r="D66" s="3">
        <f t="shared" si="1"/>
        <v>450</v>
      </c>
    </row>
    <row r="67" spans="1:8" s="3" customFormat="1" x14ac:dyDescent="0.4">
      <c r="A67" s="6">
        <v>42207</v>
      </c>
      <c r="B67" s="3">
        <v>0.8</v>
      </c>
      <c r="C67" s="3">
        <v>250</v>
      </c>
      <c r="D67" s="3">
        <f t="shared" si="1"/>
        <v>200</v>
      </c>
      <c r="H67" s="3" t="s">
        <v>7</v>
      </c>
    </row>
    <row r="68" spans="1:8" s="3" customFormat="1" x14ac:dyDescent="0.4">
      <c r="A68" s="6">
        <v>42210</v>
      </c>
      <c r="B68" s="3">
        <v>3</v>
      </c>
      <c r="C68" s="3">
        <v>180</v>
      </c>
      <c r="D68" s="3">
        <f t="shared" si="1"/>
        <v>540</v>
      </c>
      <c r="H68" s="3" t="s">
        <v>7</v>
      </c>
    </row>
    <row r="69" spans="1:8" s="3" customFormat="1" x14ac:dyDescent="0.4">
      <c r="A69" s="6"/>
      <c r="B69" s="3">
        <v>18.5</v>
      </c>
      <c r="C69" s="3">
        <v>200</v>
      </c>
      <c r="D69" s="3">
        <f t="shared" si="1"/>
        <v>3700</v>
      </c>
    </row>
    <row r="70" spans="1:8" s="3" customFormat="1" x14ac:dyDescent="0.4">
      <c r="A70" s="6">
        <v>42217</v>
      </c>
      <c r="B70" s="3">
        <v>37</v>
      </c>
      <c r="C70" s="3">
        <v>160</v>
      </c>
      <c r="D70" s="3">
        <f t="shared" si="1"/>
        <v>5920</v>
      </c>
    </row>
    <row r="71" spans="1:8" s="3" customFormat="1" x14ac:dyDescent="0.4">
      <c r="A71" s="6">
        <v>42222</v>
      </c>
      <c r="B71" s="3">
        <v>33</v>
      </c>
      <c r="C71" s="3">
        <v>150</v>
      </c>
      <c r="D71" s="3">
        <f t="shared" si="1"/>
        <v>4950</v>
      </c>
    </row>
    <row r="72" spans="1:8" s="3" customFormat="1" x14ac:dyDescent="0.4">
      <c r="A72" s="6"/>
      <c r="B72" s="3">
        <v>4</v>
      </c>
      <c r="C72" s="3">
        <v>100</v>
      </c>
      <c r="D72" s="3">
        <f t="shared" si="1"/>
        <v>400</v>
      </c>
    </row>
    <row r="73" spans="1:8" s="3" customFormat="1" x14ac:dyDescent="0.4">
      <c r="A73" s="6">
        <v>42224</v>
      </c>
      <c r="B73" s="3">
        <v>4</v>
      </c>
      <c r="C73" s="3">
        <v>100</v>
      </c>
      <c r="D73" s="3">
        <f t="shared" si="1"/>
        <v>400</v>
      </c>
    </row>
    <row r="74" spans="1:8" s="3" customFormat="1" x14ac:dyDescent="0.4">
      <c r="A74" s="6"/>
      <c r="B74" s="3">
        <v>5</v>
      </c>
      <c r="C74" s="3">
        <v>120</v>
      </c>
      <c r="D74" s="3">
        <f t="shared" si="1"/>
        <v>600</v>
      </c>
    </row>
    <row r="75" spans="1:8" s="3" customFormat="1" x14ac:dyDescent="0.4">
      <c r="A75" s="6"/>
      <c r="B75" s="3">
        <v>46</v>
      </c>
      <c r="C75" s="3">
        <v>150</v>
      </c>
      <c r="D75" s="3">
        <f t="shared" si="1"/>
        <v>6900</v>
      </c>
    </row>
    <row r="76" spans="1:8" s="3" customFormat="1" x14ac:dyDescent="0.4">
      <c r="A76" s="6">
        <v>42258</v>
      </c>
      <c r="B76" s="3">
        <v>13.8</v>
      </c>
      <c r="C76" s="3">
        <v>100</v>
      </c>
      <c r="D76" s="3">
        <f t="shared" si="1"/>
        <v>1380</v>
      </c>
    </row>
    <row r="77" spans="1:8" s="3" customFormat="1" x14ac:dyDescent="0.4">
      <c r="A77" s="6">
        <v>42230</v>
      </c>
      <c r="B77" s="3">
        <v>20</v>
      </c>
      <c r="C77" s="3">
        <v>120</v>
      </c>
      <c r="D77" s="3">
        <f t="shared" si="1"/>
        <v>2400</v>
      </c>
    </row>
    <row r="78" spans="1:8" s="3" customFormat="1" x14ac:dyDescent="0.4">
      <c r="A78" s="6"/>
      <c r="B78" s="3">
        <v>27</v>
      </c>
      <c r="C78" s="3">
        <v>100</v>
      </c>
      <c r="D78" s="3">
        <f t="shared" si="1"/>
        <v>2700</v>
      </c>
    </row>
    <row r="79" spans="1:8" s="3" customFormat="1" x14ac:dyDescent="0.4">
      <c r="A79" s="6">
        <v>42231</v>
      </c>
      <c r="B79" s="3">
        <v>8</v>
      </c>
      <c r="C79" s="3">
        <v>100</v>
      </c>
      <c r="D79" s="3">
        <f t="shared" si="1"/>
        <v>800</v>
      </c>
    </row>
    <row r="80" spans="1:8" s="3" customFormat="1" x14ac:dyDescent="0.4">
      <c r="A80" s="6">
        <v>42236</v>
      </c>
      <c r="B80" s="3">
        <v>0</v>
      </c>
      <c r="C80" s="3">
        <v>100</v>
      </c>
      <c r="D80" s="3">
        <f t="shared" si="1"/>
        <v>0</v>
      </c>
    </row>
    <row r="81" spans="1:8" s="3" customFormat="1" x14ac:dyDescent="0.4">
      <c r="A81" s="6">
        <v>42238</v>
      </c>
      <c r="B81" s="3">
        <v>17</v>
      </c>
      <c r="C81" s="3">
        <v>100</v>
      </c>
      <c r="D81" s="3">
        <f t="shared" si="1"/>
        <v>1700</v>
      </c>
      <c r="H81" s="3" t="s">
        <v>7</v>
      </c>
    </row>
    <row r="82" spans="1:8" s="3" customFormat="1" x14ac:dyDescent="0.4">
      <c r="A82" s="6"/>
      <c r="B82" s="3">
        <v>17</v>
      </c>
      <c r="C82" s="3">
        <v>90</v>
      </c>
      <c r="D82" s="3">
        <f t="shared" si="1"/>
        <v>1530</v>
      </c>
    </row>
    <row r="83" spans="1:8" s="3" customFormat="1" x14ac:dyDescent="0.4">
      <c r="A83" s="6">
        <v>42242</v>
      </c>
      <c r="B83" s="3">
        <v>2</v>
      </c>
      <c r="C83" s="3">
        <v>100</v>
      </c>
      <c r="D83" s="3">
        <f t="shared" si="1"/>
        <v>200</v>
      </c>
    </row>
    <row r="84" spans="1:8" s="3" customFormat="1" x14ac:dyDescent="0.4">
      <c r="A84" s="6"/>
      <c r="B84" s="3">
        <v>10</v>
      </c>
      <c r="C84" s="3">
        <v>80</v>
      </c>
      <c r="D84" s="3">
        <f t="shared" si="1"/>
        <v>800</v>
      </c>
    </row>
    <row r="85" spans="1:8" s="3" customFormat="1" x14ac:dyDescent="0.4">
      <c r="A85" s="6"/>
      <c r="B85" s="3">
        <v>26</v>
      </c>
      <c r="C85" s="3">
        <v>90</v>
      </c>
      <c r="D85" s="3">
        <f t="shared" si="1"/>
        <v>2340</v>
      </c>
      <c r="H85" s="3">
        <f>SUM(D83:D85)</f>
        <v>3340</v>
      </c>
    </row>
    <row r="86" spans="1:8" s="3" customFormat="1" x14ac:dyDescent="0.4">
      <c r="A86" s="6">
        <v>42252</v>
      </c>
      <c r="B86" s="3">
        <v>36</v>
      </c>
      <c r="C86" s="3">
        <v>80</v>
      </c>
      <c r="D86" s="3">
        <f t="shared" si="1"/>
        <v>2880</v>
      </c>
    </row>
    <row r="87" spans="1:8" s="3" customFormat="1" x14ac:dyDescent="0.4">
      <c r="A87" s="6">
        <v>42258</v>
      </c>
      <c r="B87" s="3">
        <v>2.5</v>
      </c>
      <c r="C87" s="3">
        <v>80</v>
      </c>
      <c r="D87" s="3">
        <f t="shared" si="1"/>
        <v>200</v>
      </c>
    </row>
    <row r="88" spans="1:8" s="3" customFormat="1" x14ac:dyDescent="0.4">
      <c r="A88" s="6">
        <v>42259</v>
      </c>
      <c r="B88" s="3">
        <v>29</v>
      </c>
      <c r="C88" s="3">
        <v>100</v>
      </c>
      <c r="D88" s="3">
        <f t="shared" si="1"/>
        <v>2900</v>
      </c>
    </row>
    <row r="89" spans="1:8" s="3" customFormat="1" x14ac:dyDescent="0.4">
      <c r="A89" s="6">
        <v>42266</v>
      </c>
      <c r="B89" s="3">
        <v>16</v>
      </c>
      <c r="C89" s="3">
        <v>100</v>
      </c>
      <c r="D89" s="3">
        <f t="shared" si="1"/>
        <v>1600</v>
      </c>
    </row>
    <row r="90" spans="1:8" s="3" customFormat="1" x14ac:dyDescent="0.4">
      <c r="A90" s="6">
        <v>42273</v>
      </c>
      <c r="B90" s="3">
        <v>11</v>
      </c>
      <c r="C90" s="3">
        <v>100</v>
      </c>
      <c r="D90" s="3">
        <f t="shared" si="1"/>
        <v>1100</v>
      </c>
    </row>
    <row r="93" spans="1:8" s="3" customFormat="1" x14ac:dyDescent="0.4">
      <c r="B93" s="3">
        <f>SUM(B64:B92)</f>
        <v>393.6</v>
      </c>
      <c r="D93" s="3">
        <f>SUM(D64:D92)</f>
        <v>47490</v>
      </c>
      <c r="H93" s="3">
        <f>D93/B93</f>
        <v>120.65548780487804</v>
      </c>
    </row>
    <row r="96" spans="1:8" s="3" customFormat="1" x14ac:dyDescent="0.4">
      <c r="D96" s="3">
        <f>D93+D58</f>
        <v>140063</v>
      </c>
    </row>
    <row r="100" spans="1:6" x14ac:dyDescent="0.4">
      <c r="A100" s="3" t="s">
        <v>76</v>
      </c>
    </row>
    <row r="101" spans="1:6" x14ac:dyDescent="0.4">
      <c r="A101" s="6">
        <v>42203</v>
      </c>
      <c r="B101" s="3">
        <v>2</v>
      </c>
      <c r="C101" s="3">
        <v>15</v>
      </c>
      <c r="D101" s="3">
        <f>B101*C101</f>
        <v>30</v>
      </c>
      <c r="F101" s="3">
        <f>SUM(D101:D105)</f>
        <v>760</v>
      </c>
    </row>
    <row r="102" spans="1:6" x14ac:dyDescent="0.4">
      <c r="A102" s="6">
        <v>42210</v>
      </c>
      <c r="B102" s="3">
        <v>5</v>
      </c>
      <c r="C102" s="3">
        <v>20</v>
      </c>
      <c r="D102" s="3">
        <f>B102*C102</f>
        <v>100</v>
      </c>
    </row>
    <row r="103" spans="1:6" x14ac:dyDescent="0.4">
      <c r="A103" s="6">
        <v>42266</v>
      </c>
      <c r="B103" s="3">
        <v>15</v>
      </c>
      <c r="C103" s="3">
        <v>30</v>
      </c>
      <c r="D103" s="3">
        <f t="shared" ref="D103:D119" si="2">B103*C103</f>
        <v>450</v>
      </c>
    </row>
    <row r="104" spans="1:6" x14ac:dyDescent="0.4">
      <c r="A104" s="6"/>
      <c r="B104" s="3">
        <v>6</v>
      </c>
      <c r="C104" s="3">
        <v>30</v>
      </c>
      <c r="D104" s="3">
        <f t="shared" si="2"/>
        <v>180</v>
      </c>
    </row>
    <row r="105" spans="1:6" x14ac:dyDescent="0.4">
      <c r="D105" s="3">
        <f t="shared" si="2"/>
        <v>0</v>
      </c>
    </row>
    <row r="106" spans="1:6" x14ac:dyDescent="0.4">
      <c r="A106" s="3" t="s">
        <v>77</v>
      </c>
      <c r="D106" s="3">
        <f t="shared" si="2"/>
        <v>0</v>
      </c>
    </row>
    <row r="107" spans="1:6" x14ac:dyDescent="0.4">
      <c r="A107" s="6">
        <v>42210</v>
      </c>
      <c r="B107" s="3">
        <v>15</v>
      </c>
      <c r="C107" s="3">
        <v>20</v>
      </c>
      <c r="D107" s="3">
        <f t="shared" si="2"/>
        <v>300</v>
      </c>
    </row>
    <row r="108" spans="1:6" x14ac:dyDescent="0.4">
      <c r="B108" s="3">
        <v>2</v>
      </c>
      <c r="C108" s="3">
        <v>15</v>
      </c>
      <c r="D108" s="3">
        <f t="shared" si="2"/>
        <v>30</v>
      </c>
    </row>
    <row r="109" spans="1:6" x14ac:dyDescent="0.4">
      <c r="A109" s="6">
        <v>42217</v>
      </c>
      <c r="B109" s="3">
        <v>23</v>
      </c>
      <c r="C109" s="3">
        <v>20</v>
      </c>
      <c r="D109" s="3">
        <f t="shared" si="2"/>
        <v>460</v>
      </c>
    </row>
    <row r="110" spans="1:6" x14ac:dyDescent="0.4">
      <c r="A110" s="6">
        <v>42222</v>
      </c>
      <c r="B110" s="3">
        <v>25</v>
      </c>
      <c r="C110" s="3">
        <v>20</v>
      </c>
      <c r="D110" s="3">
        <f t="shared" si="2"/>
        <v>500</v>
      </c>
    </row>
    <row r="111" spans="1:6" x14ac:dyDescent="0.4">
      <c r="A111" s="6">
        <v>42224</v>
      </c>
      <c r="B111" s="3">
        <v>30</v>
      </c>
      <c r="C111" s="3">
        <v>20</v>
      </c>
      <c r="D111" s="3">
        <f t="shared" si="2"/>
        <v>600</v>
      </c>
    </row>
    <row r="112" spans="1:6" x14ac:dyDescent="0.4">
      <c r="A112" s="6">
        <v>42227</v>
      </c>
      <c r="B112" s="3">
        <v>15</v>
      </c>
      <c r="C112" s="3">
        <v>20</v>
      </c>
      <c r="D112" s="3">
        <f t="shared" si="2"/>
        <v>300</v>
      </c>
      <c r="F112" s="3">
        <f>SUM(D107:D117)</f>
        <v>2775</v>
      </c>
    </row>
    <row r="113" spans="1:6" x14ac:dyDescent="0.4">
      <c r="A113" s="6">
        <v>42230</v>
      </c>
      <c r="B113" s="3">
        <v>21</v>
      </c>
      <c r="C113" s="3">
        <v>15</v>
      </c>
      <c r="D113" s="3">
        <f t="shared" si="2"/>
        <v>315</v>
      </c>
    </row>
    <row r="114" spans="1:6" x14ac:dyDescent="0.4">
      <c r="A114" s="6">
        <v>42252</v>
      </c>
      <c r="B114" s="3">
        <v>8</v>
      </c>
      <c r="C114" s="3">
        <v>15</v>
      </c>
      <c r="D114" s="3">
        <f t="shared" si="2"/>
        <v>120</v>
      </c>
    </row>
    <row r="115" spans="1:6" x14ac:dyDescent="0.4">
      <c r="A115" s="6">
        <v>42259</v>
      </c>
      <c r="B115" s="3">
        <v>4</v>
      </c>
      <c r="C115" s="3">
        <v>15</v>
      </c>
      <c r="D115" s="3">
        <f t="shared" si="2"/>
        <v>60</v>
      </c>
    </row>
    <row r="116" spans="1:6" x14ac:dyDescent="0.4">
      <c r="A116" s="6">
        <v>42266</v>
      </c>
      <c r="B116" s="3">
        <v>6</v>
      </c>
      <c r="C116" s="3">
        <v>15</v>
      </c>
      <c r="D116" s="3">
        <f t="shared" si="2"/>
        <v>90</v>
      </c>
    </row>
    <row r="117" spans="1:6" x14ac:dyDescent="0.4">
      <c r="D117" s="3">
        <f t="shared" si="2"/>
        <v>0</v>
      </c>
    </row>
    <row r="118" spans="1:6" x14ac:dyDescent="0.4">
      <c r="A118" s="3" t="s">
        <v>78</v>
      </c>
      <c r="D118" s="3">
        <f t="shared" si="2"/>
        <v>0</v>
      </c>
    </row>
    <row r="119" spans="1:6" x14ac:dyDescent="0.4">
      <c r="B119" s="3">
        <v>3</v>
      </c>
      <c r="C119" s="3">
        <v>130</v>
      </c>
      <c r="D119" s="3">
        <f t="shared" si="2"/>
        <v>390</v>
      </c>
    </row>
    <row r="122" spans="1:6" x14ac:dyDescent="0.4">
      <c r="D122" s="3">
        <f>SUM(D101:D121)</f>
        <v>3925</v>
      </c>
    </row>
    <row r="124" spans="1:6" x14ac:dyDescent="0.4">
      <c r="D124" s="3">
        <f>D122+D96</f>
        <v>143988</v>
      </c>
    </row>
    <row r="126" spans="1:6" x14ac:dyDescent="0.4">
      <c r="F126" s="3" t="s">
        <v>7</v>
      </c>
    </row>
    <row r="127" spans="1:6" x14ac:dyDescent="0.4">
      <c r="A127" s="3" t="s">
        <v>79</v>
      </c>
    </row>
    <row r="128" spans="1:6" x14ac:dyDescent="0.4">
      <c r="A128" s="3" t="s">
        <v>80</v>
      </c>
    </row>
    <row r="129" spans="1:3" x14ac:dyDescent="0.4">
      <c r="A129" s="6">
        <v>42242</v>
      </c>
      <c r="B129" s="3">
        <v>1</v>
      </c>
      <c r="C129" s="3">
        <v>8600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opLeftCell="A30" zoomScale="130" zoomScaleNormal="130" workbookViewId="0">
      <selection activeCell="D43" sqref="D43"/>
    </sheetView>
  </sheetViews>
  <sheetFormatPr defaultRowHeight="14.4" outlineLevelRow="1" x14ac:dyDescent="0.3"/>
  <cols>
    <col min="1" max="1" width="13.6640625" customWidth="1"/>
    <col min="2" max="2" width="10.88671875" customWidth="1"/>
    <col min="4" max="4" width="10.5546875" bestFit="1" customWidth="1"/>
  </cols>
  <sheetData>
    <row r="1" spans="1:9" x14ac:dyDescent="0.3">
      <c r="A1" t="s">
        <v>86</v>
      </c>
    </row>
    <row r="2" spans="1:9" ht="18" x14ac:dyDescent="0.35">
      <c r="B2" s="50" t="s">
        <v>53</v>
      </c>
      <c r="C2" s="50" t="s">
        <v>49</v>
      </c>
      <c r="D2" s="54" t="s">
        <v>50</v>
      </c>
      <c r="E2" s="50"/>
      <c r="F2" s="50"/>
      <c r="G2" s="50"/>
      <c r="H2" s="50"/>
      <c r="I2" s="50" t="s">
        <v>46</v>
      </c>
    </row>
    <row r="3" spans="1:9" s="45" customFormat="1" ht="18" x14ac:dyDescent="0.35">
      <c r="A3" s="50" t="s">
        <v>45</v>
      </c>
      <c r="B3" s="50"/>
      <c r="C3" s="50"/>
      <c r="D3" s="60">
        <f>SUM(D4:D10)</f>
        <v>0</v>
      </c>
      <c r="E3" s="50"/>
      <c r="F3" s="50"/>
      <c r="G3" s="50"/>
      <c r="H3" s="50"/>
      <c r="I3" s="50">
        <f>SUM(I4:I10)</f>
        <v>0</v>
      </c>
    </row>
    <row r="4" spans="1:9" hidden="1" outlineLevel="1" x14ac:dyDescent="0.3">
      <c r="A4" s="52" t="s">
        <v>7</v>
      </c>
      <c r="B4" s="53"/>
      <c r="C4" s="52"/>
      <c r="D4" s="52"/>
      <c r="E4" s="52"/>
      <c r="F4" s="52"/>
      <c r="G4" s="52"/>
      <c r="H4" s="52"/>
      <c r="I4" s="52">
        <f>SUM(D4:H4)*C4</f>
        <v>0</v>
      </c>
    </row>
    <row r="5" spans="1:9" hidden="1" outlineLevel="1" x14ac:dyDescent="0.3">
      <c r="A5" s="52"/>
      <c r="B5" s="53"/>
      <c r="C5" s="52"/>
      <c r="D5" s="52"/>
      <c r="E5" s="52"/>
      <c r="F5" s="52"/>
      <c r="G5" s="52"/>
      <c r="H5" s="52"/>
      <c r="I5" s="52">
        <f t="shared" ref="I5:I9" si="0">SUM(D5:H5)*C5</f>
        <v>0</v>
      </c>
    </row>
    <row r="6" spans="1:9" hidden="1" outlineLevel="1" x14ac:dyDescent="0.3">
      <c r="A6" s="52"/>
      <c r="B6" s="53"/>
      <c r="C6" s="52"/>
      <c r="D6" s="52"/>
      <c r="E6" s="52"/>
      <c r="F6" s="52"/>
      <c r="G6" s="52"/>
      <c r="H6" s="52"/>
      <c r="I6" s="52">
        <f t="shared" si="0"/>
        <v>0</v>
      </c>
    </row>
    <row r="7" spans="1:9" hidden="1" outlineLevel="1" x14ac:dyDescent="0.3">
      <c r="A7" s="52"/>
      <c r="B7" s="52"/>
      <c r="C7" s="52"/>
      <c r="D7" s="52"/>
      <c r="E7" s="52"/>
      <c r="F7" s="52"/>
      <c r="G7" s="52"/>
      <c r="H7" s="52"/>
      <c r="I7" s="52">
        <f t="shared" si="0"/>
        <v>0</v>
      </c>
    </row>
    <row r="8" spans="1:9" hidden="1" outlineLevel="1" x14ac:dyDescent="0.3">
      <c r="A8" s="52"/>
      <c r="B8" s="53"/>
      <c r="C8" s="52"/>
      <c r="D8" s="52"/>
      <c r="E8" s="52"/>
      <c r="F8" s="52"/>
      <c r="G8" s="52"/>
      <c r="H8" s="52"/>
      <c r="I8" s="52">
        <f t="shared" si="0"/>
        <v>0</v>
      </c>
    </row>
    <row r="9" spans="1:9" hidden="1" outlineLevel="1" x14ac:dyDescent="0.3">
      <c r="A9" s="52"/>
      <c r="B9" s="53"/>
      <c r="C9" s="52"/>
      <c r="D9" s="52"/>
      <c r="E9" s="52"/>
      <c r="F9" s="52"/>
      <c r="G9" s="52"/>
      <c r="H9" s="52"/>
      <c r="I9" s="52">
        <f t="shared" si="0"/>
        <v>0</v>
      </c>
    </row>
    <row r="10" spans="1:9" hidden="1" outlineLevel="1" x14ac:dyDescent="0.3">
      <c r="A10" s="52"/>
      <c r="B10" s="52"/>
      <c r="C10" s="52"/>
      <c r="D10" s="52"/>
      <c r="E10" s="52"/>
      <c r="F10" s="52"/>
      <c r="G10" s="52"/>
      <c r="H10" s="52"/>
      <c r="I10" s="52">
        <f>SUM(D10:H10)*C10</f>
        <v>0</v>
      </c>
    </row>
    <row r="11" spans="1:9" s="45" customFormat="1" ht="18" collapsed="1" x14ac:dyDescent="0.35">
      <c r="A11" s="50" t="s">
        <v>2</v>
      </c>
      <c r="B11" s="50"/>
      <c r="C11" s="50"/>
      <c r="D11" s="60">
        <f>SUM(D12:D15)</f>
        <v>0</v>
      </c>
      <c r="E11" s="50"/>
      <c r="F11" s="50"/>
      <c r="G11" s="50"/>
      <c r="H11" s="50"/>
      <c r="I11" s="50">
        <f>SUM(I12:I15)</f>
        <v>0</v>
      </c>
    </row>
    <row r="12" spans="1:9" hidden="1" outlineLevel="1" x14ac:dyDescent="0.3">
      <c r="A12" s="52" t="s">
        <v>7</v>
      </c>
      <c r="B12" s="52"/>
      <c r="C12" s="52"/>
      <c r="D12" s="52"/>
      <c r="E12" s="52"/>
      <c r="F12" s="52"/>
      <c r="G12" s="52"/>
      <c r="H12" s="52"/>
      <c r="I12" s="52">
        <f t="shared" ref="I12:I71" si="1">SUM(D12:H12)*C12</f>
        <v>0</v>
      </c>
    </row>
    <row r="13" spans="1:9" hidden="1" outlineLevel="1" x14ac:dyDescent="0.3">
      <c r="A13" s="52"/>
      <c r="B13" s="52"/>
      <c r="C13" s="52"/>
      <c r="D13" s="52"/>
      <c r="E13" s="52"/>
      <c r="F13" s="52"/>
      <c r="G13" s="52"/>
      <c r="H13" s="52"/>
      <c r="I13" s="52">
        <f t="shared" si="1"/>
        <v>0</v>
      </c>
    </row>
    <row r="14" spans="1:9" hidden="1" outlineLevel="1" x14ac:dyDescent="0.3">
      <c r="A14" s="52"/>
      <c r="B14" s="53"/>
      <c r="C14" s="52"/>
      <c r="D14" s="52"/>
      <c r="E14" s="52"/>
      <c r="F14" s="52"/>
      <c r="G14" s="52"/>
      <c r="H14" s="52"/>
      <c r="I14" s="52">
        <f t="shared" si="1"/>
        <v>0</v>
      </c>
    </row>
    <row r="15" spans="1:9" hidden="1" outlineLevel="1" x14ac:dyDescent="0.3">
      <c r="A15" s="52"/>
      <c r="B15" s="53"/>
      <c r="C15" s="52"/>
      <c r="D15" s="52"/>
      <c r="E15" s="52"/>
      <c r="F15" s="52"/>
      <c r="G15" s="52"/>
      <c r="H15" s="52"/>
      <c r="I15" s="52">
        <f t="shared" si="1"/>
        <v>0</v>
      </c>
    </row>
    <row r="16" spans="1:9" ht="18" collapsed="1" x14ac:dyDescent="0.35">
      <c r="A16" s="50" t="s">
        <v>0</v>
      </c>
      <c r="B16" s="53"/>
      <c r="C16" s="52"/>
      <c r="D16" s="60">
        <f>SUM(D17:D22)</f>
        <v>0</v>
      </c>
      <c r="E16" s="52"/>
      <c r="F16" s="52"/>
      <c r="G16" s="52"/>
      <c r="H16" s="52"/>
      <c r="I16" s="50">
        <f>SUM(I17:I23)</f>
        <v>0</v>
      </c>
    </row>
    <row r="17" spans="1:9" hidden="1" outlineLevel="1" x14ac:dyDescent="0.3">
      <c r="A17" s="52"/>
      <c r="B17" s="53"/>
      <c r="C17" s="52"/>
      <c r="D17" s="52"/>
      <c r="E17" s="52"/>
      <c r="F17" s="52"/>
      <c r="G17" s="52"/>
      <c r="H17" s="52"/>
      <c r="I17" s="52">
        <f t="shared" si="1"/>
        <v>0</v>
      </c>
    </row>
    <row r="18" spans="1:9" hidden="1" outlineLevel="1" x14ac:dyDescent="0.3">
      <c r="A18" s="52"/>
      <c r="B18" s="53"/>
      <c r="C18" s="52"/>
      <c r="D18" s="52"/>
      <c r="E18" s="52"/>
      <c r="F18" s="52"/>
      <c r="G18" s="52"/>
      <c r="H18" s="52"/>
      <c r="I18" s="52">
        <f t="shared" si="1"/>
        <v>0</v>
      </c>
    </row>
    <row r="19" spans="1:9" hidden="1" outlineLevel="1" x14ac:dyDescent="0.3">
      <c r="A19" s="52"/>
      <c r="B19" s="53"/>
      <c r="C19" s="52"/>
      <c r="D19" s="52"/>
      <c r="E19" s="52"/>
      <c r="F19" s="52"/>
      <c r="G19" s="52"/>
      <c r="H19" s="52"/>
      <c r="I19" s="52">
        <f t="shared" si="1"/>
        <v>0</v>
      </c>
    </row>
    <row r="20" spans="1:9" hidden="1" outlineLevel="1" x14ac:dyDescent="0.3">
      <c r="A20" s="52"/>
      <c r="B20" s="53"/>
      <c r="C20" s="52"/>
      <c r="D20" s="52"/>
      <c r="E20" s="52"/>
      <c r="F20" s="52"/>
      <c r="G20" s="52"/>
      <c r="H20" s="52"/>
      <c r="I20" s="52">
        <f t="shared" si="1"/>
        <v>0</v>
      </c>
    </row>
    <row r="21" spans="1:9" hidden="1" outlineLevel="1" x14ac:dyDescent="0.3">
      <c r="A21" s="52"/>
      <c r="B21" s="53"/>
      <c r="C21" s="52"/>
      <c r="D21" s="52"/>
      <c r="E21" s="52"/>
      <c r="F21" s="52"/>
      <c r="G21" s="52"/>
      <c r="H21" s="52"/>
      <c r="I21" s="52">
        <f t="shared" si="1"/>
        <v>0</v>
      </c>
    </row>
    <row r="22" spans="1:9" hidden="1" outlineLevel="1" x14ac:dyDescent="0.3">
      <c r="A22" s="52"/>
      <c r="B22" s="53"/>
      <c r="C22" s="52"/>
      <c r="D22" s="52"/>
      <c r="E22" s="52"/>
      <c r="F22" s="52"/>
      <c r="G22" s="52"/>
      <c r="H22" s="52"/>
      <c r="I22" s="52"/>
    </row>
    <row r="23" spans="1:9" hidden="1" outlineLevel="1" x14ac:dyDescent="0.3">
      <c r="A23" s="52"/>
      <c r="B23" s="52"/>
      <c r="C23" s="52"/>
      <c r="D23" s="52"/>
      <c r="E23" s="52"/>
      <c r="F23" s="52"/>
      <c r="G23" s="52"/>
      <c r="H23" s="52"/>
      <c r="I23" s="52">
        <f t="shared" si="1"/>
        <v>0</v>
      </c>
    </row>
    <row r="24" spans="1:9" ht="18" collapsed="1" x14ac:dyDescent="0.35">
      <c r="A24" s="50" t="s">
        <v>1</v>
      </c>
      <c r="B24" s="52"/>
      <c r="C24" s="52"/>
      <c r="D24" s="50">
        <f>SUM(D25:D29)</f>
        <v>0</v>
      </c>
      <c r="E24" s="52"/>
      <c r="F24" s="52"/>
      <c r="G24" s="52"/>
      <c r="H24" s="52"/>
      <c r="I24" s="50">
        <f>SUM(I25:I29)</f>
        <v>0</v>
      </c>
    </row>
    <row r="25" spans="1:9" ht="18" hidden="1" outlineLevel="1" x14ac:dyDescent="0.35">
      <c r="A25" s="50"/>
      <c r="B25" s="53"/>
      <c r="C25" s="52"/>
      <c r="D25" s="52"/>
      <c r="E25" s="52"/>
      <c r="F25" s="52"/>
      <c r="G25" s="52"/>
      <c r="H25" s="52"/>
      <c r="I25" s="52">
        <f t="shared" si="1"/>
        <v>0</v>
      </c>
    </row>
    <row r="26" spans="1:9" ht="18" hidden="1" outlineLevel="1" x14ac:dyDescent="0.35">
      <c r="A26" s="50"/>
      <c r="B26" s="53"/>
      <c r="C26" s="52"/>
      <c r="D26" s="52"/>
      <c r="E26" s="52"/>
      <c r="F26" s="52"/>
      <c r="G26" s="52"/>
      <c r="H26" s="52"/>
      <c r="I26" s="52">
        <f t="shared" si="1"/>
        <v>0</v>
      </c>
    </row>
    <row r="27" spans="1:9" ht="18" hidden="1" outlineLevel="1" x14ac:dyDescent="0.35">
      <c r="A27" s="50"/>
      <c r="B27" s="53"/>
      <c r="C27" s="52"/>
      <c r="D27" s="52"/>
      <c r="E27" s="52"/>
      <c r="F27" s="52"/>
      <c r="G27" s="52"/>
      <c r="H27" s="52"/>
      <c r="I27" s="52">
        <f t="shared" si="1"/>
        <v>0</v>
      </c>
    </row>
    <row r="28" spans="1:9" ht="18" hidden="1" outlineLevel="1" x14ac:dyDescent="0.35">
      <c r="A28" s="50"/>
      <c r="B28" s="53"/>
      <c r="C28" s="52"/>
      <c r="D28" s="52"/>
      <c r="E28" s="52"/>
      <c r="F28" s="52"/>
      <c r="G28" s="52"/>
      <c r="H28" s="52"/>
      <c r="I28" s="52">
        <f t="shared" si="1"/>
        <v>0</v>
      </c>
    </row>
    <row r="29" spans="1:9" ht="18" hidden="1" outlineLevel="1" x14ac:dyDescent="0.35">
      <c r="A29" s="50"/>
      <c r="B29" s="52"/>
      <c r="C29" s="52"/>
      <c r="D29" s="52"/>
      <c r="E29" s="52"/>
      <c r="F29" s="52"/>
      <c r="G29" s="52"/>
      <c r="H29" s="52"/>
      <c r="I29" s="52"/>
    </row>
    <row r="30" spans="1:9" ht="21" collapsed="1" x14ac:dyDescent="0.4">
      <c r="A30" s="50" t="s">
        <v>81</v>
      </c>
      <c r="B30" s="52"/>
      <c r="C30" s="52"/>
      <c r="D30" s="33">
        <f>SUM(D31:D34)</f>
        <v>0</v>
      </c>
      <c r="E30" s="52"/>
      <c r="F30" s="52"/>
      <c r="G30" s="52"/>
      <c r="H30" s="52"/>
      <c r="I30" s="33">
        <f>SUM(I31:I34)</f>
        <v>0</v>
      </c>
    </row>
    <row r="31" spans="1:9" ht="18" hidden="1" outlineLevel="1" x14ac:dyDescent="0.35">
      <c r="A31" s="50"/>
      <c r="B31" s="53"/>
      <c r="C31" s="52"/>
      <c r="D31" s="52"/>
      <c r="E31" s="52"/>
      <c r="F31" s="52"/>
      <c r="G31" s="52"/>
      <c r="H31" s="52"/>
      <c r="I31" s="52"/>
    </row>
    <row r="32" spans="1:9" ht="18" hidden="1" outlineLevel="1" x14ac:dyDescent="0.35">
      <c r="A32" s="50"/>
      <c r="B32" s="52"/>
      <c r="C32" s="52"/>
      <c r="D32" s="52"/>
      <c r="E32" s="52"/>
      <c r="F32" s="52"/>
      <c r="G32" s="52"/>
      <c r="H32" s="52"/>
      <c r="I32" s="52"/>
    </row>
    <row r="33" spans="1:11" ht="18" hidden="1" outlineLevel="1" x14ac:dyDescent="0.35">
      <c r="A33" s="50"/>
      <c r="B33" s="52"/>
      <c r="C33" s="52"/>
      <c r="D33" s="52"/>
      <c r="E33" s="52"/>
      <c r="F33" s="52"/>
      <c r="G33" s="52"/>
      <c r="H33" s="52"/>
      <c r="I33" s="52"/>
    </row>
    <row r="34" spans="1:11" ht="18" hidden="1" outlineLevel="1" x14ac:dyDescent="0.35">
      <c r="A34" s="50"/>
      <c r="B34" s="52"/>
      <c r="C34" s="52"/>
      <c r="D34" s="52"/>
      <c r="E34" s="52"/>
      <c r="F34" s="52"/>
      <c r="G34" s="52"/>
      <c r="H34" s="52"/>
      <c r="I34" s="52">
        <f t="shared" si="1"/>
        <v>0</v>
      </c>
    </row>
    <row r="35" spans="1:11" ht="18" collapsed="1" x14ac:dyDescent="0.35">
      <c r="A35" s="50" t="s">
        <v>3</v>
      </c>
      <c r="B35" s="52"/>
      <c r="C35" s="52"/>
      <c r="D35" s="50">
        <f>SUM(D36:D38)</f>
        <v>1</v>
      </c>
      <c r="E35" s="52"/>
      <c r="F35" s="52"/>
      <c r="G35" s="52"/>
      <c r="H35" s="52"/>
      <c r="I35" s="50">
        <f>SUM(I36:I38)</f>
        <v>846</v>
      </c>
    </row>
    <row r="36" spans="1:11" hidden="1" outlineLevel="1" x14ac:dyDescent="0.3">
      <c r="A36" s="52" t="s">
        <v>96</v>
      </c>
      <c r="B36" s="53">
        <v>42401</v>
      </c>
      <c r="C36" s="52">
        <v>846</v>
      </c>
      <c r="D36" s="52">
        <v>1</v>
      </c>
      <c r="E36" s="52"/>
      <c r="F36" s="52"/>
      <c r="G36" s="52"/>
      <c r="H36" s="52"/>
      <c r="I36" s="52">
        <f t="shared" si="1"/>
        <v>846</v>
      </c>
    </row>
    <row r="37" spans="1:11" hidden="1" outlineLevel="1" x14ac:dyDescent="0.3">
      <c r="A37" s="52"/>
      <c r="B37" s="52"/>
      <c r="C37" s="52"/>
      <c r="D37" s="52"/>
      <c r="E37" s="52"/>
      <c r="F37" s="52"/>
      <c r="G37" s="52"/>
      <c r="H37" s="52"/>
      <c r="I37" s="52">
        <f t="shared" si="1"/>
        <v>0</v>
      </c>
    </row>
    <row r="38" spans="1:11" hidden="1" outlineLevel="1" x14ac:dyDescent="0.3">
      <c r="A38" s="52"/>
      <c r="B38" s="52"/>
      <c r="C38" s="52"/>
      <c r="D38" s="52"/>
      <c r="E38" s="52"/>
      <c r="F38" s="52"/>
      <c r="G38" s="52"/>
      <c r="H38" s="52"/>
      <c r="I38" s="52">
        <f t="shared" si="1"/>
        <v>0</v>
      </c>
    </row>
    <row r="39" spans="1:11" s="17" customFormat="1" ht="21" collapsed="1" x14ac:dyDescent="0.4">
      <c r="A39" s="33" t="s">
        <v>6</v>
      </c>
      <c r="B39" s="33"/>
      <c r="C39" s="33" t="s">
        <v>7</v>
      </c>
      <c r="D39" s="33">
        <f>SUM(D40:D56)</f>
        <v>18.5</v>
      </c>
      <c r="E39" s="33"/>
      <c r="F39" s="33"/>
      <c r="G39" s="33"/>
      <c r="H39" s="33"/>
      <c r="I39" s="33">
        <f>SUM(I40:I56)</f>
        <v>3279.5</v>
      </c>
      <c r="K39" s="17">
        <f>660/16.5</f>
        <v>40</v>
      </c>
    </row>
    <row r="40" spans="1:11" hidden="1" outlineLevel="1" x14ac:dyDescent="0.3">
      <c r="A40" s="52"/>
      <c r="B40" s="53">
        <v>42388</v>
      </c>
      <c r="C40" s="52">
        <v>163</v>
      </c>
      <c r="D40" s="52">
        <v>6.5</v>
      </c>
      <c r="E40" s="52"/>
      <c r="F40" s="52"/>
      <c r="G40" s="52"/>
      <c r="H40" s="52"/>
      <c r="I40" s="52">
        <f t="shared" si="1"/>
        <v>1059.5</v>
      </c>
    </row>
    <row r="41" spans="1:11" hidden="1" outlineLevel="1" x14ac:dyDescent="0.3">
      <c r="A41" s="52"/>
      <c r="B41" s="53">
        <v>42416</v>
      </c>
      <c r="C41" s="52">
        <v>185</v>
      </c>
      <c r="D41" s="52">
        <v>9</v>
      </c>
      <c r="E41" s="52"/>
      <c r="F41" s="52"/>
      <c r="G41" s="52"/>
      <c r="H41" s="52"/>
      <c r="I41" s="52">
        <f t="shared" si="1"/>
        <v>1665</v>
      </c>
    </row>
    <row r="42" spans="1:11" hidden="1" outlineLevel="1" x14ac:dyDescent="0.3">
      <c r="A42" s="52"/>
      <c r="B42" s="53">
        <v>42431</v>
      </c>
      <c r="C42" s="52">
        <v>185</v>
      </c>
      <c r="D42" s="52">
        <v>3</v>
      </c>
      <c r="E42" s="52"/>
      <c r="F42" s="52"/>
      <c r="G42" s="52"/>
      <c r="H42" s="52"/>
      <c r="I42" s="52">
        <f t="shared" si="1"/>
        <v>555</v>
      </c>
    </row>
    <row r="43" spans="1:11" hidden="1" outlineLevel="1" x14ac:dyDescent="0.3">
      <c r="A43" s="52"/>
      <c r="B43" s="53"/>
      <c r="C43" s="52"/>
      <c r="D43" s="52"/>
      <c r="E43" s="52"/>
      <c r="F43" s="52"/>
      <c r="G43" s="52"/>
      <c r="H43" s="52"/>
      <c r="I43" s="52">
        <f t="shared" si="1"/>
        <v>0</v>
      </c>
    </row>
    <row r="44" spans="1:11" hidden="1" outlineLevel="1" x14ac:dyDescent="0.3">
      <c r="A44" s="52"/>
      <c r="B44" s="53"/>
      <c r="C44" s="52"/>
      <c r="D44" s="52"/>
      <c r="E44" s="52"/>
      <c r="F44" s="52"/>
      <c r="G44" s="52"/>
      <c r="H44" s="52"/>
      <c r="I44" s="52">
        <f t="shared" si="1"/>
        <v>0</v>
      </c>
    </row>
    <row r="45" spans="1:11" hidden="1" outlineLevel="1" x14ac:dyDescent="0.3">
      <c r="A45" s="52"/>
      <c r="B45" s="53"/>
      <c r="C45" s="52"/>
      <c r="D45" s="52"/>
      <c r="E45" s="52"/>
      <c r="F45" s="52"/>
      <c r="G45" s="52"/>
      <c r="H45" s="52"/>
      <c r="I45" s="52">
        <f t="shared" si="1"/>
        <v>0</v>
      </c>
    </row>
    <row r="46" spans="1:11" hidden="1" outlineLevel="1" x14ac:dyDescent="0.3">
      <c r="A46" s="52"/>
      <c r="B46" s="53"/>
      <c r="C46" s="52"/>
      <c r="D46" s="52"/>
      <c r="E46" s="52"/>
      <c r="F46" s="52"/>
      <c r="G46" s="52"/>
      <c r="H46" s="52"/>
      <c r="I46" s="52">
        <f t="shared" si="1"/>
        <v>0</v>
      </c>
    </row>
    <row r="47" spans="1:11" hidden="1" outlineLevel="1" x14ac:dyDescent="0.3">
      <c r="A47" s="52"/>
      <c r="B47" s="53"/>
      <c r="C47" s="52"/>
      <c r="D47" s="52"/>
      <c r="E47" s="52"/>
      <c r="F47" s="52"/>
      <c r="G47" s="52"/>
      <c r="H47" s="52"/>
      <c r="I47" s="52">
        <f t="shared" si="1"/>
        <v>0</v>
      </c>
    </row>
    <row r="48" spans="1:11" hidden="1" outlineLevel="1" x14ac:dyDescent="0.3">
      <c r="A48" s="52"/>
      <c r="B48" s="53"/>
      <c r="C48" s="52"/>
      <c r="D48" s="52"/>
      <c r="E48" s="52"/>
      <c r="F48" s="52"/>
      <c r="G48" s="52"/>
      <c r="H48" s="52"/>
      <c r="I48" s="52">
        <f t="shared" si="1"/>
        <v>0</v>
      </c>
    </row>
    <row r="49" spans="1:9" hidden="1" outlineLevel="1" x14ac:dyDescent="0.3">
      <c r="A49" s="52"/>
      <c r="B49" s="53"/>
      <c r="C49" s="52"/>
      <c r="D49" s="52"/>
      <c r="E49" s="52"/>
      <c r="F49" s="52"/>
      <c r="G49" s="52"/>
      <c r="H49" s="52"/>
      <c r="I49" s="52">
        <f t="shared" si="1"/>
        <v>0</v>
      </c>
    </row>
    <row r="50" spans="1:9" hidden="1" outlineLevel="1" x14ac:dyDescent="0.3">
      <c r="A50" s="52"/>
      <c r="B50" s="53"/>
      <c r="C50" s="52"/>
      <c r="D50" s="52"/>
      <c r="E50" s="52"/>
      <c r="F50" s="52"/>
      <c r="G50" s="52"/>
      <c r="H50" s="52"/>
      <c r="I50" s="52">
        <f t="shared" si="1"/>
        <v>0</v>
      </c>
    </row>
    <row r="51" spans="1:9" hidden="1" outlineLevel="1" x14ac:dyDescent="0.3">
      <c r="A51" s="52"/>
      <c r="B51" s="53"/>
      <c r="C51" s="52"/>
      <c r="D51" s="52"/>
      <c r="E51" s="52"/>
      <c r="F51" s="52"/>
      <c r="G51" s="52"/>
      <c r="H51" s="52"/>
      <c r="I51" s="52">
        <f t="shared" si="1"/>
        <v>0</v>
      </c>
    </row>
    <row r="52" spans="1:9" hidden="1" outlineLevel="1" x14ac:dyDescent="0.3">
      <c r="A52" s="52"/>
      <c r="B52" s="53"/>
      <c r="C52" s="52"/>
      <c r="D52" s="52"/>
      <c r="E52" s="52"/>
      <c r="F52" s="52"/>
      <c r="G52" s="52"/>
      <c r="H52" s="52"/>
      <c r="I52" s="52">
        <f t="shared" si="1"/>
        <v>0</v>
      </c>
    </row>
    <row r="53" spans="1:9" hidden="1" outlineLevel="1" x14ac:dyDescent="0.3">
      <c r="A53" s="52"/>
      <c r="B53" s="53"/>
      <c r="C53" s="52"/>
      <c r="D53" s="52"/>
      <c r="E53" s="52"/>
      <c r="F53" s="52"/>
      <c r="G53" s="52"/>
      <c r="H53" s="52"/>
      <c r="I53" s="52">
        <f t="shared" si="1"/>
        <v>0</v>
      </c>
    </row>
    <row r="54" spans="1:9" hidden="1" outlineLevel="1" x14ac:dyDescent="0.3">
      <c r="A54" s="52"/>
      <c r="B54" s="53"/>
      <c r="C54" s="52"/>
      <c r="D54" s="52"/>
      <c r="E54" s="52"/>
      <c r="F54" s="52"/>
      <c r="G54" s="52"/>
      <c r="H54" s="52"/>
      <c r="I54" s="52">
        <f t="shared" si="1"/>
        <v>0</v>
      </c>
    </row>
    <row r="55" spans="1:9" hidden="1" outlineLevel="1" x14ac:dyDescent="0.3">
      <c r="A55" s="52"/>
      <c r="B55" s="53"/>
      <c r="C55" s="52"/>
      <c r="D55" s="52"/>
      <c r="E55" s="52"/>
      <c r="F55" s="52"/>
      <c r="G55" s="52"/>
      <c r="H55" s="52"/>
      <c r="I55" s="52">
        <f t="shared" si="1"/>
        <v>0</v>
      </c>
    </row>
    <row r="56" spans="1:9" hidden="1" outlineLevel="1" x14ac:dyDescent="0.3">
      <c r="A56" s="52"/>
      <c r="B56" s="53"/>
      <c r="C56" s="52"/>
      <c r="D56" s="52"/>
      <c r="E56" s="52"/>
      <c r="F56" s="52"/>
      <c r="G56" s="52"/>
      <c r="H56" s="52"/>
      <c r="I56" s="52">
        <f t="shared" si="1"/>
        <v>0</v>
      </c>
    </row>
    <row r="57" spans="1:9" ht="21" collapsed="1" x14ac:dyDescent="0.4">
      <c r="A57" s="33" t="s">
        <v>54</v>
      </c>
      <c r="B57" s="52"/>
      <c r="C57" s="52"/>
      <c r="D57" s="52"/>
      <c r="E57" s="52"/>
      <c r="F57" s="52"/>
      <c r="G57" s="52"/>
      <c r="H57" s="52"/>
      <c r="I57" s="50">
        <f>SUM(I58:I65)</f>
        <v>682</v>
      </c>
    </row>
    <row r="58" spans="1:9" hidden="1" outlineLevel="1" x14ac:dyDescent="0.3">
      <c r="A58" s="52" t="s">
        <v>59</v>
      </c>
      <c r="B58" s="53"/>
      <c r="C58" s="52"/>
      <c r="D58" s="52"/>
      <c r="E58" s="52"/>
      <c r="F58" s="52"/>
      <c r="G58" s="52"/>
      <c r="H58" s="52"/>
      <c r="I58" s="52">
        <f t="shared" si="1"/>
        <v>0</v>
      </c>
    </row>
    <row r="59" spans="1:9" hidden="1" outlineLevel="1" x14ac:dyDescent="0.3">
      <c r="A59" s="52" t="s">
        <v>97</v>
      </c>
      <c r="B59" s="53">
        <v>42401</v>
      </c>
      <c r="C59" s="52">
        <v>112</v>
      </c>
      <c r="D59" s="52">
        <v>1</v>
      </c>
      <c r="E59" s="52"/>
      <c r="F59" s="52"/>
      <c r="G59" s="52"/>
      <c r="H59" s="52"/>
      <c r="I59" s="52">
        <f t="shared" si="1"/>
        <v>112</v>
      </c>
    </row>
    <row r="60" spans="1:9" hidden="1" outlineLevel="1" x14ac:dyDescent="0.3">
      <c r="A60" s="52" t="s">
        <v>63</v>
      </c>
      <c r="B60" s="53">
        <v>42401</v>
      </c>
      <c r="C60" s="52">
        <v>110</v>
      </c>
      <c r="D60" s="52">
        <v>2</v>
      </c>
      <c r="E60" s="52"/>
      <c r="F60" s="52"/>
      <c r="G60" s="52"/>
      <c r="H60" s="52"/>
      <c r="I60" s="52">
        <f t="shared" si="1"/>
        <v>220</v>
      </c>
    </row>
    <row r="61" spans="1:9" hidden="1" outlineLevel="1" x14ac:dyDescent="0.3">
      <c r="A61" s="52" t="s">
        <v>64</v>
      </c>
      <c r="B61" s="53"/>
      <c r="C61" s="52"/>
      <c r="D61" s="52"/>
      <c r="E61" s="52"/>
      <c r="F61" s="52"/>
      <c r="G61" s="52"/>
      <c r="H61" s="52"/>
      <c r="I61" s="52">
        <f t="shared" si="1"/>
        <v>0</v>
      </c>
    </row>
    <row r="62" spans="1:9" hidden="1" outlineLevel="1" x14ac:dyDescent="0.3">
      <c r="A62" s="52" t="s">
        <v>65</v>
      </c>
      <c r="B62" s="53"/>
      <c r="C62" s="52"/>
      <c r="D62" s="52"/>
      <c r="E62" s="52"/>
      <c r="F62" s="52"/>
      <c r="G62" s="52"/>
      <c r="H62" s="52"/>
      <c r="I62" s="52">
        <f t="shared" si="1"/>
        <v>0</v>
      </c>
    </row>
    <row r="63" spans="1:9" hidden="1" outlineLevel="1" x14ac:dyDescent="0.3">
      <c r="A63" s="52" t="s">
        <v>8</v>
      </c>
      <c r="B63" s="53">
        <v>42401</v>
      </c>
      <c r="C63" s="52">
        <v>350</v>
      </c>
      <c r="D63" s="52">
        <v>1</v>
      </c>
      <c r="E63" s="52"/>
      <c r="F63" s="52"/>
      <c r="G63" s="52"/>
      <c r="H63" s="52"/>
      <c r="I63" s="52">
        <f t="shared" si="1"/>
        <v>350</v>
      </c>
    </row>
    <row r="64" spans="1:9" hidden="1" outlineLevel="1" x14ac:dyDescent="0.3">
      <c r="A64" s="52" t="s">
        <v>54</v>
      </c>
      <c r="B64" s="53"/>
      <c r="C64" s="52"/>
      <c r="D64" s="52"/>
      <c r="E64" s="52"/>
      <c r="F64" s="52"/>
      <c r="G64" s="52"/>
      <c r="H64" s="52"/>
      <c r="I64" s="52">
        <f t="shared" si="1"/>
        <v>0</v>
      </c>
    </row>
    <row r="65" spans="1:9" hidden="1" outlineLevel="1" x14ac:dyDescent="0.3">
      <c r="A65" s="52"/>
      <c r="B65" s="53"/>
      <c r="C65" s="52"/>
      <c r="D65" s="52"/>
      <c r="E65" s="52"/>
      <c r="F65" s="52"/>
      <c r="G65" s="52"/>
      <c r="H65" s="52"/>
      <c r="I65" s="52">
        <f t="shared" si="1"/>
        <v>0</v>
      </c>
    </row>
    <row r="66" spans="1:9" ht="21" collapsed="1" x14ac:dyDescent="0.4">
      <c r="A66" s="33" t="s">
        <v>57</v>
      </c>
      <c r="B66" s="53"/>
      <c r="C66" s="52"/>
      <c r="D66" s="52"/>
      <c r="E66" s="52"/>
      <c r="F66" s="52"/>
      <c r="G66" s="52"/>
      <c r="H66" s="52"/>
      <c r="I66" s="50">
        <f>SUM(I67:I68)</f>
        <v>0</v>
      </c>
    </row>
    <row r="67" spans="1:9" hidden="1" outlineLevel="1" x14ac:dyDescent="0.3">
      <c r="A67" s="52"/>
      <c r="B67" s="53"/>
      <c r="C67" s="52"/>
      <c r="D67" s="52"/>
      <c r="E67" s="52"/>
      <c r="F67" s="52"/>
      <c r="G67" s="52"/>
      <c r="H67" s="52"/>
      <c r="I67" s="52">
        <f>C67*D67</f>
        <v>0</v>
      </c>
    </row>
    <row r="68" spans="1:9" hidden="1" outlineLevel="1" x14ac:dyDescent="0.3">
      <c r="A68" s="52"/>
      <c r="B68" s="53"/>
      <c r="C68" s="52"/>
      <c r="D68" s="52"/>
      <c r="E68" s="52"/>
      <c r="F68" s="52"/>
      <c r="G68" s="52"/>
      <c r="H68" s="52"/>
      <c r="I68" s="52"/>
    </row>
    <row r="69" spans="1:9" hidden="1" outlineLevel="1" x14ac:dyDescent="0.3">
      <c r="A69" s="52"/>
      <c r="B69" s="53"/>
      <c r="C69" s="52"/>
      <c r="D69" s="52"/>
      <c r="E69" s="52"/>
      <c r="F69" s="52"/>
      <c r="G69" s="52"/>
      <c r="H69" s="52"/>
      <c r="I69" s="52"/>
    </row>
    <row r="70" spans="1:9" ht="21" collapsed="1" x14ac:dyDescent="0.4">
      <c r="A70" s="33" t="s">
        <v>25</v>
      </c>
      <c r="B70" s="53"/>
      <c r="C70" s="52"/>
      <c r="D70" s="52"/>
      <c r="E70" s="52"/>
      <c r="F70" s="52"/>
      <c r="G70" s="52"/>
      <c r="H70" s="52"/>
      <c r="I70" s="50">
        <f>SUM(I71:I72)</f>
        <v>0</v>
      </c>
    </row>
    <row r="71" spans="1:9" hidden="1" outlineLevel="1" x14ac:dyDescent="0.3">
      <c r="B71" s="5"/>
      <c r="I71">
        <f t="shared" si="1"/>
        <v>0</v>
      </c>
    </row>
    <row r="72" spans="1:9" hidden="1" outlineLevel="1" x14ac:dyDescent="0.3">
      <c r="B72" s="5"/>
    </row>
    <row r="73" spans="1:9" collapsed="1" x14ac:dyDescent="0.3">
      <c r="I73" t="s">
        <v>7</v>
      </c>
    </row>
    <row r="74" spans="1:9" ht="18" x14ac:dyDescent="0.35">
      <c r="I74" s="45">
        <f xml:space="preserve"> I70+I66+I57+I39+I35+I24+I16+I11+I3+I30+I82</f>
        <v>4807.5</v>
      </c>
    </row>
    <row r="75" spans="1:9" x14ac:dyDescent="0.3">
      <c r="I75">
        <f>I74</f>
        <v>4807.5</v>
      </c>
    </row>
    <row r="77" spans="1:9" x14ac:dyDescent="0.3">
      <c r="B77" s="59"/>
    </row>
    <row r="78" spans="1:9" x14ac:dyDescent="0.3">
      <c r="B78" s="59"/>
    </row>
    <row r="79" spans="1:9" x14ac:dyDescent="0.3">
      <c r="B79" s="59"/>
    </row>
    <row r="82" spans="9:9" x14ac:dyDescent="0.3">
      <c r="I82">
        <f>SUM(I77:I81)</f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3</vt:i4>
      </vt:variant>
    </vt:vector>
  </HeadingPairs>
  <TitlesOfParts>
    <vt:vector size="17" baseType="lpstr">
      <vt:lpstr>Затраты</vt:lpstr>
      <vt:lpstr>Выход</vt:lpstr>
      <vt:lpstr>Овощи 2014</vt:lpstr>
      <vt:lpstr>2014 затраты</vt:lpstr>
      <vt:lpstr>Выход 2014</vt:lpstr>
      <vt:lpstr>2015 затраты </vt:lpstr>
      <vt:lpstr>Выход 2015</vt:lpstr>
      <vt:lpstr>Овощи 2015</vt:lpstr>
      <vt:lpstr>2016 затраты  </vt:lpstr>
      <vt:lpstr>Выход 2016</vt:lpstr>
      <vt:lpstr>Овощи 2016 </vt:lpstr>
      <vt:lpstr>2017 затраты </vt:lpstr>
      <vt:lpstr>Выход 2017</vt:lpstr>
      <vt:lpstr>Овощи 2017</vt:lpstr>
      <vt:lpstr>'Выход 2015'!Заголовки_для_печати</vt:lpstr>
      <vt:lpstr>'Выход 2016'!Заголовки_для_печати</vt:lpstr>
      <vt:lpstr>'Выход 2017'!Заголовки_для_печати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2017-03-18T07:48:36Z</dcterms:modified>
</cp:coreProperties>
</file>