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9">
      <text>
        <t xml:space="preserve">You mean phospho-peptide substrates, not inhibitors.
	-Chitta Das</t>
      </text>
    </comment>
  </commentList>
</comments>
</file>

<file path=xl/sharedStrings.xml><?xml version="1.0" encoding="utf-8"?>
<sst xmlns="http://schemas.openxmlformats.org/spreadsheetml/2006/main" count="59" uniqueCount="59">
  <si>
    <t>Peptide</t>
  </si>
  <si>
    <t>Peptide Sequence</t>
  </si>
  <si>
    <t>Abs 1</t>
  </si>
  <si>
    <t>Abs 2</t>
  </si>
  <si>
    <t>Abs 3</t>
  </si>
  <si>
    <t>scaled abs1</t>
  </si>
  <si>
    <t>scaled abs2</t>
  </si>
  <si>
    <t>scaled abs3</t>
  </si>
  <si>
    <t>[Phosphate] 1 (uM)</t>
  </si>
  <si>
    <t>[phosphate]2 (uM)</t>
  </si>
  <si>
    <t>[Phosphate] 3 (uM)</t>
  </si>
  <si>
    <t>Rate 1 (uM/sec)</t>
  </si>
  <si>
    <t>Rate 2 (uM/sec)</t>
  </si>
  <si>
    <t>Rate 3 (uM/sec)</t>
  </si>
  <si>
    <t>Average Rate (uM/sec)</t>
  </si>
  <si>
    <t xml:space="preserve">group </t>
  </si>
  <si>
    <t>Std. Dev.</t>
  </si>
  <si>
    <t>T-Test</t>
  </si>
  <si>
    <t>HT{pS}PIKSIG</t>
  </si>
  <si>
    <t>HT{pT}PIKSIG</t>
  </si>
  <si>
    <t>HT{pY}PIKSIG</t>
  </si>
  <si>
    <t>Green (if rate &gt; 0.019) -- Group 1</t>
  </si>
  <si>
    <t>HT{pS}AIKSIG</t>
  </si>
  <si>
    <t>Yellow (if rate &gt; 0.01) -- Group 2</t>
  </si>
  <si>
    <t>HT{pS}PIASIG</t>
  </si>
  <si>
    <t>Orange (if 0.01 &gt; rate &gt; 0) -- Group 3</t>
  </si>
  <si>
    <t>HT{pS}PIRSIG</t>
  </si>
  <si>
    <t>Red (if rate &lt; 0) - Group 4</t>
  </si>
  <si>
    <t>HT{pS}PIKKIG</t>
  </si>
  <si>
    <t>HT{pS}PKKSIG</t>
  </si>
  <si>
    <t>Only Group 1 inhibitors have good activity (comparable to Substrate 1).</t>
  </si>
  <si>
    <t>HT{pS}PIKSKG</t>
  </si>
  <si>
    <t>HT{pS}PKASIG</t>
  </si>
  <si>
    <t>HT{pS}PIAKIG</t>
  </si>
  <si>
    <t>HT{pS}PIASKG</t>
  </si>
  <si>
    <t>HT{pS}PIASIK</t>
  </si>
  <si>
    <t>AT{pS}PIKSIG</t>
  </si>
  <si>
    <t>HA{pS}PIKSIG</t>
  </si>
  <si>
    <t>HT{pS}KIKSIG</t>
  </si>
  <si>
    <t>HT{pS}PEKSIG</t>
  </si>
  <si>
    <t>HT{pS}PIKEIG</t>
  </si>
  <si>
    <t>HT{pS}PIKSEG</t>
  </si>
  <si>
    <t>HT{pS}PIKSIE</t>
  </si>
  <si>
    <t>HT{pS}PIKSIK</t>
  </si>
  <si>
    <t>KT{pS}PIKSIG</t>
  </si>
  <si>
    <t>HK{pS}PIKSIG</t>
  </si>
  <si>
    <t>HT{pS}PIKKRG</t>
  </si>
  <si>
    <t>N/A</t>
  </si>
  <si>
    <t>Blank (no enzyme)</t>
  </si>
  <si>
    <t>BL= Blank</t>
  </si>
  <si>
    <t>{} indicates phosphoamino acid</t>
  </si>
  <si>
    <r>
      <rPr>
        <rFont val="Calibri"/>
        <color theme="1"/>
        <sz val="11.0"/>
      </rPr>
      <t>[Enzyme] (</t>
    </r>
    <r>
      <rPr>
        <rFont val="Calibri"/>
        <color theme="1"/>
        <sz val="11.0"/>
      </rPr>
      <t>µM)</t>
    </r>
  </si>
  <si>
    <t>Reaction time (sec)</t>
  </si>
  <si>
    <t>[Peptide] (M)</t>
  </si>
  <si>
    <t>Standard Curve:</t>
  </si>
  <si>
    <t>[Phosphate] (µM)</t>
  </si>
  <si>
    <t>Abs at 640 nm</t>
  </si>
  <si>
    <t>Abs-BL</t>
  </si>
  <si>
    <t>Slope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</si>
</sst>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rgb="FFFF0000"/>
      <name val="&quot;Open Sans&quot;"/>
    </font>
    <font>
      <sz val="11.0"/>
      <color rgb="FFFF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Fill="1" applyFont="1"/>
    <xf borderId="0" fillId="0" fontId="3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2" fillId="3" fontId="1" numFmtId="0" xfId="0" applyBorder="1" applyFill="1" applyFont="1"/>
    <xf borderId="0" fillId="4" fontId="1" numFmtId="0" xfId="0" applyFill="1" applyFont="1"/>
    <xf borderId="0" fillId="3" fontId="1" numFmtId="0" xfId="0" applyFont="1"/>
    <xf borderId="0" fillId="3" fontId="1" numFmtId="0" xfId="0" applyAlignment="1" applyFont="1">
      <alignment readingOrder="0"/>
    </xf>
    <xf borderId="3" fillId="5" fontId="0" numFmtId="0" xfId="0" applyBorder="1" applyFill="1" applyFont="1"/>
    <xf borderId="0" fillId="0" fontId="0" numFmtId="0" xfId="0" applyFont="1"/>
    <xf borderId="0" fillId="0" fontId="4" numFmtId="0" xfId="0" applyFont="1"/>
  </cellXfs>
  <cellStyles count="1">
    <cellStyle xfId="0" name="Normal" builtinId="0"/>
  </cellStyles>
  <dxfs count="6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31</xdr:row>
      <xdr:rowOff>19050</xdr:rowOff>
    </xdr:from>
    <xdr:ext cx="4991100" cy="23050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609600</xdr:colOff>
      <xdr:row>27</xdr:row>
      <xdr:rowOff>142875</xdr:rowOff>
    </xdr:from>
    <xdr:ext cx="6162675" cy="36576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7.0"/>
    <col customWidth="1" min="2" max="2" width="18.71"/>
    <col customWidth="1" min="3" max="3" width="13.71"/>
    <col customWidth="1" min="4" max="5" width="11.29"/>
    <col customWidth="1" min="6" max="8" width="16.71"/>
    <col customWidth="1" min="9" max="9" width="17.14"/>
    <col customWidth="1" min="10" max="10" width="18.29"/>
    <col customWidth="1" min="11" max="11" width="17.29"/>
    <col customWidth="1" min="12" max="12" width="16.29"/>
    <col customWidth="1" min="13" max="13" width="14.29"/>
    <col customWidth="1" min="14" max="14" width="16.29"/>
    <col customWidth="1" min="15" max="15" width="21.43"/>
    <col customWidth="1" min="16" max="16" width="11.57"/>
    <col customWidth="1" min="17" max="17" width="17.43"/>
    <col customWidth="1" min="18" max="18" width="13.57"/>
    <col customWidth="1" min="19" max="19" width="16.43"/>
    <col customWidth="1" min="20" max="20" width="24.14"/>
    <col customWidth="1" min="21" max="21" width="21.29"/>
    <col customWidth="1" min="22" max="22" width="13.0"/>
    <col customWidth="1" min="23" max="23" width="14.14"/>
    <col customWidth="1" min="25" max="25" width="15.71"/>
    <col customWidth="1" min="26" max="26" width="12.29"/>
    <col customWidth="1" min="27" max="27" width="14.57"/>
    <col customWidth="1" min="28" max="30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AD1" s="4"/>
    </row>
    <row r="2">
      <c r="A2" s="1">
        <v>1.0</v>
      </c>
      <c r="B2" s="1" t="s">
        <v>18</v>
      </c>
      <c r="C2" s="2">
        <v>0.257</v>
      </c>
      <c r="D2" s="1">
        <v>0.215</v>
      </c>
      <c r="E2" s="3">
        <v>0.214</v>
      </c>
      <c r="F2" s="1">
        <f t="shared" ref="F2:F24" si="3">C2-C$26</f>
        <v>0.193</v>
      </c>
      <c r="G2" s="1">
        <f t="shared" ref="G2:G24" si="4">D2-$D$26</f>
        <v>0.151</v>
      </c>
      <c r="H2" s="3">
        <f t="shared" ref="H2:H6" si="5">E2-$E$26</f>
        <v>0.15</v>
      </c>
      <c r="I2" s="1">
        <f t="shared" ref="I2:K2" si="1">F2/0.0105</f>
        <v>18.38095238</v>
      </c>
      <c r="J2" s="1">
        <f t="shared" si="1"/>
        <v>14.38095238</v>
      </c>
      <c r="K2" s="3">
        <f t="shared" si="1"/>
        <v>14.28571429</v>
      </c>
      <c r="L2" s="1">
        <f t="shared" ref="L2:N2" si="2">I2/600</f>
        <v>0.03063492063</v>
      </c>
      <c r="M2" s="1">
        <f t="shared" si="2"/>
        <v>0.02396825397</v>
      </c>
      <c r="N2" s="3">
        <f t="shared" si="2"/>
        <v>0.02380952381</v>
      </c>
      <c r="O2" s="7">
        <f t="shared" ref="O2:O6" si="8">AVERAGE(L2:N2)</f>
        <v>0.02613756614</v>
      </c>
      <c r="P2" s="4">
        <v>1.0</v>
      </c>
      <c r="Q2" s="1">
        <f t="shared" ref="Q2:Q6" si="9">STDEV(L2:N2)</f>
        <v>0.003895631774</v>
      </c>
    </row>
    <row r="3">
      <c r="A3" s="1">
        <v>2.0</v>
      </c>
      <c r="B3" s="1" t="s">
        <v>19</v>
      </c>
      <c r="C3" s="2">
        <v>0.046</v>
      </c>
      <c r="D3" s="1">
        <v>0.058</v>
      </c>
      <c r="E3" s="3">
        <v>0.069</v>
      </c>
      <c r="F3" s="1">
        <f t="shared" si="3"/>
        <v>-0.018</v>
      </c>
      <c r="G3" s="1">
        <f t="shared" si="4"/>
        <v>-0.006</v>
      </c>
      <c r="H3" s="3">
        <f t="shared" si="5"/>
        <v>0.005</v>
      </c>
      <c r="I3" s="1">
        <f t="shared" ref="I3:K3" si="6">F3/0.0105</f>
        <v>-1.714285714</v>
      </c>
      <c r="J3" s="1">
        <f t="shared" si="6"/>
        <v>-0.5714285714</v>
      </c>
      <c r="K3" s="3">
        <f t="shared" si="6"/>
        <v>0.4761904762</v>
      </c>
      <c r="L3" s="1">
        <f t="shared" ref="L3:N3" si="7">I3/600</f>
        <v>-0.002857142857</v>
      </c>
      <c r="M3" s="1">
        <f t="shared" si="7"/>
        <v>-0.0009523809524</v>
      </c>
      <c r="N3" s="3">
        <f t="shared" si="7"/>
        <v>0.0007936507937</v>
      </c>
      <c r="O3" s="1">
        <f t="shared" si="8"/>
        <v>-0.001005291005</v>
      </c>
      <c r="P3" s="4">
        <v>4.0</v>
      </c>
      <c r="Q3" s="1">
        <f t="shared" si="9"/>
        <v>0.001825971844</v>
      </c>
      <c r="R3" s="1">
        <f t="shared" ref="R3:R24" si="12">TTEST(L3:N3, $L$2:$N$2,2,3)</f>
        <v>0.002097438161</v>
      </c>
      <c r="T3" s="8"/>
      <c r="U3" s="9"/>
      <c r="V3" s="10"/>
      <c r="W3" s="10"/>
    </row>
    <row r="4">
      <c r="A4" s="1">
        <v>3.0</v>
      </c>
      <c r="B4" s="1" t="s">
        <v>20</v>
      </c>
      <c r="C4" s="2">
        <v>0.048</v>
      </c>
      <c r="D4" s="1">
        <v>0.055</v>
      </c>
      <c r="E4" s="3">
        <v>0.124</v>
      </c>
      <c r="F4" s="1">
        <f t="shared" si="3"/>
        <v>-0.016</v>
      </c>
      <c r="G4" s="1">
        <f t="shared" si="4"/>
        <v>-0.009</v>
      </c>
      <c r="H4" s="3">
        <f t="shared" si="5"/>
        <v>0.06</v>
      </c>
      <c r="I4" s="1">
        <f t="shared" ref="I4:K4" si="10">F4/0.0105</f>
        <v>-1.523809524</v>
      </c>
      <c r="J4" s="1">
        <f t="shared" si="10"/>
        <v>-0.8571428571</v>
      </c>
      <c r="K4" s="3">
        <f t="shared" si="10"/>
        <v>5.714285714</v>
      </c>
      <c r="L4" s="1">
        <f t="shared" ref="L4:N4" si="11">I4/600</f>
        <v>-0.00253968254</v>
      </c>
      <c r="M4" s="1">
        <f t="shared" si="11"/>
        <v>-0.001428571429</v>
      </c>
      <c r="N4" s="3">
        <f t="shared" si="11"/>
        <v>0.009523809524</v>
      </c>
      <c r="O4" s="1">
        <f t="shared" si="8"/>
        <v>0.001851851852</v>
      </c>
      <c r="P4" s="4">
        <v>3.0</v>
      </c>
      <c r="Q4" s="1">
        <f t="shared" si="9"/>
        <v>0.006667296518</v>
      </c>
      <c r="R4" s="1">
        <f t="shared" si="12"/>
        <v>0.01005624129</v>
      </c>
      <c r="T4" s="10" t="s">
        <v>21</v>
      </c>
      <c r="U4" s="9"/>
      <c r="V4" s="10"/>
      <c r="W4" s="10"/>
    </row>
    <row r="5">
      <c r="A5" s="1">
        <v>4.0</v>
      </c>
      <c r="B5" s="1" t="s">
        <v>22</v>
      </c>
      <c r="C5" s="2">
        <v>0.047</v>
      </c>
      <c r="D5" s="1">
        <v>0.055</v>
      </c>
      <c r="E5" s="3">
        <v>0.06</v>
      </c>
      <c r="F5" s="1">
        <f t="shared" si="3"/>
        <v>-0.017</v>
      </c>
      <c r="G5" s="1">
        <f t="shared" si="4"/>
        <v>-0.009</v>
      </c>
      <c r="H5" s="3">
        <f t="shared" si="5"/>
        <v>-0.004</v>
      </c>
      <c r="I5" s="1">
        <f t="shared" ref="I5:K5" si="13">F5/0.0105</f>
        <v>-1.619047619</v>
      </c>
      <c r="J5" s="1">
        <f t="shared" si="13"/>
        <v>-0.8571428571</v>
      </c>
      <c r="K5" s="3">
        <f t="shared" si="13"/>
        <v>-0.380952381</v>
      </c>
      <c r="L5" s="1">
        <f t="shared" ref="L5:N5" si="14">I5/600</f>
        <v>-0.002698412698</v>
      </c>
      <c r="M5" s="1">
        <f t="shared" si="14"/>
        <v>-0.001428571429</v>
      </c>
      <c r="N5" s="3">
        <f t="shared" si="14"/>
        <v>-0.0006349206349</v>
      </c>
      <c r="O5" s="1">
        <f t="shared" si="8"/>
        <v>-0.001587301587</v>
      </c>
      <c r="P5" s="4">
        <v>4.0</v>
      </c>
      <c r="Q5" s="1">
        <f t="shared" si="9"/>
        <v>0.001040863258</v>
      </c>
      <c r="R5" s="1">
        <f t="shared" si="12"/>
        <v>0.004192750641</v>
      </c>
      <c r="T5" s="10" t="s">
        <v>23</v>
      </c>
      <c r="U5" s="9"/>
      <c r="V5" s="10"/>
      <c r="W5" s="10"/>
    </row>
    <row r="6">
      <c r="A6" s="1">
        <v>5.0</v>
      </c>
      <c r="B6" s="1" t="s">
        <v>24</v>
      </c>
      <c r="C6" s="2">
        <v>0.047</v>
      </c>
      <c r="D6" s="1">
        <v>0.055</v>
      </c>
      <c r="E6" s="3">
        <v>0.061</v>
      </c>
      <c r="F6" s="1">
        <f t="shared" si="3"/>
        <v>-0.017</v>
      </c>
      <c r="G6" s="1">
        <f t="shared" si="4"/>
        <v>-0.009</v>
      </c>
      <c r="H6" s="3">
        <f t="shared" si="5"/>
        <v>-0.003</v>
      </c>
      <c r="I6" s="1">
        <f t="shared" ref="I6:K6" si="15">F6/0.0105</f>
        <v>-1.619047619</v>
      </c>
      <c r="J6" s="1">
        <f t="shared" si="15"/>
        <v>-0.8571428571</v>
      </c>
      <c r="K6" s="3">
        <f t="shared" si="15"/>
        <v>-0.2857142857</v>
      </c>
      <c r="L6" s="1">
        <f t="shared" ref="L6:N6" si="16">I6/600</f>
        <v>-0.002698412698</v>
      </c>
      <c r="M6" s="1">
        <f t="shared" si="16"/>
        <v>-0.001428571429</v>
      </c>
      <c r="N6" s="3">
        <f t="shared" si="16"/>
        <v>-0.0004761904762</v>
      </c>
      <c r="O6" s="1">
        <f t="shared" si="8"/>
        <v>-0.001534391534</v>
      </c>
      <c r="P6" s="4">
        <v>4.0</v>
      </c>
      <c r="Q6" s="1">
        <f t="shared" si="9"/>
        <v>0.001114883995</v>
      </c>
      <c r="R6" s="1">
        <f t="shared" si="12"/>
        <v>0.003962154122</v>
      </c>
      <c r="T6" s="10" t="s">
        <v>25</v>
      </c>
      <c r="U6" s="9"/>
      <c r="V6" s="10"/>
      <c r="W6" s="10"/>
    </row>
    <row r="7">
      <c r="A7" s="1">
        <v>6.0</v>
      </c>
      <c r="B7" s="1" t="s">
        <v>26</v>
      </c>
      <c r="C7" s="2">
        <v>0.07</v>
      </c>
      <c r="D7" s="1">
        <v>0.093</v>
      </c>
      <c r="E7" s="11"/>
      <c r="F7" s="1">
        <f t="shared" si="3"/>
        <v>0.006</v>
      </c>
      <c r="G7" s="1">
        <f t="shared" si="4"/>
        <v>0.029</v>
      </c>
      <c r="H7" s="11"/>
      <c r="I7" s="1">
        <f t="shared" ref="I7:J7" si="17">F7/0.0105</f>
        <v>0.5714285714</v>
      </c>
      <c r="J7" s="1">
        <f t="shared" si="17"/>
        <v>2.761904762</v>
      </c>
      <c r="K7" s="11"/>
      <c r="L7" s="1">
        <f t="shared" ref="L7:M7" si="18">I7/600</f>
        <v>0.0009523809524</v>
      </c>
      <c r="M7" s="1">
        <f t="shared" si="18"/>
        <v>0.004603174603</v>
      </c>
      <c r="N7" s="11"/>
      <c r="O7" s="1">
        <f>AVERAGE(L7:M7)</f>
        <v>0.002777777778</v>
      </c>
      <c r="P7" s="4">
        <v>3.0</v>
      </c>
      <c r="Q7" s="1">
        <f>STDEV(L7:M7)</f>
        <v>0.002581500947</v>
      </c>
      <c r="R7" s="1">
        <f t="shared" si="12"/>
        <v>0.004254518259</v>
      </c>
      <c r="T7" s="4" t="s">
        <v>27</v>
      </c>
      <c r="U7" s="9"/>
      <c r="V7" s="9"/>
      <c r="W7" s="10"/>
    </row>
    <row r="8">
      <c r="A8" s="1">
        <v>7.0</v>
      </c>
      <c r="B8" s="1" t="s">
        <v>28</v>
      </c>
      <c r="C8" s="2">
        <v>0.32</v>
      </c>
      <c r="D8" s="1">
        <v>0.363</v>
      </c>
      <c r="E8" s="3">
        <v>0.378</v>
      </c>
      <c r="F8" s="1">
        <f t="shared" si="3"/>
        <v>0.256</v>
      </c>
      <c r="G8" s="1">
        <f t="shared" si="4"/>
        <v>0.299</v>
      </c>
      <c r="H8" s="3">
        <f t="shared" ref="H8:H24" si="21">E8-$E$26</f>
        <v>0.314</v>
      </c>
      <c r="I8" s="1">
        <f t="shared" ref="I8:K8" si="19">F8/0.0105</f>
        <v>24.38095238</v>
      </c>
      <c r="J8" s="1">
        <f t="shared" si="19"/>
        <v>28.47619048</v>
      </c>
      <c r="K8" s="3">
        <f t="shared" si="19"/>
        <v>29.9047619</v>
      </c>
      <c r="L8" s="1">
        <f t="shared" ref="L8:N8" si="20">I8/600</f>
        <v>0.04063492063</v>
      </c>
      <c r="M8" s="1">
        <f t="shared" si="20"/>
        <v>0.04746031746</v>
      </c>
      <c r="N8" s="3">
        <f t="shared" si="20"/>
        <v>0.04984126984</v>
      </c>
      <c r="O8" s="12">
        <f t="shared" ref="O8:O24" si="24">AVERAGE(L8:N8)</f>
        <v>0.04597883598</v>
      </c>
      <c r="P8" s="4">
        <v>1.0</v>
      </c>
      <c r="Q8" s="1">
        <f t="shared" ref="Q8:Q24" si="25">STDEV(L8:N8)</f>
        <v>0.004778630239</v>
      </c>
      <c r="R8" s="1">
        <f t="shared" si="12"/>
        <v>0.00570658342</v>
      </c>
      <c r="T8" s="9"/>
      <c r="U8" s="9"/>
      <c r="V8" s="10"/>
      <c r="W8" s="10"/>
    </row>
    <row r="9">
      <c r="A9" s="1">
        <v>8.0</v>
      </c>
      <c r="B9" s="1" t="s">
        <v>29</v>
      </c>
      <c r="C9" s="2">
        <v>0.126</v>
      </c>
      <c r="D9" s="1">
        <v>0.137</v>
      </c>
      <c r="E9" s="3">
        <v>0.123</v>
      </c>
      <c r="F9" s="1">
        <f t="shared" si="3"/>
        <v>0.062</v>
      </c>
      <c r="G9" s="1">
        <f t="shared" si="4"/>
        <v>0.073</v>
      </c>
      <c r="H9" s="3">
        <f t="shared" si="21"/>
        <v>0.059</v>
      </c>
      <c r="I9" s="1">
        <f t="shared" ref="I9:K9" si="22">F9/0.0105</f>
        <v>5.904761905</v>
      </c>
      <c r="J9" s="1">
        <f t="shared" si="22"/>
        <v>6.952380952</v>
      </c>
      <c r="K9" s="3">
        <f t="shared" si="22"/>
        <v>5.619047619</v>
      </c>
      <c r="L9" s="1">
        <f t="shared" ref="L9:N9" si="23">I9/600</f>
        <v>0.009841269841</v>
      </c>
      <c r="M9" s="1">
        <f t="shared" si="23"/>
        <v>0.01158730159</v>
      </c>
      <c r="N9" s="3">
        <f t="shared" si="23"/>
        <v>0.009365079365</v>
      </c>
      <c r="O9" s="12">
        <f t="shared" si="24"/>
        <v>0.01026455026</v>
      </c>
      <c r="P9" s="4">
        <v>2.0</v>
      </c>
      <c r="Q9" s="1">
        <f t="shared" si="25"/>
        <v>0.001170018222</v>
      </c>
      <c r="R9" s="1">
        <f t="shared" si="12"/>
        <v>0.01359268851</v>
      </c>
      <c r="T9" s="10" t="s">
        <v>30</v>
      </c>
      <c r="U9" s="9"/>
      <c r="V9" s="10"/>
      <c r="W9" s="10"/>
    </row>
    <row r="10">
      <c r="A10" s="1">
        <v>9.0</v>
      </c>
      <c r="B10" s="1" t="s">
        <v>31</v>
      </c>
      <c r="C10" s="2">
        <v>0.239</v>
      </c>
      <c r="D10" s="1">
        <v>0.212</v>
      </c>
      <c r="E10" s="3">
        <v>0.216</v>
      </c>
      <c r="F10" s="1">
        <f t="shared" si="3"/>
        <v>0.175</v>
      </c>
      <c r="G10" s="1">
        <f t="shared" si="4"/>
        <v>0.148</v>
      </c>
      <c r="H10" s="3">
        <f t="shared" si="21"/>
        <v>0.152</v>
      </c>
      <c r="I10" s="1">
        <f t="shared" ref="I10:K10" si="26">F10/0.0105</f>
        <v>16.66666667</v>
      </c>
      <c r="J10" s="1">
        <f t="shared" si="26"/>
        <v>14.0952381</v>
      </c>
      <c r="K10" s="3">
        <f t="shared" si="26"/>
        <v>14.47619048</v>
      </c>
      <c r="L10" s="1">
        <f t="shared" ref="L10:N10" si="27">I10/600</f>
        <v>0.02777777778</v>
      </c>
      <c r="M10" s="1">
        <f t="shared" si="27"/>
        <v>0.02349206349</v>
      </c>
      <c r="N10" s="3">
        <f t="shared" si="27"/>
        <v>0.02412698413</v>
      </c>
      <c r="O10" s="7">
        <f t="shared" si="24"/>
        <v>0.02513227513</v>
      </c>
      <c r="P10" s="4">
        <v>1.0</v>
      </c>
      <c r="Q10" s="1">
        <f t="shared" si="25"/>
        <v>0.002312962222</v>
      </c>
      <c r="R10" s="1">
        <f t="shared" si="12"/>
        <v>0.7244896707</v>
      </c>
      <c r="T10" s="9"/>
      <c r="U10" s="9"/>
      <c r="V10" s="10"/>
      <c r="W10" s="10"/>
    </row>
    <row r="11">
      <c r="A11" s="1">
        <v>10.0</v>
      </c>
      <c r="B11" s="1" t="s">
        <v>32</v>
      </c>
      <c r="C11" s="2">
        <v>0.047</v>
      </c>
      <c r="D11" s="1">
        <v>0.058</v>
      </c>
      <c r="E11" s="3">
        <v>0.079</v>
      </c>
      <c r="F11" s="1">
        <f t="shared" si="3"/>
        <v>-0.017</v>
      </c>
      <c r="G11" s="1">
        <f t="shared" si="4"/>
        <v>-0.006</v>
      </c>
      <c r="H11" s="3">
        <f t="shared" si="21"/>
        <v>0.015</v>
      </c>
      <c r="I11" s="1">
        <f t="shared" ref="I11:K11" si="28">F11/0.0105</f>
        <v>-1.619047619</v>
      </c>
      <c r="J11" s="1">
        <f t="shared" si="28"/>
        <v>-0.5714285714</v>
      </c>
      <c r="K11" s="3">
        <f t="shared" si="28"/>
        <v>1.428571429</v>
      </c>
      <c r="L11" s="1">
        <f t="shared" ref="L11:N11" si="29">I11/600</f>
        <v>-0.002698412698</v>
      </c>
      <c r="M11" s="1">
        <f t="shared" si="29"/>
        <v>-0.0009523809524</v>
      </c>
      <c r="N11" s="3">
        <f t="shared" si="29"/>
        <v>0.002380952381</v>
      </c>
      <c r="O11" s="1">
        <f t="shared" si="24"/>
        <v>-0.0004232804233</v>
      </c>
      <c r="P11" s="4">
        <v>4.0</v>
      </c>
      <c r="Q11" s="1">
        <f t="shared" si="25"/>
        <v>0.002580687492</v>
      </c>
      <c r="R11" s="1">
        <f t="shared" si="12"/>
        <v>0.00117250301</v>
      </c>
      <c r="T11" s="9"/>
      <c r="U11" s="9"/>
      <c r="V11" s="10"/>
      <c r="W11" s="10"/>
    </row>
    <row r="12">
      <c r="A12" s="1">
        <v>11.0</v>
      </c>
      <c r="B12" s="1" t="s">
        <v>33</v>
      </c>
      <c r="C12" s="2">
        <v>0.051</v>
      </c>
      <c r="D12" s="1">
        <v>0.06</v>
      </c>
      <c r="E12" s="3">
        <v>0.06</v>
      </c>
      <c r="F12" s="1">
        <f t="shared" si="3"/>
        <v>-0.013</v>
      </c>
      <c r="G12" s="1">
        <f t="shared" si="4"/>
        <v>-0.004</v>
      </c>
      <c r="H12" s="3">
        <f t="shared" si="21"/>
        <v>-0.004</v>
      </c>
      <c r="I12" s="1">
        <f t="shared" ref="I12:K12" si="30">F12/0.0105</f>
        <v>-1.238095238</v>
      </c>
      <c r="J12" s="1">
        <f t="shared" si="30"/>
        <v>-0.380952381</v>
      </c>
      <c r="K12" s="3">
        <f t="shared" si="30"/>
        <v>-0.380952381</v>
      </c>
      <c r="L12" s="1">
        <f t="shared" ref="L12:N12" si="31">I12/600</f>
        <v>-0.002063492063</v>
      </c>
      <c r="M12" s="1">
        <f t="shared" si="31"/>
        <v>-0.0006349206349</v>
      </c>
      <c r="N12" s="3">
        <f t="shared" si="31"/>
        <v>-0.0006349206349</v>
      </c>
      <c r="O12" s="1">
        <f t="shared" si="24"/>
        <v>-0.001111111111</v>
      </c>
      <c r="P12" s="4">
        <v>4.0</v>
      </c>
      <c r="Q12" s="1">
        <f t="shared" si="25"/>
        <v>0.0008247860988</v>
      </c>
      <c r="R12" s="1">
        <f t="shared" si="12"/>
        <v>0.005100890039</v>
      </c>
      <c r="T12" s="9"/>
      <c r="U12" s="9"/>
      <c r="V12" s="10"/>
      <c r="W12" s="10"/>
    </row>
    <row r="13">
      <c r="A13" s="1">
        <v>12.0</v>
      </c>
      <c r="B13" s="1" t="s">
        <v>34</v>
      </c>
      <c r="C13" s="2">
        <v>0.058</v>
      </c>
      <c r="D13" s="1">
        <v>0.056</v>
      </c>
      <c r="E13" s="3">
        <v>0.057</v>
      </c>
      <c r="F13" s="1">
        <f t="shared" si="3"/>
        <v>-0.006</v>
      </c>
      <c r="G13" s="1">
        <f t="shared" si="4"/>
        <v>-0.008</v>
      </c>
      <c r="H13" s="3">
        <f t="shared" si="21"/>
        <v>-0.007</v>
      </c>
      <c r="I13" s="1">
        <f t="shared" ref="I13:K13" si="32">F13/0.0105</f>
        <v>-0.5714285714</v>
      </c>
      <c r="J13" s="1">
        <f t="shared" si="32"/>
        <v>-0.7619047619</v>
      </c>
      <c r="K13" s="3">
        <f t="shared" si="32"/>
        <v>-0.6666666667</v>
      </c>
      <c r="L13" s="1">
        <f t="shared" ref="L13:N13" si="33">I13/600</f>
        <v>-0.0009523809524</v>
      </c>
      <c r="M13" s="1">
        <f t="shared" si="33"/>
        <v>-0.00126984127</v>
      </c>
      <c r="N13" s="3">
        <f t="shared" si="33"/>
        <v>-0.001111111111</v>
      </c>
      <c r="O13" s="1">
        <f t="shared" si="24"/>
        <v>-0.001111111111</v>
      </c>
      <c r="P13" s="4">
        <v>4.0</v>
      </c>
      <c r="Q13" s="1">
        <f t="shared" si="25"/>
        <v>0.0001587301587</v>
      </c>
      <c r="R13" s="1">
        <f t="shared" si="12"/>
        <v>0.006672830006</v>
      </c>
      <c r="T13" s="9"/>
      <c r="U13" s="9"/>
      <c r="V13" s="10"/>
      <c r="W13" s="10"/>
    </row>
    <row r="14">
      <c r="A14" s="1">
        <v>13.0</v>
      </c>
      <c r="B14" s="1" t="s">
        <v>35</v>
      </c>
      <c r="C14" s="2">
        <v>0.049</v>
      </c>
      <c r="D14" s="1">
        <v>0.064</v>
      </c>
      <c r="E14" s="3">
        <v>0.06</v>
      </c>
      <c r="F14" s="1">
        <f t="shared" si="3"/>
        <v>-0.015</v>
      </c>
      <c r="G14" s="1">
        <f t="shared" si="4"/>
        <v>0</v>
      </c>
      <c r="H14" s="3">
        <f t="shared" si="21"/>
        <v>-0.004</v>
      </c>
      <c r="I14" s="1">
        <f t="shared" ref="I14:K14" si="34">F14/0.0105</f>
        <v>-1.428571429</v>
      </c>
      <c r="J14" s="1">
        <f t="shared" si="34"/>
        <v>0</v>
      </c>
      <c r="K14" s="3">
        <f t="shared" si="34"/>
        <v>-0.380952381</v>
      </c>
      <c r="L14" s="1">
        <f t="shared" ref="L14:N14" si="35">I14/600</f>
        <v>-0.002380952381</v>
      </c>
      <c r="M14" s="1">
        <f t="shared" si="35"/>
        <v>0</v>
      </c>
      <c r="N14" s="3">
        <f t="shared" si="35"/>
        <v>-0.0006349206349</v>
      </c>
      <c r="O14" s="1">
        <f t="shared" si="24"/>
        <v>-0.001005291005</v>
      </c>
      <c r="P14" s="4">
        <v>4.0</v>
      </c>
      <c r="Q14" s="1">
        <f t="shared" si="25"/>
        <v>0.001232929121</v>
      </c>
      <c r="R14" s="1">
        <f t="shared" si="12"/>
        <v>0.00374089173</v>
      </c>
      <c r="T14" s="9"/>
      <c r="U14" s="9"/>
      <c r="V14" s="10"/>
      <c r="W14" s="10"/>
    </row>
    <row r="15">
      <c r="A15" s="1">
        <v>14.0</v>
      </c>
      <c r="B15" s="1" t="s">
        <v>36</v>
      </c>
      <c r="C15" s="2">
        <v>0.231</v>
      </c>
      <c r="D15" s="1">
        <v>0.214</v>
      </c>
      <c r="E15" s="3">
        <v>0.204</v>
      </c>
      <c r="F15" s="1">
        <f t="shared" si="3"/>
        <v>0.167</v>
      </c>
      <c r="G15" s="1">
        <f t="shared" si="4"/>
        <v>0.15</v>
      </c>
      <c r="H15" s="3">
        <f t="shared" si="21"/>
        <v>0.14</v>
      </c>
      <c r="I15" s="1">
        <f t="shared" ref="I15:K15" si="36">F15/0.0105</f>
        <v>15.9047619</v>
      </c>
      <c r="J15" s="1">
        <f t="shared" si="36"/>
        <v>14.28571429</v>
      </c>
      <c r="K15" s="3">
        <f t="shared" si="36"/>
        <v>13.33333333</v>
      </c>
      <c r="L15" s="1">
        <f t="shared" ref="L15:N15" si="37">I15/600</f>
        <v>0.02650793651</v>
      </c>
      <c r="M15" s="1">
        <f t="shared" si="37"/>
        <v>0.02380952381</v>
      </c>
      <c r="N15" s="3">
        <f t="shared" si="37"/>
        <v>0.02222222222</v>
      </c>
      <c r="O15" s="7">
        <f t="shared" si="24"/>
        <v>0.02417989418</v>
      </c>
      <c r="P15" s="4">
        <v>1.0</v>
      </c>
      <c r="Q15" s="1">
        <f t="shared" si="25"/>
        <v>0.002166729654</v>
      </c>
      <c r="R15" s="1">
        <f t="shared" si="12"/>
        <v>0.5000793789</v>
      </c>
      <c r="T15" s="9"/>
      <c r="U15" s="9"/>
      <c r="V15" s="10"/>
      <c r="W15" s="10"/>
    </row>
    <row r="16">
      <c r="A16" s="1">
        <v>15.0</v>
      </c>
      <c r="B16" s="1" t="s">
        <v>37</v>
      </c>
      <c r="C16" s="2">
        <v>0.139</v>
      </c>
      <c r="D16" s="1">
        <v>0.144</v>
      </c>
      <c r="E16" s="3">
        <v>0.136</v>
      </c>
      <c r="F16" s="1">
        <f t="shared" si="3"/>
        <v>0.075</v>
      </c>
      <c r="G16" s="1">
        <f t="shared" si="4"/>
        <v>0.08</v>
      </c>
      <c r="H16" s="3">
        <f t="shared" si="21"/>
        <v>0.072</v>
      </c>
      <c r="I16" s="1">
        <f t="shared" ref="I16:K16" si="38">F16/0.0105</f>
        <v>7.142857143</v>
      </c>
      <c r="J16" s="1">
        <f t="shared" si="38"/>
        <v>7.619047619</v>
      </c>
      <c r="K16" s="3">
        <f t="shared" si="38"/>
        <v>6.857142857</v>
      </c>
      <c r="L16" s="1">
        <f t="shared" ref="L16:N16" si="39">I16/600</f>
        <v>0.0119047619</v>
      </c>
      <c r="M16" s="1">
        <f t="shared" si="39"/>
        <v>0.0126984127</v>
      </c>
      <c r="N16" s="3">
        <f t="shared" si="39"/>
        <v>0.01142857143</v>
      </c>
      <c r="O16" s="12">
        <f t="shared" si="24"/>
        <v>0.01201058201</v>
      </c>
      <c r="P16" s="4">
        <v>2.0</v>
      </c>
      <c r="Q16" s="1">
        <f t="shared" si="25"/>
        <v>0.0006415002991</v>
      </c>
      <c r="R16" s="1">
        <f t="shared" si="12"/>
        <v>0.0220142234</v>
      </c>
      <c r="T16" s="9"/>
      <c r="U16" s="9"/>
      <c r="V16" s="10"/>
      <c r="W16" s="10"/>
    </row>
    <row r="17">
      <c r="A17" s="1">
        <v>16.0</v>
      </c>
      <c r="B17" s="1" t="s">
        <v>38</v>
      </c>
      <c r="C17" s="2">
        <v>0.074</v>
      </c>
      <c r="D17" s="1">
        <v>0.057</v>
      </c>
      <c r="E17" s="3">
        <v>0.062</v>
      </c>
      <c r="F17" s="1">
        <f t="shared" si="3"/>
        <v>0.01</v>
      </c>
      <c r="G17" s="1">
        <f t="shared" si="4"/>
        <v>-0.007</v>
      </c>
      <c r="H17" s="3">
        <f t="shared" si="21"/>
        <v>-0.002</v>
      </c>
      <c r="I17" s="1">
        <f t="shared" ref="I17:K17" si="40">F17/0.0105</f>
        <v>0.9523809524</v>
      </c>
      <c r="J17" s="1">
        <f t="shared" si="40"/>
        <v>-0.6666666667</v>
      </c>
      <c r="K17" s="3">
        <f t="shared" si="40"/>
        <v>-0.1904761905</v>
      </c>
      <c r="L17" s="1">
        <f t="shared" ref="L17:N17" si="41">I17/600</f>
        <v>0.001587301587</v>
      </c>
      <c r="M17" s="1">
        <f t="shared" si="41"/>
        <v>-0.001111111111</v>
      </c>
      <c r="N17" s="3">
        <f t="shared" si="41"/>
        <v>-0.0003174603175</v>
      </c>
      <c r="O17" s="1">
        <f t="shared" si="24"/>
        <v>0.00005291005291</v>
      </c>
      <c r="P17" s="4">
        <v>3.0</v>
      </c>
      <c r="Q17" s="1">
        <f t="shared" si="25"/>
        <v>0.001386808722</v>
      </c>
      <c r="R17" s="1">
        <f t="shared" si="12"/>
        <v>0.003579552092</v>
      </c>
      <c r="T17" s="9"/>
      <c r="U17" s="9"/>
      <c r="V17" s="10"/>
      <c r="W17" s="10"/>
    </row>
    <row r="18">
      <c r="A18" s="1">
        <v>17.0</v>
      </c>
      <c r="B18" s="1" t="s">
        <v>39</v>
      </c>
      <c r="C18" s="2">
        <v>0.168</v>
      </c>
      <c r="D18" s="1">
        <v>0.175</v>
      </c>
      <c r="E18" s="3">
        <v>0.159</v>
      </c>
      <c r="F18" s="1">
        <f t="shared" si="3"/>
        <v>0.104</v>
      </c>
      <c r="G18" s="1">
        <f t="shared" si="4"/>
        <v>0.111</v>
      </c>
      <c r="H18" s="3">
        <f t="shared" si="21"/>
        <v>0.095</v>
      </c>
      <c r="I18" s="1">
        <f t="shared" ref="I18:K18" si="42">F18/0.0105</f>
        <v>9.904761905</v>
      </c>
      <c r="J18" s="1">
        <f t="shared" si="42"/>
        <v>10.57142857</v>
      </c>
      <c r="K18" s="3">
        <f t="shared" si="42"/>
        <v>9.047619048</v>
      </c>
      <c r="L18" s="1">
        <f t="shared" ref="L18:N18" si="43">I18/600</f>
        <v>0.01650793651</v>
      </c>
      <c r="M18" s="1">
        <f t="shared" si="43"/>
        <v>0.01761904762</v>
      </c>
      <c r="N18" s="3">
        <f t="shared" si="43"/>
        <v>0.01507936508</v>
      </c>
      <c r="O18" s="12">
        <f t="shared" si="24"/>
        <v>0.0164021164</v>
      </c>
      <c r="P18" s="4">
        <v>2.0</v>
      </c>
      <c r="Q18" s="1">
        <f t="shared" si="25"/>
        <v>0.001273143853</v>
      </c>
      <c r="R18" s="1">
        <f t="shared" si="12"/>
        <v>0.03878767247</v>
      </c>
      <c r="T18" s="9"/>
      <c r="U18" s="9"/>
      <c r="V18" s="10"/>
      <c r="W18" s="10"/>
    </row>
    <row r="19">
      <c r="A19" s="1">
        <v>18.0</v>
      </c>
      <c r="B19" s="1" t="s">
        <v>40</v>
      </c>
      <c r="C19" s="2">
        <v>0.14</v>
      </c>
      <c r="D19" s="1">
        <v>0.133</v>
      </c>
      <c r="E19" s="3">
        <v>0.129</v>
      </c>
      <c r="F19" s="1">
        <f t="shared" si="3"/>
        <v>0.076</v>
      </c>
      <c r="G19" s="1">
        <f t="shared" si="4"/>
        <v>0.069</v>
      </c>
      <c r="H19" s="3">
        <f t="shared" si="21"/>
        <v>0.065</v>
      </c>
      <c r="I19" s="1">
        <f t="shared" ref="I19:K19" si="44">F19/0.0105</f>
        <v>7.238095238</v>
      </c>
      <c r="J19" s="1">
        <f t="shared" si="44"/>
        <v>6.571428571</v>
      </c>
      <c r="K19" s="3">
        <f t="shared" si="44"/>
        <v>6.19047619</v>
      </c>
      <c r="L19" s="1">
        <f t="shared" ref="L19:N19" si="45">I19/600</f>
        <v>0.01206349206</v>
      </c>
      <c r="M19" s="1">
        <f t="shared" si="45"/>
        <v>0.01095238095</v>
      </c>
      <c r="N19" s="3">
        <f t="shared" si="45"/>
        <v>0.01031746032</v>
      </c>
      <c r="O19" s="12">
        <f t="shared" si="24"/>
        <v>0.01111111111</v>
      </c>
      <c r="P19" s="4">
        <v>2.0</v>
      </c>
      <c r="Q19" s="1">
        <f t="shared" si="25"/>
        <v>0.0008837721211</v>
      </c>
      <c r="R19" s="1">
        <f t="shared" si="12"/>
        <v>0.01768425925</v>
      </c>
      <c r="T19" s="9"/>
      <c r="U19" s="9"/>
      <c r="V19" s="10"/>
      <c r="W19" s="10"/>
    </row>
    <row r="20">
      <c r="A20" s="1">
        <v>19.0</v>
      </c>
      <c r="B20" s="1" t="s">
        <v>41</v>
      </c>
      <c r="C20" s="2">
        <v>0.16</v>
      </c>
      <c r="D20" s="1">
        <v>0.154</v>
      </c>
      <c r="E20" s="3">
        <v>0.13</v>
      </c>
      <c r="F20" s="1">
        <f t="shared" si="3"/>
        <v>0.096</v>
      </c>
      <c r="G20" s="1">
        <f t="shared" si="4"/>
        <v>0.09</v>
      </c>
      <c r="H20" s="3">
        <f t="shared" si="21"/>
        <v>0.066</v>
      </c>
      <c r="I20" s="1">
        <f t="shared" ref="I20:K20" si="46">F20/0.0105</f>
        <v>9.142857143</v>
      </c>
      <c r="J20" s="1">
        <f t="shared" si="46"/>
        <v>8.571428571</v>
      </c>
      <c r="K20" s="3">
        <f t="shared" si="46"/>
        <v>6.285714286</v>
      </c>
      <c r="L20" s="1">
        <f t="shared" ref="L20:N20" si="47">I20/600</f>
        <v>0.01523809524</v>
      </c>
      <c r="M20" s="1">
        <f t="shared" si="47"/>
        <v>0.01428571429</v>
      </c>
      <c r="N20" s="3">
        <f t="shared" si="47"/>
        <v>0.01047619048</v>
      </c>
      <c r="O20" s="12">
        <f t="shared" si="24"/>
        <v>0.01333333333</v>
      </c>
      <c r="P20" s="4">
        <v>2.0</v>
      </c>
      <c r="Q20" s="1">
        <f t="shared" si="25"/>
        <v>0.002519763153</v>
      </c>
      <c r="R20" s="1">
        <f t="shared" si="12"/>
        <v>0.01279556343</v>
      </c>
      <c r="T20" s="9"/>
      <c r="U20" s="9"/>
      <c r="V20" s="10"/>
      <c r="W20" s="10"/>
    </row>
    <row r="21" ht="15.75" customHeight="1">
      <c r="A21" s="1">
        <v>20.0</v>
      </c>
      <c r="B21" s="1" t="s">
        <v>42</v>
      </c>
      <c r="C21" s="2">
        <v>0.205</v>
      </c>
      <c r="D21" s="1">
        <v>0.2</v>
      </c>
      <c r="E21" s="3">
        <v>0.162</v>
      </c>
      <c r="F21" s="1">
        <f t="shared" si="3"/>
        <v>0.141</v>
      </c>
      <c r="G21" s="1">
        <f t="shared" si="4"/>
        <v>0.136</v>
      </c>
      <c r="H21" s="3">
        <f t="shared" si="21"/>
        <v>0.098</v>
      </c>
      <c r="I21" s="1">
        <f t="shared" ref="I21:K21" si="48">F21/0.0105</f>
        <v>13.42857143</v>
      </c>
      <c r="J21" s="1">
        <f t="shared" si="48"/>
        <v>12.95238095</v>
      </c>
      <c r="K21" s="3">
        <f t="shared" si="48"/>
        <v>9.333333333</v>
      </c>
      <c r="L21" s="1">
        <f t="shared" ref="L21:N21" si="49">I21/600</f>
        <v>0.02238095238</v>
      </c>
      <c r="M21" s="1">
        <f t="shared" si="49"/>
        <v>0.02158730159</v>
      </c>
      <c r="N21" s="3">
        <f t="shared" si="49"/>
        <v>0.01555555556</v>
      </c>
      <c r="O21" s="7">
        <f t="shared" si="24"/>
        <v>0.01984126984</v>
      </c>
      <c r="P21" s="4">
        <v>1.0</v>
      </c>
      <c r="Q21" s="1">
        <f t="shared" si="25"/>
        <v>0.003732690799</v>
      </c>
      <c r="R21" s="1">
        <f t="shared" si="12"/>
        <v>0.1134567621</v>
      </c>
      <c r="T21" s="9"/>
      <c r="U21" s="9"/>
      <c r="V21" s="10"/>
      <c r="W21" s="10"/>
    </row>
    <row r="22" ht="15.75" customHeight="1">
      <c r="A22" s="1">
        <v>21.0</v>
      </c>
      <c r="B22" s="1" t="s">
        <v>43</v>
      </c>
      <c r="C22" s="2">
        <v>0.258</v>
      </c>
      <c r="D22" s="1">
        <v>0.216</v>
      </c>
      <c r="E22" s="3">
        <v>0.221</v>
      </c>
      <c r="F22" s="1">
        <f t="shared" si="3"/>
        <v>0.194</v>
      </c>
      <c r="G22" s="1">
        <f t="shared" si="4"/>
        <v>0.152</v>
      </c>
      <c r="H22" s="3">
        <f t="shared" si="21"/>
        <v>0.157</v>
      </c>
      <c r="I22" s="1">
        <f t="shared" ref="I22:K22" si="50">F22/0.0105</f>
        <v>18.47619048</v>
      </c>
      <c r="J22" s="1">
        <f t="shared" si="50"/>
        <v>14.47619048</v>
      </c>
      <c r="K22" s="3">
        <f t="shared" si="50"/>
        <v>14.95238095</v>
      </c>
      <c r="L22" s="1">
        <f t="shared" ref="L22:N22" si="51">I22/600</f>
        <v>0.03079365079</v>
      </c>
      <c r="M22" s="1">
        <f t="shared" si="51"/>
        <v>0.02412698413</v>
      </c>
      <c r="N22" s="3">
        <f t="shared" si="51"/>
        <v>0.02492063492</v>
      </c>
      <c r="O22" s="7">
        <f t="shared" si="24"/>
        <v>0.02661375661</v>
      </c>
      <c r="P22" s="4">
        <v>1.0</v>
      </c>
      <c r="Q22" s="1">
        <f t="shared" si="25"/>
        <v>0.003641580277</v>
      </c>
      <c r="R22" s="1">
        <f t="shared" si="12"/>
        <v>0.8846061925</v>
      </c>
      <c r="T22" s="9"/>
      <c r="U22" s="9"/>
      <c r="V22" s="10"/>
      <c r="W22" s="10"/>
    </row>
    <row r="23" ht="15.75" customHeight="1">
      <c r="A23" s="1">
        <v>22.0</v>
      </c>
      <c r="B23" s="1" t="s">
        <v>44</v>
      </c>
      <c r="C23" s="2">
        <v>0.177</v>
      </c>
      <c r="D23" s="1">
        <v>0.126</v>
      </c>
      <c r="E23" s="3">
        <v>0.113</v>
      </c>
      <c r="F23" s="1">
        <f t="shared" si="3"/>
        <v>0.113</v>
      </c>
      <c r="G23" s="1">
        <f t="shared" si="4"/>
        <v>0.062</v>
      </c>
      <c r="H23" s="3">
        <f t="shared" si="21"/>
        <v>0.049</v>
      </c>
      <c r="I23" s="1">
        <f t="shared" ref="I23:K23" si="52">F23/0.0105</f>
        <v>10.76190476</v>
      </c>
      <c r="J23" s="1">
        <f t="shared" si="52"/>
        <v>5.904761905</v>
      </c>
      <c r="K23" s="3">
        <f t="shared" si="52"/>
        <v>4.666666667</v>
      </c>
      <c r="L23" s="1">
        <f t="shared" ref="L23:N23" si="53">I23/600</f>
        <v>0.01793650794</v>
      </c>
      <c r="M23" s="1">
        <f t="shared" si="53"/>
        <v>0.009841269841</v>
      </c>
      <c r="N23" s="3">
        <f t="shared" si="53"/>
        <v>0.007777777778</v>
      </c>
      <c r="O23" s="12">
        <f t="shared" si="24"/>
        <v>0.01185185185</v>
      </c>
      <c r="P23" s="4">
        <v>2.0</v>
      </c>
      <c r="Q23" s="1">
        <f t="shared" si="25"/>
        <v>0.005369523221</v>
      </c>
      <c r="R23" s="1">
        <f t="shared" si="12"/>
        <v>0.02389765752</v>
      </c>
      <c r="T23" s="9"/>
      <c r="U23" s="9"/>
      <c r="V23" s="10"/>
      <c r="W23" s="10"/>
    </row>
    <row r="24" ht="15.75" customHeight="1">
      <c r="A24" s="1">
        <v>23.0</v>
      </c>
      <c r="B24" s="1" t="s">
        <v>45</v>
      </c>
      <c r="C24" s="2">
        <v>0.16</v>
      </c>
      <c r="D24" s="1">
        <v>0.15</v>
      </c>
      <c r="E24" s="3">
        <v>0.144</v>
      </c>
      <c r="F24" s="1">
        <f t="shared" si="3"/>
        <v>0.096</v>
      </c>
      <c r="G24" s="1">
        <f t="shared" si="4"/>
        <v>0.086</v>
      </c>
      <c r="H24" s="3">
        <f t="shared" si="21"/>
        <v>0.08</v>
      </c>
      <c r="I24" s="1">
        <f t="shared" ref="I24:K24" si="54">F24/0.0105</f>
        <v>9.142857143</v>
      </c>
      <c r="J24" s="1">
        <f t="shared" si="54"/>
        <v>8.19047619</v>
      </c>
      <c r="K24" s="3">
        <f t="shared" si="54"/>
        <v>7.619047619</v>
      </c>
      <c r="L24" s="1">
        <f t="shared" ref="L24:N24" si="55">I24/600</f>
        <v>0.01523809524</v>
      </c>
      <c r="M24" s="1">
        <f t="shared" si="55"/>
        <v>0.01365079365</v>
      </c>
      <c r="N24" s="3">
        <f t="shared" si="55"/>
        <v>0.0126984127</v>
      </c>
      <c r="O24" s="12">
        <f t="shared" si="24"/>
        <v>0.01386243386</v>
      </c>
      <c r="P24" s="4">
        <v>2.0</v>
      </c>
      <c r="Q24" s="1">
        <f t="shared" si="25"/>
        <v>0.001283000598</v>
      </c>
      <c r="R24" s="1">
        <f t="shared" si="12"/>
        <v>0.0230386628</v>
      </c>
      <c r="T24" s="9"/>
      <c r="U24" s="9"/>
      <c r="V24" s="10"/>
      <c r="W24" s="10"/>
    </row>
    <row r="25" ht="15.75" customHeight="1">
      <c r="A25" s="1">
        <v>24.0</v>
      </c>
      <c r="B25" s="1" t="s">
        <v>46</v>
      </c>
      <c r="C25" s="2">
        <v>0.523</v>
      </c>
      <c r="D25" s="13"/>
      <c r="E25" s="11"/>
      <c r="F25" s="1">
        <f t="shared" ref="F25:F26" si="57">C25-$C$26</f>
        <v>0.459</v>
      </c>
      <c r="G25" s="13"/>
      <c r="H25" s="11"/>
      <c r="I25" s="1">
        <f>F25/0.0105</f>
        <v>43.71428571</v>
      </c>
      <c r="J25" s="13"/>
      <c r="K25" s="11">
        <f>H25/0.0105</f>
        <v>0</v>
      </c>
      <c r="L25" s="1">
        <f t="shared" ref="L25:M25" si="56">I25/600</f>
        <v>0.07285714286</v>
      </c>
      <c r="M25" s="1">
        <f t="shared" si="56"/>
        <v>0</v>
      </c>
      <c r="N25" s="11"/>
      <c r="O25" s="7">
        <f>AVERAGE(L25)</f>
        <v>0.07285714286</v>
      </c>
      <c r="P25" s="4">
        <v>1.0</v>
      </c>
      <c r="Q25" s="13"/>
      <c r="R25" s="14" t="s">
        <v>47</v>
      </c>
      <c r="T25" s="9"/>
      <c r="U25" s="9"/>
      <c r="V25" s="9"/>
      <c r="W25" s="10"/>
    </row>
    <row r="26" ht="15.75" customHeight="1">
      <c r="A26" s="15" t="s">
        <v>48</v>
      </c>
      <c r="C26" s="15">
        <v>0.064</v>
      </c>
      <c r="D26" s="15">
        <v>0.064</v>
      </c>
      <c r="E26" s="15">
        <v>0.064</v>
      </c>
      <c r="F26" s="16">
        <f t="shared" si="57"/>
        <v>0</v>
      </c>
      <c r="G26" s="16"/>
      <c r="H26" s="16"/>
      <c r="I26" s="16"/>
    </row>
    <row r="27" ht="15.75" customHeight="1">
      <c r="A27" s="1" t="s">
        <v>49</v>
      </c>
      <c r="B27" s="1" t="s">
        <v>50</v>
      </c>
      <c r="D27" s="16"/>
      <c r="E27" s="16"/>
      <c r="F27" s="16"/>
      <c r="G27" s="16"/>
      <c r="N27" s="17"/>
      <c r="O27" s="17"/>
      <c r="P27" s="17"/>
    </row>
    <row r="28" ht="15.75" customHeight="1"/>
    <row r="29" ht="15.75" customHeight="1">
      <c r="A29" s="15" t="s">
        <v>51</v>
      </c>
      <c r="B29" s="1">
        <v>0.5</v>
      </c>
    </row>
    <row r="30" ht="15.75" customHeight="1">
      <c r="A30" s="15" t="s">
        <v>52</v>
      </c>
      <c r="B30" s="1">
        <v>600.0</v>
      </c>
    </row>
    <row r="31" ht="15.75" customHeight="1">
      <c r="A31" s="15" t="s">
        <v>53</v>
      </c>
      <c r="B31" s="1">
        <v>1.0E-4</v>
      </c>
    </row>
    <row r="32" ht="15.75" customHeight="1"/>
    <row r="33" ht="15.75" customHeight="1">
      <c r="A33" s="1" t="s">
        <v>54</v>
      </c>
      <c r="B33" s="1" t="s">
        <v>55</v>
      </c>
      <c r="C33" s="1" t="s">
        <v>56</v>
      </c>
      <c r="D33" s="1" t="s">
        <v>57</v>
      </c>
    </row>
    <row r="34" ht="15.75" customHeight="1">
      <c r="B34" s="1">
        <v>0.0</v>
      </c>
      <c r="C34" s="1">
        <v>0.06</v>
      </c>
      <c r="D34" s="1">
        <f t="shared" ref="D34:D39" si="58">C34-$C$34</f>
        <v>0</v>
      </c>
    </row>
    <row r="35" ht="15.75" customHeight="1">
      <c r="B35" s="1">
        <v>2.5</v>
      </c>
      <c r="C35" s="1">
        <v>0.07</v>
      </c>
      <c r="D35" s="1">
        <f t="shared" si="58"/>
        <v>0.01</v>
      </c>
    </row>
    <row r="36" ht="15.75" customHeight="1">
      <c r="B36" s="1">
        <v>5.0</v>
      </c>
      <c r="C36" s="1">
        <v>0.095</v>
      </c>
      <c r="D36" s="1">
        <f t="shared" si="58"/>
        <v>0.035</v>
      </c>
    </row>
    <row r="37" ht="15.75" customHeight="1">
      <c r="B37" s="1">
        <v>10.0</v>
      </c>
      <c r="C37" s="1">
        <v>0.155</v>
      </c>
      <c r="D37" s="1">
        <f t="shared" si="58"/>
        <v>0.095</v>
      </c>
    </row>
    <row r="38" ht="15.75" customHeight="1">
      <c r="B38" s="1">
        <v>20.0</v>
      </c>
      <c r="C38" s="1">
        <v>0.282</v>
      </c>
      <c r="D38" s="1">
        <f t="shared" si="58"/>
        <v>0.222</v>
      </c>
    </row>
    <row r="39" ht="15.75" customHeight="1">
      <c r="B39" s="1">
        <v>40.0</v>
      </c>
      <c r="D39" s="1">
        <f t="shared" si="58"/>
        <v>-0.06</v>
      </c>
    </row>
    <row r="40" ht="15.75" customHeight="1"/>
    <row r="41" ht="15.75" customHeight="1"/>
    <row r="42" ht="15.75" customHeight="1">
      <c r="A42" s="15" t="s">
        <v>58</v>
      </c>
      <c r="B42" s="1">
        <v>0.0105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R3:R25">
    <cfRule type="cellIs" dxfId="0" priority="1" operator="lessThan">
      <formula>0.05</formula>
    </cfRule>
  </conditionalFormatting>
  <conditionalFormatting sqref="R3:R25">
    <cfRule type="cellIs" dxfId="1" priority="2" operator="greaterThanOrEqual">
      <formula>0.05</formula>
    </cfRule>
  </conditionalFormatting>
  <conditionalFormatting sqref="O2:P25">
    <cfRule type="cellIs" dxfId="2" priority="3" operator="lessThan">
      <formula>0</formula>
    </cfRule>
  </conditionalFormatting>
  <conditionalFormatting sqref="O2:P25">
    <cfRule type="cellIs" dxfId="3" priority="4" operator="between">
      <formula>0</formula>
      <formula>0.01</formula>
    </cfRule>
  </conditionalFormatting>
  <conditionalFormatting sqref="O2:O25">
    <cfRule type="cellIs" dxfId="4" priority="5" operator="between">
      <formula>0.01</formula>
      <formula>0.019</formula>
    </cfRule>
  </conditionalFormatting>
  <conditionalFormatting sqref="O2:O25">
    <cfRule type="cellIs" dxfId="5" priority="6" operator="greaterThan">
      <formula>0.019</formula>
    </cfRule>
  </conditionalFormatting>
  <printOptions/>
  <pageMargins bottom="0.75" footer="0.0" header="0.0" left="0.7" right="0.7" top="0.75"/>
  <pageSetup orientation="landscape"/>
  <drawing r:id="rId2"/>
  <legacyDrawing r:id="rId3"/>
</worksheet>
</file>