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ugas refocus 2024\"/>
    </mc:Choice>
  </mc:AlternateContent>
  <bookViews>
    <workbookView xWindow="0" yWindow="0" windowWidth="15345" windowHeight="4635" activeTab="5"/>
  </bookViews>
  <sheets>
    <sheet name="orders" sheetId="1" r:id="rId1"/>
    <sheet name="item_orders_data_sample" sheetId="2" state="hidden" r:id="rId2"/>
    <sheet name="dim_item_data_sample" sheetId="3" state="hidden" r:id="rId3"/>
    <sheet name="dim_seller_sample" sheetId="4" state="hidden" r:id="rId4"/>
    <sheet name="Level 1" sheetId="5" r:id="rId5"/>
    <sheet name="Level 1. Part 2" sheetId="6" r:id="rId6"/>
    <sheet name="Level 2" sheetId="7" r:id="rId7"/>
    <sheet name="Level 3" sheetId="8" r:id="rId8"/>
    <sheet name="categories" sheetId="9" r:id="rId9"/>
  </sheets>
  <calcPr calcId="152511"/>
  <pivotCaches>
    <pivotCache cacheId="3" r:id="rId10"/>
  </pivotCaches>
  <extLst>
    <ext uri="GoogleSheetsCustomDataVersion2">
      <go:sheetsCustomData xmlns:go="http://customooxmlschemas.google.com/" r:id="rId14" roundtripDataChecksum="FZwys5d4RO5ocU8H4Bsd8MDDhcrD4Tpt5CP1yge4QCk="/>
    </ext>
  </extLst>
</workbook>
</file>

<file path=xl/calcChain.xml><?xml version="1.0" encoding="utf-8"?>
<calcChain xmlns="http://schemas.openxmlformats.org/spreadsheetml/2006/main">
  <c r="G21" i="5" l="1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2" i="5"/>
  <c r="F2" i="5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  <c r="A2" i="6"/>
  <c r="A16" i="6"/>
  <c r="A14" i="6"/>
  <c r="A12" i="6"/>
  <c r="A10" i="6"/>
  <c r="A8" i="6"/>
  <c r="A6" i="6"/>
  <c r="A4" i="6"/>
  <c r="A15" i="6"/>
  <c r="A13" i="6"/>
  <c r="A11" i="6"/>
  <c r="A9" i="6"/>
  <c r="A7" i="6"/>
  <c r="A5" i="6"/>
  <c r="A3" i="6"/>
  <c r="B3" i="6" l="1"/>
  <c r="B5" i="6"/>
  <c r="B7" i="6"/>
  <c r="B9" i="6"/>
  <c r="B11" i="6"/>
  <c r="B13" i="6"/>
  <c r="B15" i="6"/>
  <c r="B4" i="6"/>
  <c r="B6" i="6"/>
  <c r="B8" i="6"/>
  <c r="B10" i="6"/>
  <c r="B12" i="6"/>
  <c r="B14" i="6"/>
  <c r="B16" i="6"/>
</calcChain>
</file>

<file path=xl/sharedStrings.xml><?xml version="1.0" encoding="utf-8"?>
<sst xmlns="http://schemas.openxmlformats.org/spreadsheetml/2006/main" count="516" uniqueCount="146">
  <si>
    <t>order_id</t>
  </si>
  <si>
    <t>customer_id</t>
  </si>
  <si>
    <t>order_status</t>
  </si>
  <si>
    <t>order_purchase_timestamp</t>
  </si>
  <si>
    <t>order_approved_at</t>
  </si>
  <si>
    <t>order_delivered_carrier_date</t>
  </si>
  <si>
    <t>order_delivered_customer_date</t>
  </si>
  <si>
    <t>order_estimated_delivery_date</t>
  </si>
  <si>
    <t>order_date</t>
  </si>
  <si>
    <t>e481f51cbdc54678b7cc49136f2d6af7</t>
  </si>
  <si>
    <t>9ef432eb6251297304e76186b10a928d</t>
  </si>
  <si>
    <t>delivered</t>
  </si>
  <si>
    <t>53cdb2fc8bc7dce0b6741e2150273451</t>
  </si>
  <si>
    <t>b0830fb4747a6c6d20dea0b8c802d7ef</t>
  </si>
  <si>
    <t>47770eb9100c2d0c44946d9cf07ec65d</t>
  </si>
  <si>
    <t>41ce2a54c0b03bf3443c3d931a367089</t>
  </si>
  <si>
    <t>949d5b44dbf5de918fe9c16f97b45f8a</t>
  </si>
  <si>
    <t>f88197465ea7920adcdbec7375364d82</t>
  </si>
  <si>
    <t>ad21c59c0840e6cb83a9ceb5573f8159</t>
  </si>
  <si>
    <t>8ab97904e6daea8866dbdbc4fb7aad2c</t>
  </si>
  <si>
    <t>a4591c265e18cb1dcee52889e2d8acc3</t>
  </si>
  <si>
    <t>503740e9ca751ccdda7ba28e9ab8f608</t>
  </si>
  <si>
    <t>6514b8ad8028c9f2cc2374ded245783f</t>
  </si>
  <si>
    <t>9bdf08b4b3b52b5526ff42d37d47f222</t>
  </si>
  <si>
    <t>76c6e866289321a7c93b82b54852dc33</t>
  </si>
  <si>
    <t>f54a9f0e6b351c431402b8461ea51999</t>
  </si>
  <si>
    <t>e69bfb5eb88e0ed6a785585b27e16dbf</t>
  </si>
  <si>
    <t>31ad1d1b63eb9962463f764d4e6e0c9d</t>
  </si>
  <si>
    <t>e6ce16cb79ec1d90b1da9085a6118aeb</t>
  </si>
  <si>
    <t>494dded5b201313c64ed7f100595b95c</t>
  </si>
  <si>
    <t>34513ce0c4fab462a55830c0989c7edb</t>
  </si>
  <si>
    <t>7711cf624183d843aafe81855097bc37</t>
  </si>
  <si>
    <t>82566a660a982b15fb86e904c8d32918</t>
  </si>
  <si>
    <t>d3e3b74c766bc6214e0c830b17ee2341</t>
  </si>
  <si>
    <t>5ff96c15d0b717ac6ad1f3d77225a350</t>
  </si>
  <si>
    <t>19402a48fe860416adf93348aba37740</t>
  </si>
  <si>
    <t>432aaf21d85167c2c86ec9448c4e42cc</t>
  </si>
  <si>
    <t>3df704f53d3f1d4818840b34ec672a9f</t>
  </si>
  <si>
    <t>dcb36b511fcac050b97cd5c05de84dc3</t>
  </si>
  <si>
    <t>3b6828a50ffe546942b7a473d70ac0fc</t>
  </si>
  <si>
    <t>403b97836b0c04a622354cf531062e5f</t>
  </si>
  <si>
    <t>738b086814c6fcc74b8cc583f8516ee3</t>
  </si>
  <si>
    <t>116f0b09343b49556bbad5f35bee0cdf</t>
  </si>
  <si>
    <t>3187789bec990987628d7a9beb4dd6ac</t>
  </si>
  <si>
    <t>85ce859fd6dc634de8d2f1e290444043</t>
  </si>
  <si>
    <t>059f7fc5719c7da6cbafe370971a8d70</t>
  </si>
  <si>
    <t>83018ec114eee8641c97e08f7b4e926f</t>
  </si>
  <si>
    <t>7f8c8b9c2ae27bf3300f670c3d478be8</t>
  </si>
  <si>
    <t>203096f03d82e0dffbc41ebc2e2bcfb7</t>
  </si>
  <si>
    <t>d2b091571da224a1b36412c18bc3bbfe</t>
  </si>
  <si>
    <t>order_item_id</t>
  </si>
  <si>
    <t>product_id</t>
  </si>
  <si>
    <t>seller_id</t>
  </si>
  <si>
    <t>shipping_limit_date</t>
  </si>
  <si>
    <t>price</t>
  </si>
  <si>
    <t>Qty</t>
  </si>
  <si>
    <t>product_category_name</t>
  </si>
  <si>
    <t>a47295965bd091207681b541b26e40a5</t>
  </si>
  <si>
    <t>ea8482cd71df3c1969d7b9473ff13abc</t>
  </si>
  <si>
    <t>5ac9d9e379c606e36a8094a6046f75dc</t>
  </si>
  <si>
    <t>633ecdf879b94b5337cca303328e4a25</t>
  </si>
  <si>
    <t>f7e0fa615b386bc9a8b9eb52bc1fff76</t>
  </si>
  <si>
    <t>87142160b41353c4e5fca2360caf6f92</t>
  </si>
  <si>
    <t>638bbb2a5e4f360b71f332ddfebfd672</t>
  </si>
  <si>
    <t>c4af86330efa7a2620772227d2d670c9</t>
  </si>
  <si>
    <t>72d3bf1d3a790f8874096fcf860e3eff</t>
  </si>
  <si>
    <t>0bae85eb84b9fb3bd773911e89288d54</t>
  </si>
  <si>
    <t>aa4383b373c6aca5d8797843e5594415</t>
  </si>
  <si>
    <t>4869f7a5dfa277a7dca6462dcf3b52b2</t>
  </si>
  <si>
    <t>595fac2a385ac33a80bd5114aec74eb8</t>
  </si>
  <si>
    <t>289cdb325fb7e7f891c38608bf9e0962</t>
  </si>
  <si>
    <t>10adb53d8faa890ca7c2f0cbcb68d777</t>
  </si>
  <si>
    <t>1900267e848ceeba8fa32d80c1a5f5a8</t>
  </si>
  <si>
    <t>4520766ec412348b8d4caa5e8a18c464</t>
  </si>
  <si>
    <t>16090f2ca825584b5a147ab24aa30c86</t>
  </si>
  <si>
    <t>ac1789e492dcd698c5c10b97a671243a</t>
  </si>
  <si>
    <t>63b9ae557efed31d1f7687917d248a8d</t>
  </si>
  <si>
    <t>72a97c271b2e429974398f46b93ae530</t>
  </si>
  <si>
    <t>094ced053e257ae8cae57205592d6712</t>
  </si>
  <si>
    <t>c35498fbb4358837ae16850f50c3fd22</t>
  </si>
  <si>
    <t>70a12e78e608ac31179aea7f8422044b</t>
  </si>
  <si>
    <t>cce679660c66e6fbd5c8091dfd29e9cd</t>
  </si>
  <si>
    <t>d2374cbcbb3ca4ab1086534108cc3ab7</t>
  </si>
  <si>
    <t>d0b61bfb1de832b15ba9d266ca96e5b0</t>
  </si>
  <si>
    <t>66922902710d126a0e7d26b0e3805106</t>
  </si>
  <si>
    <t>060cb19345d90064d1015407193c233d</t>
  </si>
  <si>
    <t>8581055ce74af1daba164fdbd55a40de</t>
  </si>
  <si>
    <t>65266b2da20d04dbe00c5c2d3bb7859e</t>
  </si>
  <si>
    <t>2c9e548be18521d1c43cde1c582c6de8</t>
  </si>
  <si>
    <t>009c09f439988bc06a93d6b8186dce73</t>
  </si>
  <si>
    <t>89a51f50b8095ea78d5768f34c13a76f</t>
  </si>
  <si>
    <t>87285b34884572647811a353c7ac498a</t>
  </si>
  <si>
    <t>3504c0cb71d7fa48d967e0e4c94d59d9</t>
  </si>
  <si>
    <t>9a78fb9862b10749a117f7fc3c31f051</t>
  </si>
  <si>
    <t>7c67e1448b00f6e969d365cea6b010ab</t>
  </si>
  <si>
    <t>08574b074924071f4e201e151b152b4e</t>
  </si>
  <si>
    <t>001cca7ae9ae17fb1caed9dfb1094831</t>
  </si>
  <si>
    <t>product_name_lenght</t>
  </si>
  <si>
    <t>product_description_lenght</t>
  </si>
  <si>
    <t>product_photos_qty</t>
  </si>
  <si>
    <t>product_weight_g</t>
  </si>
  <si>
    <t>product_length_cm</t>
  </si>
  <si>
    <t>product_height_cm</t>
  </si>
  <si>
    <t>product_width_cm</t>
  </si>
  <si>
    <t>utilidades_domesticas</t>
  </si>
  <si>
    <t>moveis_decoracao</t>
  </si>
  <si>
    <t>COUNTA of product_id</t>
  </si>
  <si>
    <t>automotivo</t>
  </si>
  <si>
    <t>beleza_saude</t>
  </si>
  <si>
    <t>brinquedos</t>
  </si>
  <si>
    <t>ferramentas_jardim</t>
  </si>
  <si>
    <t>cama_mesa_banho</t>
  </si>
  <si>
    <t>papelaria</t>
  </si>
  <si>
    <t>construcao_ferramentas_construcao</t>
  </si>
  <si>
    <t>informatica_acessorios</t>
  </si>
  <si>
    <t>perfumaria</t>
  </si>
  <si>
    <t>moveis_escritorio</t>
  </si>
  <si>
    <t>telefonia</t>
  </si>
  <si>
    <t>pet_shop</t>
  </si>
  <si>
    <t>Grand Total</t>
  </si>
  <si>
    <t>seller_zip_code_prefix</t>
  </si>
  <si>
    <t>seller_city</t>
  </si>
  <si>
    <t>seller_state</t>
  </si>
  <si>
    <t>porto alegre</t>
  </si>
  <si>
    <t>RS</t>
  </si>
  <si>
    <t>belo horizonte</t>
  </si>
  <si>
    <t>SP</t>
  </si>
  <si>
    <t>maua</t>
  </si>
  <si>
    <t>sao paulo</t>
  </si>
  <si>
    <t>mogi das cruzes</t>
  </si>
  <si>
    <t>cariacica</t>
  </si>
  <si>
    <t>ES</t>
  </si>
  <si>
    <t>itaquaquecetuba</t>
  </si>
  <si>
    <t>ibitinga</t>
  </si>
  <si>
    <t>itajai</t>
  </si>
  <si>
    <t>guarulhos</t>
  </si>
  <si>
    <t>atibaia</t>
  </si>
  <si>
    <t>guariba</t>
  </si>
  <si>
    <t>ribeirao preto</t>
  </si>
  <si>
    <t>brasilia</t>
  </si>
  <si>
    <t>DF</t>
  </si>
  <si>
    <t>jacarei</t>
  </si>
  <si>
    <t>MG</t>
  </si>
  <si>
    <t>sao jose do rio pardo</t>
  </si>
  <si>
    <t>Product Category Name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</si>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</sst>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\ h:mm:ss"/>
    <numFmt numFmtId="165" formatCode="yyyy\-mm\-dd"/>
    <numFmt numFmtId="166" formatCode="yyyy&quot;-&quot;mm&quot;-&quot;dd"/>
  </numFmts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0" fontId="2" fillId="0" borderId="0" xfId="0" applyFont="1" applyAlignment="1"/>
    <xf numFmtId="166" fontId="1" fillId="0" borderId="0" xfId="0" applyNumberFormat="1" applyFont="1"/>
    <xf numFmtId="0" fontId="3" fillId="0" borderId="0" xfId="0" applyFont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1" xfId="0" applyFont="1" applyBorder="1" applyAlignment="1"/>
    <xf numFmtId="0" fontId="0" fillId="0" borderId="2" xfId="0" applyNumberFormat="1" applyFont="1" applyBorder="1" applyAlignment="1"/>
    <xf numFmtId="0" fontId="0" fillId="0" borderId="3" xfId="0" applyFont="1" applyBorder="1" applyAlignment="1"/>
    <xf numFmtId="0" fontId="0" fillId="0" borderId="4" xfId="0" applyNumberFormat="1" applyFont="1" applyBorder="1" applyAlignment="1"/>
    <xf numFmtId="0" fontId="0" fillId="0" borderId="5" xfId="0" applyFont="1" applyBorder="1" applyAlignment="1"/>
    <xf numFmtId="0" fontId="0" fillId="0" borderId="6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628650</xdr:colOff>
      <xdr:row>0</xdr:row>
      <xdr:rowOff>47625</xdr:rowOff>
    </xdr:from>
    <xdr:ext cx="5715000" cy="3533775"/>
    <xdr:pic>
      <xdr:nvPicPr>
        <xdr:cNvPr id="615441437" name="Chart1" title="Chart">
          <a:extLs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THINKPAD" refreshedDate="45425.664113888888" refreshedVersion="5" recordCount="20">
  <cacheSource type="worksheet">
    <worksheetSource ref="A1:I21" sheet="dim_item_data_sample"/>
  </cacheSource>
  <cacheFields count="9">
    <cacheField name="product_id" numFmtId="0">
      <sharedItems/>
    </cacheField>
    <cacheField name="product_category_name" numFmtId="0">
      <sharedItems count="14">
        <s v="utilidades_domesticas"/>
        <s v="moveis_decoracao"/>
        <s v="automotivo"/>
        <s v="beleza_saude"/>
        <s v="brinquedos"/>
        <s v="ferramentas_jardim"/>
        <s v="papelaria"/>
        <s v="informatica_acessorios"/>
        <s v="perfumaria"/>
        <s v="telefonia"/>
        <s v="construcao_ferramentas_construcao"/>
        <s v="cama_mesa_banho"/>
        <s v="moveis_escritorio"/>
        <s v="pet_shop"/>
      </sharedItems>
    </cacheField>
    <cacheField name="product_name_lenght" numFmtId="0">
      <sharedItems containsSemiMixedTypes="0" containsString="0" containsNumber="1" containsInteger="1" minValue="29" maxValue="60"/>
    </cacheField>
    <cacheField name="product_description_lenght" numFmtId="0">
      <sharedItems containsSemiMixedTypes="0" containsString="0" containsNumber="1" containsInteger="1" minValue="125" maxValue="2574"/>
    </cacheField>
    <cacheField name="product_photos_qty" numFmtId="0">
      <sharedItems containsSemiMixedTypes="0" containsString="0" containsNumber="1" containsInteger="1" minValue="1" maxValue="6"/>
    </cacheField>
    <cacheField name="product_weight_g" numFmtId="0">
      <sharedItems containsSemiMixedTypes="0" containsString="0" containsNumber="1" containsInteger="1" minValue="50" maxValue="20850"/>
    </cacheField>
    <cacheField name="product_length_cm" numFmtId="0">
      <sharedItems containsSemiMixedTypes="0" containsString="0" containsNumber="1" containsInteger="1" minValue="16" maxValue="100"/>
    </cacheField>
    <cacheField name="product_height_cm" numFmtId="0">
      <sharedItems containsSemiMixedTypes="0" containsString="0" containsNumber="1" containsInteger="1" minValue="4" maxValue="41"/>
    </cacheField>
    <cacheField name="product_width_cm" numFmtId="0">
      <sharedItems containsSemiMixedTypes="0" containsString="0" containsNumber="1" containsInteger="1" minValue="12" maxValue="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s v="87285b34884572647811a353c7ac498a"/>
    <x v="0"/>
    <n v="40"/>
    <n v="268"/>
    <n v="4"/>
    <n v="500"/>
    <n v="19"/>
    <n v="8"/>
    <n v="13"/>
  </r>
  <r>
    <s v="ac1789e492dcd698c5c10b97a671243a"/>
    <x v="1"/>
    <n v="41"/>
    <n v="432"/>
    <n v="2"/>
    <n v="300"/>
    <n v="35"/>
    <n v="35"/>
    <n v="15"/>
  </r>
  <r>
    <s v="4520766ec412348b8d4caa5e8a18c464"/>
    <x v="2"/>
    <n v="59"/>
    <n v="956"/>
    <n v="1"/>
    <n v="50"/>
    <n v="16"/>
    <n v="16"/>
    <n v="17"/>
  </r>
  <r>
    <s v="5ac9d9e379c606e36a8094a6046f75dc"/>
    <x v="3"/>
    <n v="46"/>
    <n v="2345"/>
    <n v="6"/>
    <n v="525"/>
    <n v="21"/>
    <n v="16"/>
    <n v="13"/>
  </r>
  <r>
    <s v="72d3bf1d3a790f8874096fcf860e3eff"/>
    <x v="4"/>
    <n v="57"/>
    <n v="341"/>
    <n v="2"/>
    <n v="583"/>
    <n v="20"/>
    <n v="21"/>
    <n v="20"/>
  </r>
  <r>
    <s v="08574b074924071f4e201e151b152b4e"/>
    <x v="5"/>
    <n v="36"/>
    <n v="450"/>
    <n v="1"/>
    <n v="9000"/>
    <n v="42"/>
    <n v="12"/>
    <n v="39"/>
  </r>
  <r>
    <s v="65266b2da20d04dbe00c5c2d3bb7859e"/>
    <x v="6"/>
    <n v="38"/>
    <n v="316"/>
    <n v="4"/>
    <n v="250"/>
    <n v="51"/>
    <n v="15"/>
    <n v="15"/>
  </r>
  <r>
    <s v="aa4383b373c6aca5d8797843e5594415"/>
    <x v="2"/>
    <n v="46"/>
    <n v="232"/>
    <n v="1"/>
    <n v="420"/>
    <n v="24"/>
    <n v="19"/>
    <n v="21"/>
  </r>
  <r>
    <s v="f7e0fa615b386bc9a8b9eb52bc1fff76"/>
    <x v="7"/>
    <n v="59"/>
    <n v="2574"/>
    <n v="1"/>
    <n v="325"/>
    <n v="21"/>
    <n v="21"/>
    <n v="21"/>
  </r>
  <r>
    <s v="009c09f439988bc06a93d6b8186dce73"/>
    <x v="8"/>
    <n v="39"/>
    <n v="991"/>
    <n v="3"/>
    <n v="150"/>
    <n v="20"/>
    <n v="20"/>
    <n v="20"/>
  </r>
  <r>
    <s v="060cb19345d90064d1015407193c233d"/>
    <x v="2"/>
    <n v="49"/>
    <n v="608"/>
    <n v="1"/>
    <n v="7150"/>
    <n v="65"/>
    <n v="10"/>
    <n v="65"/>
  </r>
  <r>
    <s v="72a97c271b2e429974398f46b93ae530"/>
    <x v="8"/>
    <n v="59"/>
    <n v="685"/>
    <n v="1"/>
    <n v="450"/>
    <n v="16"/>
    <n v="17"/>
    <n v="16"/>
  </r>
  <r>
    <s v="a47295965bd091207681b541b26e40a5"/>
    <x v="9"/>
    <n v="60"/>
    <n v="818"/>
    <n v="6"/>
    <n v="300"/>
    <n v="17"/>
    <n v="4"/>
    <n v="12"/>
  </r>
  <r>
    <s v="595fac2a385ac33a80bd5114aec74eb8"/>
    <x v="8"/>
    <n v="29"/>
    <n v="178"/>
    <n v="1"/>
    <n v="400"/>
    <n v="19"/>
    <n v="13"/>
    <n v="19"/>
  </r>
  <r>
    <s v="c35498fbb4358837ae16850f50c3fd22"/>
    <x v="9"/>
    <n v="59"/>
    <n v="973"/>
    <n v="1"/>
    <n v="325"/>
    <n v="19"/>
    <n v="8"/>
    <n v="22"/>
  </r>
  <r>
    <s v="638bbb2a5e4f360b71f332ddfebfd672"/>
    <x v="10"/>
    <n v="38"/>
    <n v="143"/>
    <n v="2"/>
    <n v="20850"/>
    <n v="100"/>
    <n v="25"/>
    <n v="50"/>
  </r>
  <r>
    <s v="cce679660c66e6fbd5c8091dfd29e9cd"/>
    <x v="11"/>
    <n v="43"/>
    <n v="125"/>
    <n v="1"/>
    <n v="250"/>
    <n v="40"/>
    <n v="4"/>
    <n v="30"/>
  </r>
  <r>
    <s v="9a78fb9862b10749a117f7fc3c31f051"/>
    <x v="12"/>
    <n v="45"/>
    <n v="527"/>
    <n v="1"/>
    <n v="9750"/>
    <n v="42"/>
    <n v="41"/>
    <n v="42"/>
  </r>
  <r>
    <s v="10adb53d8faa890ca7c2f0cbcb68d777"/>
    <x v="11"/>
    <n v="52"/>
    <n v="155"/>
    <n v="1"/>
    <n v="200"/>
    <n v="16"/>
    <n v="10"/>
    <n v="16"/>
  </r>
  <r>
    <s v="d0b61bfb1de832b15ba9d266ca96e5b0"/>
    <x v="13"/>
    <n v="59"/>
    <n v="468"/>
    <n v="3"/>
    <n v="450"/>
    <n v="30"/>
    <n v="10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im_item_data_sample" cacheId="3" applyNumberFormats="0" applyBorderFormats="0" applyFontFormats="0" applyPatternFormats="0" applyAlignmentFormats="0" applyWidthHeightFormats="0" dataCaption="" updatedVersion="5" compact="0" compactData="0">
  <location ref="M3:N18" firstHeaderRow="1" firstDataRow="1" firstDataCol="1"/>
  <pivotFields count="9">
    <pivotField name="product_id" dataField="1" compact="0" outline="0" multipleItemSelectionAllowed="1" showAll="0"/>
    <pivotField name="product_category_name" axis="axisRow" compact="0" outline="0" multipleItemSelectionAllowed="1" showAll="0" sortType="ascending">
      <items count="15">
        <item x="2"/>
        <item x="3"/>
        <item x="4"/>
        <item x="11"/>
        <item x="10"/>
        <item x="5"/>
        <item x="7"/>
        <item x="1"/>
        <item x="12"/>
        <item x="6"/>
        <item x="8"/>
        <item x="13"/>
        <item x="9"/>
        <item x="0"/>
        <item t="default"/>
      </items>
    </pivotField>
    <pivotField name="product_name_lenght" compact="0" outline="0" multipleItemSelectionAllowed="1" showAll="0"/>
    <pivotField name="product_description_lenght" compact="0" outline="0" multipleItemSelectionAllowed="1" showAll="0"/>
    <pivotField name="product_photos_qty" compact="0" outline="0" multipleItemSelectionAllowed="1" showAll="0"/>
    <pivotField name="product_weight_g" compact="0" outline="0" multipleItemSelectionAllowed="1" showAll="0"/>
    <pivotField name="product_length_cm" compact="0" outline="0" multipleItemSelectionAllowed="1" showAll="0"/>
    <pivotField name="product_height_cm" compact="0" outline="0" multipleItemSelectionAllowed="1" showAll="0"/>
    <pivotField name="product_width_cm" compact="0" outline="0" multipleItemSelectionAllowed="1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A of product_id" fld="0" subtotal="count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0"/>
  <sheetViews>
    <sheetView workbookViewId="0"/>
  </sheetViews>
  <sheetFormatPr defaultColWidth="12.5703125" defaultRowHeight="15" customHeight="1" x14ac:dyDescent="0.2"/>
  <cols>
    <col min="4" max="4" width="25" customWidth="1"/>
    <col min="5" max="5" width="23.140625" customWidth="1"/>
    <col min="6" max="6" width="22.140625" customWidth="1"/>
    <col min="7" max="7" width="25.5703125" customWidth="1"/>
    <col min="8" max="8" width="26.7109375" customWidth="1"/>
  </cols>
  <sheetData>
    <row r="1" spans="1:9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">
      <c r="A2" s="1" t="s">
        <v>9</v>
      </c>
      <c r="B2" s="1" t="s">
        <v>10</v>
      </c>
      <c r="C2" s="1" t="s">
        <v>11</v>
      </c>
      <c r="D2" s="2">
        <v>43010.455937500003</v>
      </c>
      <c r="E2" s="2">
        <v>43010.463368055556</v>
      </c>
      <c r="F2" s="2">
        <v>43012.829861111109</v>
      </c>
      <c r="G2" s="2">
        <v>43018.892511574071</v>
      </c>
      <c r="H2" s="2">
        <v>43026</v>
      </c>
      <c r="I2" s="3">
        <v>43010</v>
      </c>
    </row>
    <row r="3" spans="1:9" ht="15.75" customHeight="1" x14ac:dyDescent="0.2">
      <c r="A3" s="1" t="s">
        <v>12</v>
      </c>
      <c r="B3" s="1" t="s">
        <v>13</v>
      </c>
      <c r="C3" s="1" t="s">
        <v>11</v>
      </c>
      <c r="D3" s="2">
        <v>43305.862233796295</v>
      </c>
      <c r="E3" s="2">
        <v>43307.141979166663</v>
      </c>
      <c r="F3" s="2">
        <v>43307.604861111111</v>
      </c>
      <c r="G3" s="2">
        <v>43319.644270833334</v>
      </c>
      <c r="H3" s="2">
        <v>43325</v>
      </c>
      <c r="I3" s="3">
        <v>43305</v>
      </c>
    </row>
    <row r="4" spans="1:9" ht="15.75" customHeight="1" x14ac:dyDescent="0.2">
      <c r="A4" s="1" t="s">
        <v>14</v>
      </c>
      <c r="B4" s="1" t="s">
        <v>15</v>
      </c>
      <c r="C4" s="1" t="s">
        <v>11</v>
      </c>
      <c r="D4" s="2">
        <v>43320.360289351855</v>
      </c>
      <c r="E4" s="2">
        <v>43320.371793981481</v>
      </c>
      <c r="F4" s="2">
        <v>43320.576388888891</v>
      </c>
      <c r="G4" s="2">
        <v>43329.754502314812</v>
      </c>
      <c r="H4" s="2">
        <v>43347</v>
      </c>
      <c r="I4" s="3">
        <v>43320</v>
      </c>
    </row>
    <row r="5" spans="1:9" ht="15.75" customHeight="1" x14ac:dyDescent="0.2">
      <c r="A5" s="1" t="s">
        <v>16</v>
      </c>
      <c r="B5" s="1" t="s">
        <v>17</v>
      </c>
      <c r="C5" s="1" t="s">
        <v>11</v>
      </c>
      <c r="D5" s="2">
        <v>43057.811180555553</v>
      </c>
      <c r="E5" s="2">
        <v>43057.823599537034</v>
      </c>
      <c r="F5" s="2">
        <v>43061.569432870368</v>
      </c>
      <c r="G5" s="2">
        <v>43071.019930555558</v>
      </c>
      <c r="H5" s="2">
        <v>43084</v>
      </c>
      <c r="I5" s="3">
        <v>43057</v>
      </c>
    </row>
    <row r="6" spans="1:9" ht="15.75" customHeight="1" x14ac:dyDescent="0.2">
      <c r="A6" s="1" t="s">
        <v>18</v>
      </c>
      <c r="B6" s="1" t="s">
        <v>19</v>
      </c>
      <c r="C6" s="1" t="s">
        <v>11</v>
      </c>
      <c r="D6" s="2">
        <v>43144.88795138889</v>
      </c>
      <c r="E6" s="2">
        <v>43144.930891203701</v>
      </c>
      <c r="F6" s="2">
        <v>43145.824004629627</v>
      </c>
      <c r="G6" s="2">
        <v>43147.761828703704</v>
      </c>
      <c r="H6" s="2">
        <v>43157</v>
      </c>
      <c r="I6" s="3">
        <v>43144</v>
      </c>
    </row>
    <row r="7" spans="1:9" ht="15.75" customHeight="1" x14ac:dyDescent="0.2">
      <c r="A7" s="1" t="s">
        <v>20</v>
      </c>
      <c r="B7" s="1" t="s">
        <v>21</v>
      </c>
      <c r="C7" s="1" t="s">
        <v>11</v>
      </c>
      <c r="D7" s="2">
        <v>42925.914641203701</v>
      </c>
      <c r="E7" s="2">
        <v>42925.923761574071</v>
      </c>
      <c r="F7" s="2">
        <v>42927.623657407406</v>
      </c>
      <c r="G7" s="2">
        <v>42942.456886574073</v>
      </c>
      <c r="H7" s="2">
        <v>42948</v>
      </c>
      <c r="I7" s="3">
        <v>42925</v>
      </c>
    </row>
    <row r="8" spans="1:9" ht="15.75" customHeight="1" x14ac:dyDescent="0.2">
      <c r="A8" s="1" t="s">
        <v>22</v>
      </c>
      <c r="B8" s="1" t="s">
        <v>23</v>
      </c>
      <c r="C8" s="1" t="s">
        <v>11</v>
      </c>
      <c r="D8" s="2">
        <v>42871.548958333333</v>
      </c>
      <c r="E8" s="2">
        <v>42871.557071759256</v>
      </c>
      <c r="F8" s="2">
        <v>42877.422060185185</v>
      </c>
      <c r="G8" s="2">
        <v>42881.538784722223</v>
      </c>
      <c r="H8" s="2">
        <v>42893</v>
      </c>
      <c r="I8" s="3">
        <v>42871</v>
      </c>
    </row>
    <row r="9" spans="1:9" ht="15.75" customHeight="1" x14ac:dyDescent="0.2">
      <c r="A9" s="1" t="s">
        <v>24</v>
      </c>
      <c r="B9" s="1" t="s">
        <v>25</v>
      </c>
      <c r="C9" s="1" t="s">
        <v>11</v>
      </c>
      <c r="D9" s="2">
        <v>42758.770243055558</v>
      </c>
      <c r="E9" s="2">
        <v>42760.11859953704</v>
      </c>
      <c r="F9" s="2">
        <v>42761.59480324074</v>
      </c>
      <c r="G9" s="2">
        <v>42768.589004629626</v>
      </c>
      <c r="H9" s="2">
        <v>42800</v>
      </c>
      <c r="I9" s="3">
        <v>42758</v>
      </c>
    </row>
    <row r="10" spans="1:9" ht="15.75" customHeight="1" x14ac:dyDescent="0.2">
      <c r="A10" s="1" t="s">
        <v>26</v>
      </c>
      <c r="B10" s="1" t="s">
        <v>27</v>
      </c>
      <c r="C10" s="1" t="s">
        <v>11</v>
      </c>
      <c r="D10" s="2">
        <v>42945.496550925927</v>
      </c>
      <c r="E10" s="2">
        <v>42945.503842592596</v>
      </c>
      <c r="F10" s="2">
        <v>42957.823194444441</v>
      </c>
      <c r="G10" s="2">
        <v>42963.718402777777</v>
      </c>
      <c r="H10" s="2">
        <v>42970</v>
      </c>
      <c r="I10" s="3">
        <v>42945</v>
      </c>
    </row>
    <row r="11" spans="1:9" ht="15.75" customHeight="1" x14ac:dyDescent="0.2">
      <c r="A11" s="1" t="s">
        <v>28</v>
      </c>
      <c r="B11" s="1" t="s">
        <v>29</v>
      </c>
      <c r="C11" s="1" t="s">
        <v>11</v>
      </c>
      <c r="D11" s="2">
        <v>42871.820254629631</v>
      </c>
      <c r="E11" s="2">
        <v>42871.826597222222</v>
      </c>
      <c r="F11" s="2">
        <v>42873.486574074072</v>
      </c>
      <c r="G11" s="2">
        <v>42884.471192129633</v>
      </c>
      <c r="H11" s="2">
        <v>42893</v>
      </c>
      <c r="I11" s="3">
        <v>42871</v>
      </c>
    </row>
    <row r="12" spans="1:9" ht="15.75" customHeight="1" x14ac:dyDescent="0.2">
      <c r="A12" s="1" t="s">
        <v>30</v>
      </c>
      <c r="B12" s="1" t="s">
        <v>31</v>
      </c>
      <c r="C12" s="1" t="s">
        <v>11</v>
      </c>
      <c r="D12" s="2">
        <v>42929.832071759258</v>
      </c>
      <c r="E12" s="2">
        <v>42929.840370370373</v>
      </c>
      <c r="F12" s="2">
        <v>42930.78019675926</v>
      </c>
      <c r="G12" s="2">
        <v>42935.58666666667</v>
      </c>
      <c r="H12" s="2">
        <v>42955</v>
      </c>
      <c r="I12" s="3">
        <v>42929</v>
      </c>
    </row>
    <row r="13" spans="1:9" ht="15.75" customHeight="1" x14ac:dyDescent="0.2">
      <c r="A13" s="1" t="s">
        <v>32</v>
      </c>
      <c r="B13" s="1" t="s">
        <v>33</v>
      </c>
      <c r="C13" s="1" t="s">
        <v>11</v>
      </c>
      <c r="D13" s="2">
        <v>43258.421053240738</v>
      </c>
      <c r="E13" s="2">
        <v>43260.134166666663</v>
      </c>
      <c r="F13" s="2">
        <v>43262.561805555553</v>
      </c>
      <c r="G13" s="2">
        <v>43270.504074074073</v>
      </c>
      <c r="H13" s="2">
        <v>43299</v>
      </c>
      <c r="I13" s="3">
        <v>43258</v>
      </c>
    </row>
    <row r="14" spans="1:9" ht="15.75" customHeight="1" x14ac:dyDescent="0.2">
      <c r="A14" s="1" t="s">
        <v>34</v>
      </c>
      <c r="B14" s="1" t="s">
        <v>35</v>
      </c>
      <c r="C14" s="1" t="s">
        <v>11</v>
      </c>
      <c r="D14" s="2">
        <v>43306.739004629628</v>
      </c>
      <c r="E14" s="2">
        <v>43306.746689814812</v>
      </c>
      <c r="F14" s="2">
        <v>43307.552777777775</v>
      </c>
      <c r="G14" s="2">
        <v>43311.661400462966</v>
      </c>
      <c r="H14" s="2">
        <v>43320</v>
      </c>
      <c r="I14" s="3">
        <v>43306</v>
      </c>
    </row>
    <row r="15" spans="1:9" ht="15.75" customHeight="1" x14ac:dyDescent="0.2">
      <c r="A15" s="1" t="s">
        <v>36</v>
      </c>
      <c r="B15" s="1" t="s">
        <v>37</v>
      </c>
      <c r="C15" s="1" t="s">
        <v>11</v>
      </c>
      <c r="D15" s="2">
        <v>43160.59337962963</v>
      </c>
      <c r="E15" s="2">
        <v>43160.632488425923</v>
      </c>
      <c r="F15" s="2">
        <v>43161.881481481483</v>
      </c>
      <c r="G15" s="2">
        <v>43171.983634259261</v>
      </c>
      <c r="H15" s="2">
        <v>43180</v>
      </c>
      <c r="I15" s="3">
        <v>43160</v>
      </c>
    </row>
    <row r="16" spans="1:9" ht="15.75" customHeight="1" x14ac:dyDescent="0.2">
      <c r="A16" s="1" t="s">
        <v>38</v>
      </c>
      <c r="B16" s="1" t="s">
        <v>39</v>
      </c>
      <c r="C16" s="1" t="s">
        <v>11</v>
      </c>
      <c r="D16" s="2">
        <v>43258.793888888889</v>
      </c>
      <c r="E16" s="2">
        <v>43263.979884259257</v>
      </c>
      <c r="F16" s="2">
        <v>43262.620833333334</v>
      </c>
      <c r="G16" s="2">
        <v>43272.648981481485</v>
      </c>
      <c r="H16" s="2">
        <v>43285</v>
      </c>
      <c r="I16" s="3">
        <v>43258</v>
      </c>
    </row>
    <row r="17" spans="1:9" ht="15.75" customHeight="1" x14ac:dyDescent="0.2">
      <c r="A17" s="1" t="s">
        <v>40</v>
      </c>
      <c r="B17" s="1" t="s">
        <v>41</v>
      </c>
      <c r="C17" s="1" t="s">
        <v>11</v>
      </c>
      <c r="D17" s="2">
        <v>43102.792164351849</v>
      </c>
      <c r="E17" s="2">
        <v>43102.797962962963</v>
      </c>
      <c r="F17" s="2">
        <v>43103.763298611113</v>
      </c>
      <c r="G17" s="2">
        <v>43120.068738425929</v>
      </c>
      <c r="H17" s="2">
        <v>43137</v>
      </c>
      <c r="I17" s="3">
        <v>43102</v>
      </c>
    </row>
    <row r="18" spans="1:9" ht="15.75" customHeight="1" x14ac:dyDescent="0.2">
      <c r="A18" s="1" t="s">
        <v>42</v>
      </c>
      <c r="B18" s="1" t="s">
        <v>43</v>
      </c>
      <c r="C18" s="1" t="s">
        <v>11</v>
      </c>
      <c r="D18" s="2">
        <v>43095.987164351849</v>
      </c>
      <c r="E18" s="2">
        <v>43095.993310185186</v>
      </c>
      <c r="F18" s="2">
        <v>43097.772974537038</v>
      </c>
      <c r="G18" s="2">
        <v>43108.942083333335</v>
      </c>
      <c r="H18" s="2">
        <v>43129</v>
      </c>
      <c r="I18" s="3">
        <v>43095</v>
      </c>
    </row>
    <row r="19" spans="1:9" ht="15.75" customHeight="1" x14ac:dyDescent="0.2">
      <c r="A19" s="1" t="s">
        <v>44</v>
      </c>
      <c r="B19" s="1" t="s">
        <v>45</v>
      </c>
      <c r="C19" s="1" t="s">
        <v>11</v>
      </c>
      <c r="D19" s="2">
        <v>43060.002557870372</v>
      </c>
      <c r="E19" s="2">
        <v>43060.009976851848</v>
      </c>
      <c r="F19" s="2">
        <v>43062.897523148145</v>
      </c>
      <c r="G19" s="2">
        <v>43066.769444444442</v>
      </c>
      <c r="H19" s="2">
        <v>43080</v>
      </c>
      <c r="I19" s="3">
        <v>43060</v>
      </c>
    </row>
    <row r="20" spans="1:9" ht="15.75" customHeight="1" x14ac:dyDescent="0.2">
      <c r="A20" s="1" t="s">
        <v>46</v>
      </c>
      <c r="B20" s="1" t="s">
        <v>47</v>
      </c>
      <c r="C20" s="1" t="s">
        <v>11</v>
      </c>
      <c r="D20" s="2">
        <v>43034.662800925929</v>
      </c>
      <c r="E20" s="2">
        <v>43034.672384259262</v>
      </c>
      <c r="F20" s="2">
        <v>43034.907557870371</v>
      </c>
      <c r="G20" s="2">
        <v>43047.931944444441</v>
      </c>
      <c r="H20" s="2">
        <v>43062</v>
      </c>
      <c r="I20" s="3">
        <v>43034</v>
      </c>
    </row>
    <row r="21" spans="1:9" ht="15.75" customHeight="1" x14ac:dyDescent="0.2">
      <c r="A21" s="1" t="s">
        <v>48</v>
      </c>
      <c r="B21" s="1" t="s">
        <v>49</v>
      </c>
      <c r="C21" s="1" t="s">
        <v>11</v>
      </c>
      <c r="D21" s="2">
        <v>42996.605208333334</v>
      </c>
      <c r="E21" s="2">
        <v>42997.169548611113</v>
      </c>
      <c r="F21" s="2">
        <v>43014.743090277778</v>
      </c>
      <c r="G21" s="2">
        <v>43017.933171296296</v>
      </c>
      <c r="H21" s="2">
        <v>43006</v>
      </c>
      <c r="I21" s="3">
        <v>42996</v>
      </c>
    </row>
    <row r="22" spans="1:9" ht="15.75" customHeight="1" x14ac:dyDescent="0.2"/>
    <row r="23" spans="1:9" ht="15.75" customHeight="1" x14ac:dyDescent="0.2"/>
    <row r="24" spans="1:9" ht="15.75" customHeight="1" x14ac:dyDescent="0.2"/>
    <row r="25" spans="1:9" ht="15.75" customHeight="1" x14ac:dyDescent="0.2"/>
    <row r="26" spans="1:9" ht="15.75" customHeight="1" x14ac:dyDescent="0.2"/>
    <row r="27" spans="1:9" ht="15.75" customHeight="1" x14ac:dyDescent="0.2"/>
    <row r="28" spans="1:9" ht="15.75" customHeight="1" x14ac:dyDescent="0.2"/>
    <row r="29" spans="1:9" ht="15.75" customHeight="1" x14ac:dyDescent="0.2"/>
    <row r="30" spans="1:9" ht="15.75" customHeight="1" x14ac:dyDescent="0.2"/>
    <row r="31" spans="1:9" ht="15.75" customHeight="1" x14ac:dyDescent="0.2"/>
    <row r="32" spans="1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0"/>
  <sheetViews>
    <sheetView workbookViewId="0"/>
  </sheetViews>
  <sheetFormatPr defaultColWidth="12.5703125" defaultRowHeight="15" customHeight="1" x14ac:dyDescent="0.2"/>
  <cols>
    <col min="5" max="5" width="16.42578125" customWidth="1"/>
  </cols>
  <sheetData>
    <row r="1" spans="1:9" ht="15.75" customHeight="1" x14ac:dyDescent="0.2">
      <c r="A1" s="1" t="s">
        <v>0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8</v>
      </c>
      <c r="I1" s="1" t="s">
        <v>56</v>
      </c>
    </row>
    <row r="2" spans="1:9" ht="15.75" customHeight="1" x14ac:dyDescent="0.2">
      <c r="A2" s="1" t="s">
        <v>42</v>
      </c>
      <c r="B2" s="1">
        <v>1</v>
      </c>
      <c r="C2" s="1" t="s">
        <v>57</v>
      </c>
      <c r="D2" s="1" t="s">
        <v>58</v>
      </c>
      <c r="E2" s="2">
        <v>43102.993310185186</v>
      </c>
      <c r="F2" s="1">
        <v>27.99</v>
      </c>
      <c r="G2" s="1">
        <v>15</v>
      </c>
      <c r="H2" s="3">
        <f>VLOOKUP(A2,orders!$A$1:$I$21,9,0)</f>
        <v>43095</v>
      </c>
      <c r="I2" s="1" t="str">
        <f>VLOOKUP(C2,dim_item_data_sample!$A$1:$I$21,2,0)</f>
        <v>telefonia</v>
      </c>
    </row>
    <row r="3" spans="1:9" ht="15.75" customHeight="1" x14ac:dyDescent="0.2">
      <c r="A3" s="1" t="s">
        <v>48</v>
      </c>
      <c r="B3" s="1">
        <v>1</v>
      </c>
      <c r="C3" s="1" t="s">
        <v>59</v>
      </c>
      <c r="D3" s="1" t="s">
        <v>60</v>
      </c>
      <c r="E3" s="2">
        <v>43003.169548611113</v>
      </c>
      <c r="F3" s="1">
        <v>109.9</v>
      </c>
      <c r="G3" s="1">
        <v>9</v>
      </c>
      <c r="H3" s="3">
        <f>VLOOKUP(A3,orders!$A$1:$I$21,9,0)</f>
        <v>42996</v>
      </c>
      <c r="I3" s="1" t="str">
        <f>VLOOKUP(C3,dim_item_data_sample!$A$1:$I$21,2,0)</f>
        <v>beleza_saude</v>
      </c>
    </row>
    <row r="4" spans="1:9" ht="15.75" customHeight="1" x14ac:dyDescent="0.2">
      <c r="A4" s="1" t="s">
        <v>30</v>
      </c>
      <c r="B4" s="1">
        <v>1</v>
      </c>
      <c r="C4" s="1" t="s">
        <v>61</v>
      </c>
      <c r="D4" s="1" t="s">
        <v>62</v>
      </c>
      <c r="E4" s="2">
        <v>42935.840370370373</v>
      </c>
      <c r="F4" s="1">
        <v>98</v>
      </c>
      <c r="G4" s="1">
        <v>16</v>
      </c>
      <c r="H4" s="3">
        <f>VLOOKUP(A4,orders!$A$1:$I$21,9,0)</f>
        <v>42929</v>
      </c>
      <c r="I4" s="1" t="str">
        <f>VLOOKUP(C4,dim_item_data_sample!$A$1:$I$21,2,0)</f>
        <v>informatica_acessorios</v>
      </c>
    </row>
    <row r="5" spans="1:9" ht="15.75" customHeight="1" x14ac:dyDescent="0.2">
      <c r="A5" s="1" t="s">
        <v>40</v>
      </c>
      <c r="B5" s="1">
        <v>1</v>
      </c>
      <c r="C5" s="1" t="s">
        <v>63</v>
      </c>
      <c r="D5" s="1" t="s">
        <v>64</v>
      </c>
      <c r="E5" s="2">
        <v>43112.797962962963</v>
      </c>
      <c r="F5" s="1">
        <v>1299</v>
      </c>
      <c r="G5" s="1">
        <v>77</v>
      </c>
      <c r="H5" s="3">
        <f>VLOOKUP(A5,orders!$A$1:$I$21,9,0)</f>
        <v>43102</v>
      </c>
      <c r="I5" s="1" t="str">
        <f>VLOOKUP(C5,dim_item_data_sample!$A$1:$I$21,2,0)</f>
        <v>construcao_ferramentas_construcao</v>
      </c>
    </row>
    <row r="6" spans="1:9" ht="15.75" customHeight="1" x14ac:dyDescent="0.2">
      <c r="A6" s="1" t="s">
        <v>36</v>
      </c>
      <c r="B6" s="1">
        <v>1</v>
      </c>
      <c r="C6" s="1" t="s">
        <v>65</v>
      </c>
      <c r="D6" s="1" t="s">
        <v>66</v>
      </c>
      <c r="E6" s="2">
        <v>43166.632488425923</v>
      </c>
      <c r="F6" s="1">
        <v>38.25</v>
      </c>
      <c r="G6" s="1">
        <v>16</v>
      </c>
      <c r="H6" s="3">
        <f>VLOOKUP(A6,orders!$A$1:$I$21,9,0)</f>
        <v>43160</v>
      </c>
      <c r="I6" s="1" t="str">
        <f>VLOOKUP(C6,dim_item_data_sample!$A$1:$I$21,2,0)</f>
        <v>brinquedos</v>
      </c>
    </row>
    <row r="7" spans="1:9" ht="15.75" customHeight="1" x14ac:dyDescent="0.2">
      <c r="A7" s="1" t="s">
        <v>14</v>
      </c>
      <c r="B7" s="1">
        <v>1</v>
      </c>
      <c r="C7" s="1" t="s">
        <v>67</v>
      </c>
      <c r="D7" s="1" t="s">
        <v>68</v>
      </c>
      <c r="E7" s="2">
        <v>43325.371793981481</v>
      </c>
      <c r="F7" s="1">
        <v>159.9</v>
      </c>
      <c r="G7" s="1">
        <v>19</v>
      </c>
      <c r="H7" s="3">
        <f>VLOOKUP(A7,orders!$A$1:$I$21,9,0)</f>
        <v>43320</v>
      </c>
      <c r="I7" s="1" t="str">
        <f>VLOOKUP(C7,dim_item_data_sample!$A$1:$I$21,2,0)</f>
        <v>automotivo</v>
      </c>
    </row>
    <row r="8" spans="1:9" ht="15.75" customHeight="1" x14ac:dyDescent="0.2">
      <c r="A8" s="1" t="s">
        <v>12</v>
      </c>
      <c r="B8" s="1">
        <v>1</v>
      </c>
      <c r="C8" s="1" t="s">
        <v>69</v>
      </c>
      <c r="D8" s="1" t="s">
        <v>70</v>
      </c>
      <c r="E8" s="2">
        <v>43311.141979166663</v>
      </c>
      <c r="F8" s="1">
        <v>118.7</v>
      </c>
      <c r="G8" s="1">
        <v>23</v>
      </c>
      <c r="H8" s="3">
        <f>VLOOKUP(A8,orders!$A$1:$I$21,9,0)</f>
        <v>43305</v>
      </c>
      <c r="I8" s="1" t="str">
        <f>VLOOKUP(C8,dim_item_data_sample!$A$1:$I$21,2,0)</f>
        <v>perfumaria</v>
      </c>
    </row>
    <row r="9" spans="1:9" ht="15.75" customHeight="1" x14ac:dyDescent="0.2">
      <c r="A9" s="1" t="s">
        <v>34</v>
      </c>
      <c r="B9" s="1">
        <v>1</v>
      </c>
      <c r="C9" s="1" t="s">
        <v>71</v>
      </c>
      <c r="D9" s="1" t="s">
        <v>72</v>
      </c>
      <c r="E9" s="2">
        <v>43308.746689814812</v>
      </c>
      <c r="F9" s="1">
        <v>19.899999999999999</v>
      </c>
      <c r="G9" s="1">
        <v>13</v>
      </c>
      <c r="H9" s="3">
        <f>VLOOKUP(A9,orders!$A$1:$I$21,9,0)</f>
        <v>43306</v>
      </c>
      <c r="I9" s="1" t="str">
        <f>VLOOKUP(C9,dim_item_data_sample!$A$1:$I$21,2,0)</f>
        <v>cama_mesa_banho</v>
      </c>
    </row>
    <row r="10" spans="1:9" ht="15.75" customHeight="1" x14ac:dyDescent="0.2">
      <c r="A10" s="1" t="s">
        <v>22</v>
      </c>
      <c r="B10" s="1">
        <v>1</v>
      </c>
      <c r="C10" s="1" t="s">
        <v>73</v>
      </c>
      <c r="D10" s="1" t="s">
        <v>74</v>
      </c>
      <c r="E10" s="2">
        <v>42877.557071759256</v>
      </c>
      <c r="F10" s="1">
        <v>59.99</v>
      </c>
      <c r="G10" s="1">
        <v>15</v>
      </c>
      <c r="H10" s="3">
        <f>VLOOKUP(A10,orders!$A$1:$I$21,9,0)</f>
        <v>42871</v>
      </c>
      <c r="I10" s="1" t="str">
        <f>VLOOKUP(C10,dim_item_data_sample!$A$1:$I$21,2,0)</f>
        <v>automotivo</v>
      </c>
    </row>
    <row r="11" spans="1:9" ht="15.75" customHeight="1" x14ac:dyDescent="0.2">
      <c r="A11" s="1" t="s">
        <v>24</v>
      </c>
      <c r="B11" s="1">
        <v>1</v>
      </c>
      <c r="C11" s="1" t="s">
        <v>75</v>
      </c>
      <c r="D11" s="1" t="s">
        <v>76</v>
      </c>
      <c r="E11" s="2">
        <v>42762.770243055558</v>
      </c>
      <c r="F11" s="1">
        <v>19.899999999999999</v>
      </c>
      <c r="G11" s="1">
        <v>16</v>
      </c>
      <c r="H11" s="3">
        <f>VLOOKUP(A11,orders!$A$1:$I$21,9,0)</f>
        <v>42758</v>
      </c>
      <c r="I11" s="1" t="str">
        <f>VLOOKUP(C11,dim_item_data_sample!$A$1:$I$21,2,0)</f>
        <v>moveis_decoracao</v>
      </c>
    </row>
    <row r="12" spans="1:9" ht="15.75" customHeight="1" x14ac:dyDescent="0.2">
      <c r="A12" s="1" t="s">
        <v>32</v>
      </c>
      <c r="B12" s="1">
        <v>1</v>
      </c>
      <c r="C12" s="1" t="s">
        <v>77</v>
      </c>
      <c r="D12" s="1" t="s">
        <v>78</v>
      </c>
      <c r="E12" s="2">
        <v>43269.134166666663</v>
      </c>
      <c r="F12" s="1">
        <v>31.9</v>
      </c>
      <c r="G12" s="1">
        <v>18</v>
      </c>
      <c r="H12" s="3">
        <f>VLOOKUP(A12,orders!$A$1:$I$21,9,0)</f>
        <v>43258</v>
      </c>
      <c r="I12" s="1" t="str">
        <f>VLOOKUP(C12,dim_item_data_sample!$A$1:$I$21,2,0)</f>
        <v>perfumaria</v>
      </c>
    </row>
    <row r="13" spans="1:9" ht="15.75" customHeight="1" x14ac:dyDescent="0.2">
      <c r="A13" s="1" t="s">
        <v>46</v>
      </c>
      <c r="B13" s="1">
        <v>1</v>
      </c>
      <c r="C13" s="1" t="s">
        <v>79</v>
      </c>
      <c r="D13" s="1" t="s">
        <v>80</v>
      </c>
      <c r="E13" s="2">
        <v>43040.671932870369</v>
      </c>
      <c r="F13" s="1">
        <v>76</v>
      </c>
      <c r="G13" s="1">
        <v>17</v>
      </c>
      <c r="H13" s="3">
        <f>VLOOKUP(A13,orders!$A$1:$I$21,9,0)</f>
        <v>43034</v>
      </c>
      <c r="I13" s="1" t="str">
        <f>VLOOKUP(C13,dim_item_data_sample!$A$1:$I$21,2,0)</f>
        <v>telefonia</v>
      </c>
    </row>
    <row r="14" spans="1:9" ht="15.75" customHeight="1" x14ac:dyDescent="0.2">
      <c r="A14" s="1" t="s">
        <v>44</v>
      </c>
      <c r="B14" s="1">
        <v>1</v>
      </c>
      <c r="C14" s="1" t="s">
        <v>81</v>
      </c>
      <c r="D14" s="1" t="s">
        <v>82</v>
      </c>
      <c r="E14" s="2">
        <v>43068.009976851848</v>
      </c>
      <c r="F14" s="1">
        <v>17.899999999999999</v>
      </c>
      <c r="G14" s="1">
        <v>12</v>
      </c>
      <c r="H14" s="3">
        <f>VLOOKUP(A14,orders!$A$1:$I$21,9,0)</f>
        <v>43060</v>
      </c>
      <c r="I14" s="1" t="str">
        <f>VLOOKUP(C14,dim_item_data_sample!$A$1:$I$21,2,0)</f>
        <v>cama_mesa_banho</v>
      </c>
    </row>
    <row r="15" spans="1:9" ht="15.75" customHeight="1" x14ac:dyDescent="0.2">
      <c r="A15" s="1" t="s">
        <v>16</v>
      </c>
      <c r="B15" s="1">
        <v>1</v>
      </c>
      <c r="C15" s="1" t="s">
        <v>83</v>
      </c>
      <c r="D15" s="1" t="s">
        <v>84</v>
      </c>
      <c r="E15" s="2">
        <v>43062.823599537034</v>
      </c>
      <c r="F15" s="1">
        <v>45</v>
      </c>
      <c r="G15" s="1">
        <v>27</v>
      </c>
      <c r="H15" s="3">
        <f>VLOOKUP(A15,orders!$A$1:$I$21,9,0)</f>
        <v>43057</v>
      </c>
      <c r="I15" s="1" t="str">
        <f>VLOOKUP(C15,dim_item_data_sample!$A$1:$I$21,2,0)</f>
        <v>pet_shop</v>
      </c>
    </row>
    <row r="16" spans="1:9" ht="15.75" customHeight="1" x14ac:dyDescent="0.2">
      <c r="A16" s="1" t="s">
        <v>20</v>
      </c>
      <c r="B16" s="1">
        <v>1</v>
      </c>
      <c r="C16" s="1" t="s">
        <v>85</v>
      </c>
      <c r="D16" s="1" t="s">
        <v>86</v>
      </c>
      <c r="E16" s="2">
        <v>42929.923761574071</v>
      </c>
      <c r="F16" s="1">
        <v>147.9</v>
      </c>
      <c r="G16" s="1">
        <v>27</v>
      </c>
      <c r="H16" s="3">
        <f>VLOOKUP(A16,orders!$A$1:$I$21,9,0)</f>
        <v>42925</v>
      </c>
      <c r="I16" s="1" t="str">
        <f>VLOOKUP(C16,dim_item_data_sample!$A$1:$I$21,2,0)</f>
        <v>automotivo</v>
      </c>
    </row>
    <row r="17" spans="1:9" ht="15.75" customHeight="1" x14ac:dyDescent="0.2">
      <c r="A17" s="1" t="s">
        <v>18</v>
      </c>
      <c r="B17" s="1">
        <v>1</v>
      </c>
      <c r="C17" s="1" t="s">
        <v>87</v>
      </c>
      <c r="D17" s="1" t="s">
        <v>88</v>
      </c>
      <c r="E17" s="2">
        <v>43150.85528935185</v>
      </c>
      <c r="F17" s="1">
        <v>19.899999999999999</v>
      </c>
      <c r="G17" s="1">
        <v>9</v>
      </c>
      <c r="H17" s="3">
        <f>VLOOKUP(A17,orders!$A$1:$I$21,9,0)</f>
        <v>43144</v>
      </c>
      <c r="I17" s="1" t="str">
        <f>VLOOKUP(C17,dim_item_data_sample!$A$1:$I$21,2,0)</f>
        <v>papelaria</v>
      </c>
    </row>
    <row r="18" spans="1:9" ht="15.75" customHeight="1" x14ac:dyDescent="0.2">
      <c r="A18" s="1" t="s">
        <v>38</v>
      </c>
      <c r="B18" s="1">
        <v>1</v>
      </c>
      <c r="C18" s="1" t="s">
        <v>89</v>
      </c>
      <c r="D18" s="1" t="s">
        <v>90</v>
      </c>
      <c r="E18" s="2">
        <v>43269.790995370371</v>
      </c>
      <c r="F18" s="1">
        <v>132.4</v>
      </c>
      <c r="G18" s="1">
        <v>14</v>
      </c>
      <c r="H18" s="3">
        <f>VLOOKUP(A18,orders!$A$1:$I$21,9,0)</f>
        <v>43258</v>
      </c>
      <c r="I18" s="1" t="str">
        <f>VLOOKUP(C18,dim_item_data_sample!$A$1:$I$21,2,0)</f>
        <v>perfumaria</v>
      </c>
    </row>
    <row r="19" spans="1:9" ht="15.75" customHeight="1" x14ac:dyDescent="0.2">
      <c r="A19" s="1" t="s">
        <v>9</v>
      </c>
      <c r="B19" s="1">
        <v>1</v>
      </c>
      <c r="C19" s="1" t="s">
        <v>91</v>
      </c>
      <c r="D19" s="1" t="s">
        <v>92</v>
      </c>
      <c r="E19" s="2">
        <v>43014.463368055556</v>
      </c>
      <c r="F19" s="1">
        <v>29.99</v>
      </c>
      <c r="G19" s="1">
        <v>9</v>
      </c>
      <c r="H19" s="3">
        <f>VLOOKUP(A19,orders!$A$1:$I$21,9,0)</f>
        <v>43010</v>
      </c>
      <c r="I19" s="1" t="str">
        <f>VLOOKUP(C19,dim_item_data_sample!$A$1:$I$21,2,0)</f>
        <v>utilidades_domesticas</v>
      </c>
    </row>
    <row r="20" spans="1:9" ht="15.75" customHeight="1" x14ac:dyDescent="0.2">
      <c r="A20" s="1" t="s">
        <v>26</v>
      </c>
      <c r="B20" s="1">
        <v>1</v>
      </c>
      <c r="C20" s="1" t="s">
        <v>93</v>
      </c>
      <c r="D20" s="1" t="s">
        <v>94</v>
      </c>
      <c r="E20" s="2">
        <v>42958.503842592596</v>
      </c>
      <c r="F20" s="1">
        <v>149.99</v>
      </c>
      <c r="G20" s="1">
        <v>20</v>
      </c>
      <c r="H20" s="3">
        <f>VLOOKUP(A20,orders!$A$1:$I$21,9,0)</f>
        <v>42945</v>
      </c>
      <c r="I20" s="1" t="str">
        <f>VLOOKUP(C20,dim_item_data_sample!$A$1:$I$21,2,0)</f>
        <v>moveis_escritorio</v>
      </c>
    </row>
    <row r="21" spans="1:9" ht="15.75" customHeight="1" x14ac:dyDescent="0.2">
      <c r="A21" s="1" t="s">
        <v>28</v>
      </c>
      <c r="B21" s="1">
        <v>1</v>
      </c>
      <c r="C21" s="1" t="s">
        <v>95</v>
      </c>
      <c r="D21" s="1" t="s">
        <v>96</v>
      </c>
      <c r="E21" s="2">
        <v>42877.826597222222</v>
      </c>
      <c r="F21" s="1">
        <v>99</v>
      </c>
      <c r="G21" s="1">
        <v>31</v>
      </c>
      <c r="H21" s="3">
        <f>VLOOKUP(A21,orders!$A$1:$I$21,9,0)</f>
        <v>42871</v>
      </c>
      <c r="I21" s="1" t="str">
        <f>VLOOKUP(C21,dim_item_data_sample!$A$1:$I$21,2,0)</f>
        <v>ferramentas_jardim</v>
      </c>
    </row>
    <row r="22" spans="1:9" ht="15.75" customHeight="1" x14ac:dyDescent="0.2">
      <c r="A22" s="1" t="s">
        <v>28</v>
      </c>
      <c r="B22" s="1">
        <v>2</v>
      </c>
      <c r="C22" s="1" t="s">
        <v>95</v>
      </c>
      <c r="D22" s="1" t="s">
        <v>96</v>
      </c>
      <c r="E22" s="2">
        <v>42877.826597222222</v>
      </c>
      <c r="F22" s="1">
        <v>99</v>
      </c>
      <c r="G22" s="1">
        <v>31</v>
      </c>
      <c r="H22" s="3">
        <f>VLOOKUP(A22,orders!$A$1:$I$21,9,0)</f>
        <v>42871</v>
      </c>
      <c r="I22" s="1" t="str">
        <f>VLOOKUP(C22,dim_item_data_sample!$A$1:$I$21,2,0)</f>
        <v>ferramentas_jardim</v>
      </c>
    </row>
    <row r="23" spans="1:9" ht="15.75" customHeight="1" x14ac:dyDescent="0.2"/>
    <row r="24" spans="1:9" ht="15.75" customHeight="1" x14ac:dyDescent="0.2"/>
    <row r="25" spans="1:9" ht="15.75" customHeight="1" x14ac:dyDescent="0.2"/>
    <row r="26" spans="1:9" ht="15.75" customHeight="1" x14ac:dyDescent="0.2"/>
    <row r="27" spans="1:9" ht="15.75" customHeight="1" x14ac:dyDescent="0.2"/>
    <row r="28" spans="1:9" ht="15.75" customHeight="1" x14ac:dyDescent="0.2"/>
    <row r="29" spans="1:9" ht="15.75" customHeight="1" x14ac:dyDescent="0.2"/>
    <row r="30" spans="1:9" ht="15.75" customHeight="1" x14ac:dyDescent="0.2"/>
    <row r="31" spans="1:9" ht="15.75" customHeight="1" x14ac:dyDescent="0.2"/>
    <row r="32" spans="1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00"/>
  <sheetViews>
    <sheetView workbookViewId="0"/>
  </sheetViews>
  <sheetFormatPr defaultColWidth="12.5703125" defaultRowHeight="15" customHeight="1" x14ac:dyDescent="0.2"/>
  <sheetData>
    <row r="1" spans="1:14" ht="15.75" customHeight="1" x14ac:dyDescent="0.2">
      <c r="A1" s="1" t="s">
        <v>51</v>
      </c>
      <c r="B1" s="1" t="s">
        <v>56</v>
      </c>
      <c r="C1" s="1" t="s">
        <v>97</v>
      </c>
      <c r="D1" s="1" t="s">
        <v>98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103</v>
      </c>
    </row>
    <row r="2" spans="1:14" ht="15.75" customHeight="1" x14ac:dyDescent="0.2">
      <c r="A2" s="1" t="s">
        <v>91</v>
      </c>
      <c r="B2" s="1" t="s">
        <v>104</v>
      </c>
      <c r="C2" s="1">
        <v>40</v>
      </c>
      <c r="D2" s="1">
        <v>268</v>
      </c>
      <c r="E2" s="1">
        <v>4</v>
      </c>
      <c r="F2" s="1">
        <v>500</v>
      </c>
      <c r="G2" s="1">
        <v>19</v>
      </c>
      <c r="H2" s="1">
        <v>8</v>
      </c>
      <c r="I2" s="1">
        <v>13</v>
      </c>
    </row>
    <row r="3" spans="1:14" ht="15.75" customHeight="1" x14ac:dyDescent="0.2">
      <c r="A3" s="1" t="s">
        <v>75</v>
      </c>
      <c r="B3" s="1" t="s">
        <v>105</v>
      </c>
      <c r="C3" s="1">
        <v>41</v>
      </c>
      <c r="D3" s="1">
        <v>432</v>
      </c>
      <c r="E3" s="1">
        <v>2</v>
      </c>
      <c r="F3" s="1">
        <v>300</v>
      </c>
      <c r="G3" s="1">
        <v>35</v>
      </c>
      <c r="H3" s="1">
        <v>35</v>
      </c>
      <c r="I3" s="1">
        <v>15</v>
      </c>
      <c r="M3" s="8" t="s">
        <v>56</v>
      </c>
      <c r="N3" s="9" t="s">
        <v>106</v>
      </c>
    </row>
    <row r="4" spans="1:14" ht="15.75" customHeight="1" x14ac:dyDescent="0.2">
      <c r="A4" s="1" t="s">
        <v>73</v>
      </c>
      <c r="B4" s="1" t="s">
        <v>107</v>
      </c>
      <c r="C4" s="1">
        <v>59</v>
      </c>
      <c r="D4" s="1">
        <v>956</v>
      </c>
      <c r="E4" s="1">
        <v>1</v>
      </c>
      <c r="F4" s="1">
        <v>50</v>
      </c>
      <c r="G4" s="1">
        <v>16</v>
      </c>
      <c r="H4" s="1">
        <v>16</v>
      </c>
      <c r="I4" s="1">
        <v>17</v>
      </c>
      <c r="M4" s="10" t="s">
        <v>107</v>
      </c>
      <c r="N4" s="11">
        <v>3</v>
      </c>
    </row>
    <row r="5" spans="1:14" ht="15.75" customHeight="1" x14ac:dyDescent="0.2">
      <c r="A5" s="1" t="s">
        <v>59</v>
      </c>
      <c r="B5" s="1" t="s">
        <v>108</v>
      </c>
      <c r="C5" s="1">
        <v>46</v>
      </c>
      <c r="D5" s="1">
        <v>2345</v>
      </c>
      <c r="E5" s="1">
        <v>6</v>
      </c>
      <c r="F5" s="1">
        <v>525</v>
      </c>
      <c r="G5" s="1">
        <v>21</v>
      </c>
      <c r="H5" s="1">
        <v>16</v>
      </c>
      <c r="I5" s="1">
        <v>13</v>
      </c>
      <c r="M5" s="12" t="s">
        <v>108</v>
      </c>
      <c r="N5" s="13">
        <v>1</v>
      </c>
    </row>
    <row r="6" spans="1:14" ht="15.75" customHeight="1" x14ac:dyDescent="0.2">
      <c r="A6" s="1" t="s">
        <v>65</v>
      </c>
      <c r="B6" s="1" t="s">
        <v>109</v>
      </c>
      <c r="C6" s="1">
        <v>57</v>
      </c>
      <c r="D6" s="1">
        <v>341</v>
      </c>
      <c r="E6" s="1">
        <v>2</v>
      </c>
      <c r="F6" s="1">
        <v>583</v>
      </c>
      <c r="G6" s="1">
        <v>20</v>
      </c>
      <c r="H6" s="1">
        <v>21</v>
      </c>
      <c r="I6" s="1">
        <v>20</v>
      </c>
      <c r="M6" s="12" t="s">
        <v>109</v>
      </c>
      <c r="N6" s="13">
        <v>1</v>
      </c>
    </row>
    <row r="7" spans="1:14" ht="15.75" customHeight="1" x14ac:dyDescent="0.2">
      <c r="A7" s="1" t="s">
        <v>95</v>
      </c>
      <c r="B7" s="1" t="s">
        <v>110</v>
      </c>
      <c r="C7" s="1">
        <v>36</v>
      </c>
      <c r="D7" s="1">
        <v>450</v>
      </c>
      <c r="E7" s="1">
        <v>1</v>
      </c>
      <c r="F7" s="1">
        <v>9000</v>
      </c>
      <c r="G7" s="1">
        <v>42</v>
      </c>
      <c r="H7" s="1">
        <v>12</v>
      </c>
      <c r="I7" s="1">
        <v>39</v>
      </c>
      <c r="M7" s="12" t="s">
        <v>111</v>
      </c>
      <c r="N7" s="13">
        <v>2</v>
      </c>
    </row>
    <row r="8" spans="1:14" ht="15.75" customHeight="1" x14ac:dyDescent="0.2">
      <c r="A8" s="1" t="s">
        <v>87</v>
      </c>
      <c r="B8" s="1" t="s">
        <v>112</v>
      </c>
      <c r="C8" s="1">
        <v>38</v>
      </c>
      <c r="D8" s="1">
        <v>316</v>
      </c>
      <c r="E8" s="1">
        <v>4</v>
      </c>
      <c r="F8" s="1">
        <v>250</v>
      </c>
      <c r="G8" s="1">
        <v>51</v>
      </c>
      <c r="H8" s="1">
        <v>15</v>
      </c>
      <c r="I8" s="1">
        <v>15</v>
      </c>
      <c r="M8" s="12" t="s">
        <v>113</v>
      </c>
      <c r="N8" s="13">
        <v>1</v>
      </c>
    </row>
    <row r="9" spans="1:14" ht="15.75" customHeight="1" x14ac:dyDescent="0.2">
      <c r="A9" s="1" t="s">
        <v>67</v>
      </c>
      <c r="B9" s="1" t="s">
        <v>107</v>
      </c>
      <c r="C9" s="1">
        <v>46</v>
      </c>
      <c r="D9" s="1">
        <v>232</v>
      </c>
      <c r="E9" s="1">
        <v>1</v>
      </c>
      <c r="F9" s="1">
        <v>420</v>
      </c>
      <c r="G9" s="1">
        <v>24</v>
      </c>
      <c r="H9" s="1">
        <v>19</v>
      </c>
      <c r="I9" s="1">
        <v>21</v>
      </c>
      <c r="M9" s="12" t="s">
        <v>110</v>
      </c>
      <c r="N9" s="13">
        <v>1</v>
      </c>
    </row>
    <row r="10" spans="1:14" ht="15.75" customHeight="1" x14ac:dyDescent="0.2">
      <c r="A10" s="1" t="s">
        <v>61</v>
      </c>
      <c r="B10" s="1" t="s">
        <v>114</v>
      </c>
      <c r="C10" s="1">
        <v>59</v>
      </c>
      <c r="D10" s="1">
        <v>2574</v>
      </c>
      <c r="E10" s="1">
        <v>1</v>
      </c>
      <c r="F10" s="1">
        <v>325</v>
      </c>
      <c r="G10" s="1">
        <v>21</v>
      </c>
      <c r="H10" s="1">
        <v>21</v>
      </c>
      <c r="I10" s="1">
        <v>21</v>
      </c>
      <c r="M10" s="12" t="s">
        <v>114</v>
      </c>
      <c r="N10" s="13">
        <v>1</v>
      </c>
    </row>
    <row r="11" spans="1:14" ht="15.75" customHeight="1" x14ac:dyDescent="0.2">
      <c r="A11" s="1" t="s">
        <v>89</v>
      </c>
      <c r="B11" s="1" t="s">
        <v>115</v>
      </c>
      <c r="C11" s="1">
        <v>39</v>
      </c>
      <c r="D11" s="1">
        <v>991</v>
      </c>
      <c r="E11" s="1">
        <v>3</v>
      </c>
      <c r="F11" s="1">
        <v>150</v>
      </c>
      <c r="G11" s="1">
        <v>20</v>
      </c>
      <c r="H11" s="1">
        <v>20</v>
      </c>
      <c r="I11" s="1">
        <v>20</v>
      </c>
      <c r="M11" s="12" t="s">
        <v>105</v>
      </c>
      <c r="N11" s="13">
        <v>1</v>
      </c>
    </row>
    <row r="12" spans="1:14" ht="15.75" customHeight="1" x14ac:dyDescent="0.2">
      <c r="A12" s="1" t="s">
        <v>85</v>
      </c>
      <c r="B12" s="1" t="s">
        <v>107</v>
      </c>
      <c r="C12" s="1">
        <v>49</v>
      </c>
      <c r="D12" s="1">
        <v>608</v>
      </c>
      <c r="E12" s="1">
        <v>1</v>
      </c>
      <c r="F12" s="1">
        <v>7150</v>
      </c>
      <c r="G12" s="1">
        <v>65</v>
      </c>
      <c r="H12" s="1">
        <v>10</v>
      </c>
      <c r="I12" s="1">
        <v>65</v>
      </c>
      <c r="M12" s="12" t="s">
        <v>116</v>
      </c>
      <c r="N12" s="13">
        <v>1</v>
      </c>
    </row>
    <row r="13" spans="1:14" ht="15.75" customHeight="1" x14ac:dyDescent="0.2">
      <c r="A13" s="1" t="s">
        <v>77</v>
      </c>
      <c r="B13" s="1" t="s">
        <v>115</v>
      </c>
      <c r="C13" s="1">
        <v>59</v>
      </c>
      <c r="D13" s="1">
        <v>685</v>
      </c>
      <c r="E13" s="1">
        <v>1</v>
      </c>
      <c r="F13" s="1">
        <v>450</v>
      </c>
      <c r="G13" s="1">
        <v>16</v>
      </c>
      <c r="H13" s="1">
        <v>17</v>
      </c>
      <c r="I13" s="1">
        <v>16</v>
      </c>
      <c r="M13" s="12" t="s">
        <v>112</v>
      </c>
      <c r="N13" s="13">
        <v>1</v>
      </c>
    </row>
    <row r="14" spans="1:14" ht="15.75" customHeight="1" x14ac:dyDescent="0.2">
      <c r="A14" s="1" t="s">
        <v>57</v>
      </c>
      <c r="B14" s="1" t="s">
        <v>117</v>
      </c>
      <c r="C14" s="1">
        <v>60</v>
      </c>
      <c r="D14" s="1">
        <v>818</v>
      </c>
      <c r="E14" s="1">
        <v>6</v>
      </c>
      <c r="F14" s="1">
        <v>300</v>
      </c>
      <c r="G14" s="1">
        <v>17</v>
      </c>
      <c r="H14" s="1">
        <v>4</v>
      </c>
      <c r="I14" s="1">
        <v>12</v>
      </c>
      <c r="M14" s="12" t="s">
        <v>115</v>
      </c>
      <c r="N14" s="13">
        <v>3</v>
      </c>
    </row>
    <row r="15" spans="1:14" ht="15.75" customHeight="1" x14ac:dyDescent="0.2">
      <c r="A15" s="1" t="s">
        <v>69</v>
      </c>
      <c r="B15" s="1" t="s">
        <v>115</v>
      </c>
      <c r="C15" s="1">
        <v>29</v>
      </c>
      <c r="D15" s="1">
        <v>178</v>
      </c>
      <c r="E15" s="1">
        <v>1</v>
      </c>
      <c r="F15" s="1">
        <v>400</v>
      </c>
      <c r="G15" s="1">
        <v>19</v>
      </c>
      <c r="H15" s="1">
        <v>13</v>
      </c>
      <c r="I15" s="1">
        <v>19</v>
      </c>
      <c r="M15" s="12" t="s">
        <v>118</v>
      </c>
      <c r="N15" s="13">
        <v>1</v>
      </c>
    </row>
    <row r="16" spans="1:14" ht="15.75" customHeight="1" x14ac:dyDescent="0.2">
      <c r="A16" s="1" t="s">
        <v>79</v>
      </c>
      <c r="B16" s="1" t="s">
        <v>117</v>
      </c>
      <c r="C16" s="1">
        <v>59</v>
      </c>
      <c r="D16" s="1">
        <v>973</v>
      </c>
      <c r="E16" s="1">
        <v>1</v>
      </c>
      <c r="F16" s="1">
        <v>325</v>
      </c>
      <c r="G16" s="1">
        <v>19</v>
      </c>
      <c r="H16" s="1">
        <v>8</v>
      </c>
      <c r="I16" s="1">
        <v>22</v>
      </c>
      <c r="M16" s="12" t="s">
        <v>117</v>
      </c>
      <c r="N16" s="13">
        <v>2</v>
      </c>
    </row>
    <row r="17" spans="1:14" ht="15.75" customHeight="1" x14ac:dyDescent="0.2">
      <c r="A17" s="1" t="s">
        <v>63</v>
      </c>
      <c r="B17" s="1" t="s">
        <v>113</v>
      </c>
      <c r="C17" s="1">
        <v>38</v>
      </c>
      <c r="D17" s="1">
        <v>143</v>
      </c>
      <c r="E17" s="1">
        <v>2</v>
      </c>
      <c r="F17" s="1">
        <v>20850</v>
      </c>
      <c r="G17" s="1">
        <v>100</v>
      </c>
      <c r="H17" s="1">
        <v>25</v>
      </c>
      <c r="I17" s="1">
        <v>50</v>
      </c>
      <c r="M17" s="12" t="s">
        <v>104</v>
      </c>
      <c r="N17" s="13">
        <v>1</v>
      </c>
    </row>
    <row r="18" spans="1:14" ht="15.75" customHeight="1" x14ac:dyDescent="0.2">
      <c r="A18" s="1" t="s">
        <v>81</v>
      </c>
      <c r="B18" s="1" t="s">
        <v>111</v>
      </c>
      <c r="C18" s="1">
        <v>43</v>
      </c>
      <c r="D18" s="1">
        <v>125</v>
      </c>
      <c r="E18" s="1">
        <v>1</v>
      </c>
      <c r="F18" s="1">
        <v>250</v>
      </c>
      <c r="G18" s="1">
        <v>40</v>
      </c>
      <c r="H18" s="1">
        <v>4</v>
      </c>
      <c r="I18" s="1">
        <v>30</v>
      </c>
      <c r="M18" s="14" t="s">
        <v>119</v>
      </c>
      <c r="N18" s="15">
        <v>20</v>
      </c>
    </row>
    <row r="19" spans="1:14" ht="15.75" customHeight="1" x14ac:dyDescent="0.2">
      <c r="A19" s="1" t="s">
        <v>93</v>
      </c>
      <c r="B19" s="1" t="s">
        <v>116</v>
      </c>
      <c r="C19" s="1">
        <v>45</v>
      </c>
      <c r="D19" s="1">
        <v>527</v>
      </c>
      <c r="E19" s="1">
        <v>1</v>
      </c>
      <c r="F19" s="1">
        <v>9750</v>
      </c>
      <c r="G19" s="1">
        <v>42</v>
      </c>
      <c r="H19" s="1">
        <v>41</v>
      </c>
      <c r="I19" s="1">
        <v>42</v>
      </c>
    </row>
    <row r="20" spans="1:14" ht="15.75" customHeight="1" x14ac:dyDescent="0.2">
      <c r="A20" s="1" t="s">
        <v>71</v>
      </c>
      <c r="B20" s="1" t="s">
        <v>111</v>
      </c>
      <c r="C20" s="1">
        <v>52</v>
      </c>
      <c r="D20" s="1">
        <v>155</v>
      </c>
      <c r="E20" s="1">
        <v>1</v>
      </c>
      <c r="F20" s="1">
        <v>200</v>
      </c>
      <c r="G20" s="1">
        <v>16</v>
      </c>
      <c r="H20" s="1">
        <v>10</v>
      </c>
      <c r="I20" s="1">
        <v>16</v>
      </c>
    </row>
    <row r="21" spans="1:14" ht="15.75" customHeight="1" x14ac:dyDescent="0.2">
      <c r="A21" s="1" t="s">
        <v>83</v>
      </c>
      <c r="B21" s="1" t="s">
        <v>118</v>
      </c>
      <c r="C21" s="1">
        <v>59</v>
      </c>
      <c r="D21" s="1">
        <v>468</v>
      </c>
      <c r="E21" s="1">
        <v>3</v>
      </c>
      <c r="F21" s="1">
        <v>450</v>
      </c>
      <c r="G21" s="1">
        <v>30</v>
      </c>
      <c r="H21" s="1">
        <v>10</v>
      </c>
      <c r="I21" s="1">
        <v>20</v>
      </c>
    </row>
    <row r="22" spans="1:14" ht="15.75" customHeight="1" x14ac:dyDescent="0.2"/>
    <row r="23" spans="1:14" ht="15.75" customHeight="1" x14ac:dyDescent="0.2"/>
    <row r="24" spans="1:14" ht="15.75" customHeight="1" x14ac:dyDescent="0.2"/>
    <row r="25" spans="1:14" ht="15.75" customHeight="1" x14ac:dyDescent="0.2"/>
    <row r="26" spans="1:14" ht="15.75" customHeight="1" x14ac:dyDescent="0.2"/>
    <row r="27" spans="1:14" ht="15.75" customHeight="1" x14ac:dyDescent="0.2"/>
    <row r="28" spans="1:14" ht="15.75" customHeight="1" x14ac:dyDescent="0.2"/>
    <row r="29" spans="1:14" ht="15.75" customHeight="1" x14ac:dyDescent="0.2"/>
    <row r="30" spans="1:14" ht="15.75" customHeight="1" x14ac:dyDescent="0.2"/>
    <row r="31" spans="1:14" ht="15.75" customHeight="1" x14ac:dyDescent="0.2"/>
    <row r="32" spans="1:1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workbookViewId="0"/>
  </sheetViews>
  <sheetFormatPr defaultColWidth="12.5703125" defaultRowHeight="15" customHeight="1" x14ac:dyDescent="0.2"/>
  <sheetData>
    <row r="1" spans="1:4" ht="15.75" customHeight="1" x14ac:dyDescent="0.2">
      <c r="A1" s="1" t="s">
        <v>52</v>
      </c>
      <c r="B1" s="1" t="s">
        <v>120</v>
      </c>
      <c r="C1" s="1" t="s">
        <v>121</v>
      </c>
      <c r="D1" s="1" t="s">
        <v>122</v>
      </c>
    </row>
    <row r="2" spans="1:4" ht="15.75" customHeight="1" x14ac:dyDescent="0.2">
      <c r="A2" s="1" t="s">
        <v>62</v>
      </c>
      <c r="B2" s="1">
        <v>90230</v>
      </c>
      <c r="C2" s="1" t="s">
        <v>123</v>
      </c>
      <c r="D2" s="1" t="s">
        <v>124</v>
      </c>
    </row>
    <row r="3" spans="1:4" ht="15.75" customHeight="1" x14ac:dyDescent="0.2">
      <c r="A3" s="1" t="s">
        <v>70</v>
      </c>
      <c r="B3" s="1">
        <v>31570</v>
      </c>
      <c r="C3" s="1" t="s">
        <v>125</v>
      </c>
      <c r="D3" s="1" t="s">
        <v>126</v>
      </c>
    </row>
    <row r="4" spans="1:4" ht="15.75" customHeight="1" x14ac:dyDescent="0.2">
      <c r="A4" s="1" t="s">
        <v>92</v>
      </c>
      <c r="B4" s="1">
        <v>9350</v>
      </c>
      <c r="C4" s="1" t="s">
        <v>127</v>
      </c>
      <c r="D4" s="1" t="s">
        <v>126</v>
      </c>
    </row>
    <row r="5" spans="1:4" ht="15.75" customHeight="1" x14ac:dyDescent="0.2">
      <c r="A5" s="1" t="s">
        <v>58</v>
      </c>
      <c r="B5" s="1">
        <v>4160</v>
      </c>
      <c r="C5" s="1" t="s">
        <v>128</v>
      </c>
      <c r="D5" s="1" t="s">
        <v>126</v>
      </c>
    </row>
    <row r="6" spans="1:4" ht="15.75" customHeight="1" x14ac:dyDescent="0.2">
      <c r="A6" s="1" t="s">
        <v>64</v>
      </c>
      <c r="B6" s="1">
        <v>8840</v>
      </c>
      <c r="C6" s="1" t="s">
        <v>129</v>
      </c>
      <c r="D6" s="1" t="s">
        <v>126</v>
      </c>
    </row>
    <row r="7" spans="1:4" ht="15.75" customHeight="1" x14ac:dyDescent="0.2">
      <c r="A7" s="1" t="s">
        <v>96</v>
      </c>
      <c r="B7" s="1">
        <v>29156</v>
      </c>
      <c r="C7" s="1" t="s">
        <v>130</v>
      </c>
      <c r="D7" s="1" t="s">
        <v>131</v>
      </c>
    </row>
    <row r="8" spans="1:4" ht="15.75" customHeight="1" x14ac:dyDescent="0.2">
      <c r="A8" s="1" t="s">
        <v>94</v>
      </c>
      <c r="B8" s="1">
        <v>8577</v>
      </c>
      <c r="C8" s="1" t="s">
        <v>132</v>
      </c>
      <c r="D8" s="1" t="s">
        <v>126</v>
      </c>
    </row>
    <row r="9" spans="1:4" ht="15.75" customHeight="1" x14ac:dyDescent="0.2">
      <c r="A9" s="1" t="s">
        <v>82</v>
      </c>
      <c r="B9" s="1">
        <v>14940</v>
      </c>
      <c r="C9" s="1" t="s">
        <v>133</v>
      </c>
      <c r="D9" s="1" t="s">
        <v>126</v>
      </c>
    </row>
    <row r="10" spans="1:4" ht="15.75" customHeight="1" x14ac:dyDescent="0.2">
      <c r="A10" s="1" t="s">
        <v>66</v>
      </c>
      <c r="B10" s="1">
        <v>88301</v>
      </c>
      <c r="C10" s="1" t="s">
        <v>134</v>
      </c>
      <c r="D10" s="1" t="s">
        <v>126</v>
      </c>
    </row>
    <row r="11" spans="1:4" ht="15.75" customHeight="1" x14ac:dyDescent="0.2">
      <c r="A11" s="1" t="s">
        <v>88</v>
      </c>
      <c r="B11" s="1">
        <v>8752</v>
      </c>
      <c r="C11" s="1" t="s">
        <v>129</v>
      </c>
      <c r="D11" s="1" t="s">
        <v>126</v>
      </c>
    </row>
    <row r="12" spans="1:4" ht="15.75" customHeight="1" x14ac:dyDescent="0.2">
      <c r="A12" s="1" t="s">
        <v>86</v>
      </c>
      <c r="B12" s="1">
        <v>7112</v>
      </c>
      <c r="C12" s="1" t="s">
        <v>135</v>
      </c>
      <c r="D12" s="1" t="s">
        <v>126</v>
      </c>
    </row>
    <row r="13" spans="1:4" ht="15.75" customHeight="1" x14ac:dyDescent="0.2">
      <c r="A13" s="1" t="s">
        <v>74</v>
      </c>
      <c r="B13" s="1">
        <v>12940</v>
      </c>
      <c r="C13" s="1" t="s">
        <v>136</v>
      </c>
      <c r="D13" s="1" t="s">
        <v>126</v>
      </c>
    </row>
    <row r="14" spans="1:4" ht="15.75" customHeight="1" x14ac:dyDescent="0.2">
      <c r="A14" s="1" t="s">
        <v>60</v>
      </c>
      <c r="B14" s="1">
        <v>4438</v>
      </c>
      <c r="C14" s="1" t="s">
        <v>128</v>
      </c>
      <c r="D14" s="1" t="s">
        <v>126</v>
      </c>
    </row>
    <row r="15" spans="1:4" ht="15.75" customHeight="1" x14ac:dyDescent="0.2">
      <c r="A15" s="1" t="s">
        <v>68</v>
      </c>
      <c r="B15" s="1">
        <v>14840</v>
      </c>
      <c r="C15" s="1" t="s">
        <v>137</v>
      </c>
      <c r="D15" s="1" t="s">
        <v>126</v>
      </c>
    </row>
    <row r="16" spans="1:4" ht="15.75" customHeight="1" x14ac:dyDescent="0.2">
      <c r="A16" s="1" t="s">
        <v>78</v>
      </c>
      <c r="B16" s="1">
        <v>14095</v>
      </c>
      <c r="C16" s="1" t="s">
        <v>138</v>
      </c>
      <c r="D16" s="1" t="s">
        <v>126</v>
      </c>
    </row>
    <row r="17" spans="1:4" ht="15.75" customHeight="1" x14ac:dyDescent="0.2">
      <c r="A17" s="1" t="s">
        <v>90</v>
      </c>
      <c r="B17" s="1">
        <v>71931</v>
      </c>
      <c r="C17" s="1" t="s">
        <v>139</v>
      </c>
      <c r="D17" s="1" t="s">
        <v>140</v>
      </c>
    </row>
    <row r="18" spans="1:4" ht="15.75" customHeight="1" x14ac:dyDescent="0.2">
      <c r="A18" s="1" t="s">
        <v>80</v>
      </c>
      <c r="B18" s="1">
        <v>12327</v>
      </c>
      <c r="C18" s="1" t="s">
        <v>141</v>
      </c>
      <c r="D18" s="1" t="s">
        <v>126</v>
      </c>
    </row>
    <row r="19" spans="1:4" ht="15.75" customHeight="1" x14ac:dyDescent="0.2">
      <c r="A19" s="1" t="s">
        <v>84</v>
      </c>
      <c r="B19" s="1">
        <v>31842</v>
      </c>
      <c r="C19" s="1" t="s">
        <v>125</v>
      </c>
      <c r="D19" s="1" t="s">
        <v>142</v>
      </c>
    </row>
    <row r="20" spans="1:4" ht="15.75" customHeight="1" x14ac:dyDescent="0.2">
      <c r="A20" s="1" t="s">
        <v>72</v>
      </c>
      <c r="B20" s="1">
        <v>14940</v>
      </c>
      <c r="C20" s="1" t="s">
        <v>133</v>
      </c>
      <c r="D20" s="1" t="s">
        <v>126</v>
      </c>
    </row>
    <row r="21" spans="1:4" ht="15.75" customHeight="1" x14ac:dyDescent="0.2">
      <c r="A21" s="1" t="s">
        <v>76</v>
      </c>
      <c r="B21" s="1">
        <v>13720</v>
      </c>
      <c r="C21" s="1" t="s">
        <v>143</v>
      </c>
      <c r="D21" s="1" t="s">
        <v>126</v>
      </c>
    </row>
    <row r="22" spans="1:4" ht="15.75" customHeight="1" x14ac:dyDescent="0.2"/>
    <row r="23" spans="1:4" ht="15.75" customHeight="1" x14ac:dyDescent="0.2"/>
    <row r="24" spans="1:4" ht="15.75" customHeight="1" x14ac:dyDescent="0.2"/>
    <row r="25" spans="1:4" ht="15.75" customHeight="1" x14ac:dyDescent="0.2"/>
    <row r="26" spans="1:4" ht="15.75" customHeight="1" x14ac:dyDescent="0.2"/>
    <row r="27" spans="1:4" ht="15.75" customHeight="1" x14ac:dyDescent="0.2"/>
    <row r="28" spans="1:4" ht="15.75" customHeight="1" x14ac:dyDescent="0.2"/>
    <row r="29" spans="1:4" ht="15.75" customHeight="1" x14ac:dyDescent="0.2"/>
    <row r="30" spans="1:4" ht="15.75" customHeight="1" x14ac:dyDescent="0.2"/>
    <row r="31" spans="1:4" ht="15.75" customHeight="1" x14ac:dyDescent="0.2"/>
    <row r="32" spans="1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>
      <selection activeCell="G4" sqref="G4"/>
    </sheetView>
  </sheetViews>
  <sheetFormatPr defaultColWidth="12.5703125" defaultRowHeight="15" customHeight="1" x14ac:dyDescent="0.2"/>
  <cols>
    <col min="1" max="1" width="30.140625" customWidth="1"/>
    <col min="2" max="2" width="29.42578125" customWidth="1"/>
    <col min="6" max="6" width="27.28515625" customWidth="1"/>
  </cols>
  <sheetData>
    <row r="1" spans="1:7" ht="15.75" customHeight="1" x14ac:dyDescent="0.2">
      <c r="A1" s="1" t="s">
        <v>0</v>
      </c>
      <c r="B1" s="1" t="s">
        <v>56</v>
      </c>
      <c r="C1" s="1" t="s">
        <v>8</v>
      </c>
      <c r="D1" s="1" t="s">
        <v>54</v>
      </c>
      <c r="E1" s="1" t="s">
        <v>55</v>
      </c>
      <c r="F1" s="5" t="s">
        <v>144</v>
      </c>
      <c r="G1" s="5" t="s">
        <v>145</v>
      </c>
    </row>
    <row r="2" spans="1:7" ht="15.75" customHeight="1" x14ac:dyDescent="0.2">
      <c r="A2" s="1" t="s">
        <v>42</v>
      </c>
      <c r="B2" s="1" t="s">
        <v>117</v>
      </c>
      <c r="C2" s="6">
        <v>43095</v>
      </c>
      <c r="D2" s="1">
        <v>27.99</v>
      </c>
      <c r="E2" s="1">
        <v>15</v>
      </c>
      <c r="F2" s="4" t="str">
        <f t="shared" ref="F2:F21" si="0">SUBSTITUTE(B2,"_"," ")</f>
        <v>telefonia</v>
      </c>
      <c r="G2" s="4">
        <f t="shared" ref="G2:G21" si="1">D2*E2</f>
        <v>419.84999999999997</v>
      </c>
    </row>
    <row r="3" spans="1:7" ht="15.75" customHeight="1" x14ac:dyDescent="0.2">
      <c r="A3" s="1" t="s">
        <v>48</v>
      </c>
      <c r="B3" s="1" t="s">
        <v>108</v>
      </c>
      <c r="C3" s="6">
        <v>42996</v>
      </c>
      <c r="D3" s="1">
        <v>109.9</v>
      </c>
      <c r="E3" s="1">
        <v>9</v>
      </c>
      <c r="F3" s="4" t="str">
        <f t="shared" si="0"/>
        <v>beleza saude</v>
      </c>
      <c r="G3" s="4">
        <f t="shared" si="1"/>
        <v>989.1</v>
      </c>
    </row>
    <row r="4" spans="1:7" ht="15.75" customHeight="1" x14ac:dyDescent="0.2">
      <c r="A4" s="1" t="s">
        <v>30</v>
      </c>
      <c r="B4" s="1" t="s">
        <v>114</v>
      </c>
      <c r="C4" s="6">
        <v>42929</v>
      </c>
      <c r="D4" s="1">
        <v>98</v>
      </c>
      <c r="E4" s="1">
        <v>16</v>
      </c>
      <c r="F4" s="4" t="str">
        <f t="shared" si="0"/>
        <v>informatica acessorios</v>
      </c>
      <c r="G4" s="4">
        <f t="shared" si="1"/>
        <v>1568</v>
      </c>
    </row>
    <row r="5" spans="1:7" ht="15.75" customHeight="1" x14ac:dyDescent="0.2">
      <c r="A5" s="1" t="s">
        <v>40</v>
      </c>
      <c r="B5" s="1" t="s">
        <v>113</v>
      </c>
      <c r="C5" s="6">
        <v>43102</v>
      </c>
      <c r="D5" s="1">
        <v>1299</v>
      </c>
      <c r="E5" s="1">
        <v>77</v>
      </c>
      <c r="F5" s="4" t="str">
        <f t="shared" si="0"/>
        <v>construcao ferramentas construcao</v>
      </c>
      <c r="G5" s="4">
        <f t="shared" si="1"/>
        <v>100023</v>
      </c>
    </row>
    <row r="6" spans="1:7" ht="15.75" customHeight="1" x14ac:dyDescent="0.2">
      <c r="A6" s="1" t="s">
        <v>36</v>
      </c>
      <c r="B6" s="1" t="s">
        <v>109</v>
      </c>
      <c r="C6" s="6">
        <v>43160</v>
      </c>
      <c r="D6" s="1">
        <v>38.25</v>
      </c>
      <c r="E6" s="1">
        <v>16</v>
      </c>
      <c r="F6" s="4" t="str">
        <f t="shared" si="0"/>
        <v>brinquedos</v>
      </c>
      <c r="G6" s="4">
        <f t="shared" si="1"/>
        <v>612</v>
      </c>
    </row>
    <row r="7" spans="1:7" ht="15.75" customHeight="1" x14ac:dyDescent="0.2">
      <c r="A7" s="1" t="s">
        <v>14</v>
      </c>
      <c r="B7" s="1" t="s">
        <v>107</v>
      </c>
      <c r="C7" s="6">
        <v>43320</v>
      </c>
      <c r="D7" s="1">
        <v>159.9</v>
      </c>
      <c r="E7" s="1">
        <v>19</v>
      </c>
      <c r="F7" s="4" t="str">
        <f t="shared" si="0"/>
        <v>automotivo</v>
      </c>
      <c r="G7" s="4">
        <f t="shared" si="1"/>
        <v>3038.1</v>
      </c>
    </row>
    <row r="8" spans="1:7" ht="15.75" customHeight="1" x14ac:dyDescent="0.2">
      <c r="A8" s="1" t="s">
        <v>12</v>
      </c>
      <c r="B8" s="1" t="s">
        <v>115</v>
      </c>
      <c r="C8" s="6">
        <v>43305</v>
      </c>
      <c r="D8" s="1">
        <v>118.7</v>
      </c>
      <c r="E8" s="1">
        <v>23</v>
      </c>
      <c r="F8" s="4" t="str">
        <f t="shared" si="0"/>
        <v>perfumaria</v>
      </c>
      <c r="G8" s="4">
        <f t="shared" si="1"/>
        <v>2730.1</v>
      </c>
    </row>
    <row r="9" spans="1:7" ht="15.75" customHeight="1" x14ac:dyDescent="0.2">
      <c r="A9" s="1" t="s">
        <v>34</v>
      </c>
      <c r="B9" s="1" t="s">
        <v>111</v>
      </c>
      <c r="C9" s="6">
        <v>43306</v>
      </c>
      <c r="D9" s="1">
        <v>19.899999999999999</v>
      </c>
      <c r="E9" s="1">
        <v>13</v>
      </c>
      <c r="F9" s="4" t="str">
        <f t="shared" si="0"/>
        <v>cama mesa banho</v>
      </c>
      <c r="G9" s="4">
        <f t="shared" si="1"/>
        <v>258.7</v>
      </c>
    </row>
    <row r="10" spans="1:7" ht="15.75" customHeight="1" x14ac:dyDescent="0.2">
      <c r="A10" s="1" t="s">
        <v>22</v>
      </c>
      <c r="B10" s="1" t="s">
        <v>107</v>
      </c>
      <c r="C10" s="6">
        <v>42871</v>
      </c>
      <c r="D10" s="1">
        <v>59.99</v>
      </c>
      <c r="E10" s="1">
        <v>15</v>
      </c>
      <c r="F10" s="4" t="str">
        <f t="shared" si="0"/>
        <v>automotivo</v>
      </c>
      <c r="G10" s="4">
        <f t="shared" si="1"/>
        <v>899.85</v>
      </c>
    </row>
    <row r="11" spans="1:7" ht="15.75" customHeight="1" x14ac:dyDescent="0.2">
      <c r="A11" s="1" t="s">
        <v>24</v>
      </c>
      <c r="B11" s="1" t="s">
        <v>105</v>
      </c>
      <c r="C11" s="6">
        <v>42758</v>
      </c>
      <c r="D11" s="1">
        <v>19.899999999999999</v>
      </c>
      <c r="E11" s="1">
        <v>16</v>
      </c>
      <c r="F11" s="4" t="str">
        <f t="shared" si="0"/>
        <v>moveis decoracao</v>
      </c>
      <c r="G11" s="4">
        <f t="shared" si="1"/>
        <v>318.39999999999998</v>
      </c>
    </row>
    <row r="12" spans="1:7" ht="15.75" customHeight="1" x14ac:dyDescent="0.2">
      <c r="A12" s="1" t="s">
        <v>32</v>
      </c>
      <c r="B12" s="1" t="s">
        <v>115</v>
      </c>
      <c r="C12" s="6">
        <v>43258</v>
      </c>
      <c r="D12" s="1">
        <v>31.9</v>
      </c>
      <c r="E12" s="1">
        <v>18</v>
      </c>
      <c r="F12" s="4" t="str">
        <f t="shared" si="0"/>
        <v>perfumaria</v>
      </c>
      <c r="G12" s="4">
        <f t="shared" si="1"/>
        <v>574.19999999999993</v>
      </c>
    </row>
    <row r="13" spans="1:7" ht="15.75" customHeight="1" x14ac:dyDescent="0.2">
      <c r="A13" s="1" t="s">
        <v>46</v>
      </c>
      <c r="B13" s="1" t="s">
        <v>117</v>
      </c>
      <c r="C13" s="6">
        <v>43034</v>
      </c>
      <c r="D13" s="1">
        <v>76</v>
      </c>
      <c r="E13" s="1">
        <v>17</v>
      </c>
      <c r="F13" s="4" t="str">
        <f t="shared" si="0"/>
        <v>telefonia</v>
      </c>
      <c r="G13" s="4">
        <f t="shared" si="1"/>
        <v>1292</v>
      </c>
    </row>
    <row r="14" spans="1:7" ht="15.75" customHeight="1" x14ac:dyDescent="0.2">
      <c r="A14" s="1" t="s">
        <v>44</v>
      </c>
      <c r="B14" s="1" t="s">
        <v>111</v>
      </c>
      <c r="C14" s="6">
        <v>43060</v>
      </c>
      <c r="D14" s="1">
        <v>17.899999999999999</v>
      </c>
      <c r="E14" s="1">
        <v>12</v>
      </c>
      <c r="F14" s="4" t="str">
        <f t="shared" si="0"/>
        <v>cama mesa banho</v>
      </c>
      <c r="G14" s="4">
        <f t="shared" si="1"/>
        <v>214.79999999999998</v>
      </c>
    </row>
    <row r="15" spans="1:7" ht="15.75" customHeight="1" x14ac:dyDescent="0.2">
      <c r="A15" s="1" t="s">
        <v>16</v>
      </c>
      <c r="B15" s="1" t="s">
        <v>118</v>
      </c>
      <c r="C15" s="6">
        <v>43057</v>
      </c>
      <c r="D15" s="1">
        <v>45</v>
      </c>
      <c r="E15" s="1">
        <v>27</v>
      </c>
      <c r="F15" s="4" t="str">
        <f t="shared" si="0"/>
        <v>pet shop</v>
      </c>
      <c r="G15" s="4">
        <f t="shared" si="1"/>
        <v>1215</v>
      </c>
    </row>
    <row r="16" spans="1:7" ht="15.75" customHeight="1" x14ac:dyDescent="0.2">
      <c r="A16" s="1" t="s">
        <v>20</v>
      </c>
      <c r="B16" s="1" t="s">
        <v>107</v>
      </c>
      <c r="C16" s="6">
        <v>42925</v>
      </c>
      <c r="D16" s="1">
        <v>147.9</v>
      </c>
      <c r="E16" s="1">
        <v>27</v>
      </c>
      <c r="F16" s="4" t="str">
        <f t="shared" si="0"/>
        <v>automotivo</v>
      </c>
      <c r="G16" s="4">
        <f t="shared" si="1"/>
        <v>3993.3</v>
      </c>
    </row>
    <row r="17" spans="1:7" ht="15.75" customHeight="1" x14ac:dyDescent="0.2">
      <c r="A17" s="1" t="s">
        <v>18</v>
      </c>
      <c r="B17" s="1" t="s">
        <v>112</v>
      </c>
      <c r="C17" s="6">
        <v>43144</v>
      </c>
      <c r="D17" s="1">
        <v>19.899999999999999</v>
      </c>
      <c r="E17" s="1">
        <v>9</v>
      </c>
      <c r="F17" s="4" t="str">
        <f t="shared" si="0"/>
        <v>papelaria</v>
      </c>
      <c r="G17" s="4">
        <f t="shared" si="1"/>
        <v>179.1</v>
      </c>
    </row>
    <row r="18" spans="1:7" ht="15.75" customHeight="1" x14ac:dyDescent="0.2">
      <c r="A18" s="1" t="s">
        <v>38</v>
      </c>
      <c r="B18" s="1" t="s">
        <v>115</v>
      </c>
      <c r="C18" s="6">
        <v>43258</v>
      </c>
      <c r="D18" s="1">
        <v>132.4</v>
      </c>
      <c r="E18" s="1">
        <v>14</v>
      </c>
      <c r="F18" s="4" t="str">
        <f t="shared" si="0"/>
        <v>perfumaria</v>
      </c>
      <c r="G18" s="4">
        <f t="shared" si="1"/>
        <v>1853.6000000000001</v>
      </c>
    </row>
    <row r="19" spans="1:7" ht="15.75" customHeight="1" x14ac:dyDescent="0.2">
      <c r="A19" s="1" t="s">
        <v>9</v>
      </c>
      <c r="B19" s="1" t="s">
        <v>104</v>
      </c>
      <c r="C19" s="6">
        <v>43010</v>
      </c>
      <c r="D19" s="1">
        <v>29.99</v>
      </c>
      <c r="E19" s="1">
        <v>9</v>
      </c>
      <c r="F19" s="4" t="str">
        <f t="shared" si="0"/>
        <v>utilidades domesticas</v>
      </c>
      <c r="G19" s="4">
        <f t="shared" si="1"/>
        <v>269.90999999999997</v>
      </c>
    </row>
    <row r="20" spans="1:7" ht="15.75" customHeight="1" x14ac:dyDescent="0.2">
      <c r="A20" s="1" t="s">
        <v>26</v>
      </c>
      <c r="B20" s="1" t="s">
        <v>116</v>
      </c>
      <c r="C20" s="6">
        <v>42945</v>
      </c>
      <c r="D20" s="1">
        <v>149.99</v>
      </c>
      <c r="E20" s="1">
        <v>20</v>
      </c>
      <c r="F20" s="4" t="str">
        <f t="shared" si="0"/>
        <v>moveis escritorio</v>
      </c>
      <c r="G20" s="4">
        <f t="shared" si="1"/>
        <v>2999.8</v>
      </c>
    </row>
    <row r="21" spans="1:7" ht="15.75" customHeight="1" x14ac:dyDescent="0.2">
      <c r="A21" s="1" t="s">
        <v>28</v>
      </c>
      <c r="B21" s="1" t="s">
        <v>110</v>
      </c>
      <c r="C21" s="6">
        <v>42871</v>
      </c>
      <c r="D21" s="1">
        <v>99</v>
      </c>
      <c r="E21" s="1">
        <v>31</v>
      </c>
      <c r="F21" s="4" t="str">
        <f t="shared" si="0"/>
        <v>ferramentas jardim</v>
      </c>
      <c r="G21" s="4">
        <f t="shared" si="1"/>
        <v>3069</v>
      </c>
    </row>
    <row r="22" spans="1:7" ht="15.75" customHeight="1" x14ac:dyDescent="0.2"/>
    <row r="23" spans="1:7" ht="15.75" customHeight="1" x14ac:dyDescent="0.2"/>
    <row r="24" spans="1:7" ht="15.75" customHeight="1" x14ac:dyDescent="0.2"/>
    <row r="25" spans="1:7" ht="15.75" customHeight="1" x14ac:dyDescent="0.2"/>
    <row r="26" spans="1:7" ht="15.75" customHeight="1" x14ac:dyDescent="0.2"/>
    <row r="27" spans="1:7" ht="15.75" customHeight="1" x14ac:dyDescent="0.2"/>
    <row r="28" spans="1:7" ht="15.75" customHeight="1" x14ac:dyDescent="0.2"/>
    <row r="29" spans="1:7" ht="15.75" customHeight="1" x14ac:dyDescent="0.2"/>
    <row r="30" spans="1:7" ht="15.75" customHeight="1" x14ac:dyDescent="0.2"/>
    <row r="31" spans="1:7" ht="15.75" customHeight="1" x14ac:dyDescent="0.2"/>
    <row r="32" spans="1: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B17"/>
  <sheetViews>
    <sheetView tabSelected="1" workbookViewId="0"/>
  </sheetViews>
  <sheetFormatPr defaultColWidth="12.5703125" defaultRowHeight="15" customHeight="1" x14ac:dyDescent="0.2"/>
  <cols>
    <col min="1" max="1" width="28.7109375" customWidth="1"/>
  </cols>
  <sheetData>
    <row r="2" spans="1:2" x14ac:dyDescent="0.2">
      <c r="A2" s="4" t="str">
        <f ca="1">IFERROR(__xludf.DUMMYFUNCTION("UNIQUE('Level 1'!B:B)"),"product_category_name")</f>
        <v>product_category_name</v>
      </c>
      <c r="B2" s="5" t="s">
        <v>145</v>
      </c>
    </row>
    <row r="3" spans="1:2" x14ac:dyDescent="0.2">
      <c r="A3" s="4" t="str">
        <f ca="1">IFERROR(__xludf.DUMMYFUNCTION("""COMPUTED_VALUE"""),"telefonia")</f>
        <v>telefonia</v>
      </c>
      <c r="B3" s="4">
        <f ca="1">SUMIF('Level 1'!B:B,A3,'Level 1'!G:G)</f>
        <v>1711.85</v>
      </c>
    </row>
    <row r="4" spans="1:2" x14ac:dyDescent="0.2">
      <c r="A4" s="4" t="str">
        <f ca="1">IFERROR(__xludf.DUMMYFUNCTION("""COMPUTED_VALUE"""),"beleza_saude")</f>
        <v>beleza_saude</v>
      </c>
      <c r="B4" s="4">
        <f ca="1">SUMIF('Level 1'!B:B,A4,'Level 1'!G:G)</f>
        <v>989.1</v>
      </c>
    </row>
    <row r="5" spans="1:2" x14ac:dyDescent="0.2">
      <c r="A5" s="4" t="str">
        <f ca="1">IFERROR(__xludf.DUMMYFUNCTION("""COMPUTED_VALUE"""),"informatica_acessorios")</f>
        <v>informatica_acessorios</v>
      </c>
      <c r="B5" s="4">
        <f ca="1">SUMIF('Level 1'!B:B,A5,'Level 1'!G:G)</f>
        <v>1568</v>
      </c>
    </row>
    <row r="6" spans="1:2" x14ac:dyDescent="0.2">
      <c r="A6" s="4" t="str">
        <f ca="1">IFERROR(__xludf.DUMMYFUNCTION("""COMPUTED_VALUE"""),"construcao_ferramentas_construcao")</f>
        <v>construcao_ferramentas_construcao</v>
      </c>
      <c r="B6" s="4">
        <f ca="1">SUMIF('Level 1'!B:B,A6,'Level 1'!G:G)</f>
        <v>100023</v>
      </c>
    </row>
    <row r="7" spans="1:2" x14ac:dyDescent="0.2">
      <c r="A7" s="4" t="str">
        <f ca="1">IFERROR(__xludf.DUMMYFUNCTION("""COMPUTED_VALUE"""),"brinquedos")</f>
        <v>brinquedos</v>
      </c>
      <c r="B7" s="4">
        <f ca="1">SUMIF('Level 1'!B:B,A7,'Level 1'!G:G)</f>
        <v>612</v>
      </c>
    </row>
    <row r="8" spans="1:2" x14ac:dyDescent="0.2">
      <c r="A8" s="4" t="str">
        <f ca="1">IFERROR(__xludf.DUMMYFUNCTION("""COMPUTED_VALUE"""),"automotivo")</f>
        <v>automotivo</v>
      </c>
      <c r="B8" s="4">
        <f ca="1">SUMIF('Level 1'!B:B,A8,'Level 1'!G:G)</f>
        <v>7931.25</v>
      </c>
    </row>
    <row r="9" spans="1:2" x14ac:dyDescent="0.2">
      <c r="A9" s="4" t="str">
        <f ca="1">IFERROR(__xludf.DUMMYFUNCTION("""COMPUTED_VALUE"""),"perfumaria")</f>
        <v>perfumaria</v>
      </c>
      <c r="B9" s="4">
        <f ca="1">SUMIF('Level 1'!B:B,A9,'Level 1'!G:G)</f>
        <v>5157.8999999999996</v>
      </c>
    </row>
    <row r="10" spans="1:2" x14ac:dyDescent="0.2">
      <c r="A10" s="4" t="str">
        <f ca="1">IFERROR(__xludf.DUMMYFUNCTION("""COMPUTED_VALUE"""),"cama_mesa_banho")</f>
        <v>cama_mesa_banho</v>
      </c>
      <c r="B10" s="4">
        <f ca="1">SUMIF('Level 1'!B:B,A10,'Level 1'!G:G)</f>
        <v>473.5</v>
      </c>
    </row>
    <row r="11" spans="1:2" x14ac:dyDescent="0.2">
      <c r="A11" s="4" t="str">
        <f ca="1">IFERROR(__xludf.DUMMYFUNCTION("""COMPUTED_VALUE"""),"moveis_decoracao")</f>
        <v>moveis_decoracao</v>
      </c>
      <c r="B11" s="4">
        <f ca="1">SUMIF('Level 1'!B:B,A11,'Level 1'!G:G)</f>
        <v>318.39999999999998</v>
      </c>
    </row>
    <row r="12" spans="1:2" x14ac:dyDescent="0.2">
      <c r="A12" s="4" t="str">
        <f ca="1">IFERROR(__xludf.DUMMYFUNCTION("""COMPUTED_VALUE"""),"pet_shop")</f>
        <v>pet_shop</v>
      </c>
      <c r="B12" s="4">
        <f ca="1">SUMIF('Level 1'!B:B,A12,'Level 1'!G:G)</f>
        <v>1215</v>
      </c>
    </row>
    <row r="13" spans="1:2" x14ac:dyDescent="0.2">
      <c r="A13" s="4" t="str">
        <f ca="1">IFERROR(__xludf.DUMMYFUNCTION("""COMPUTED_VALUE"""),"papelaria")</f>
        <v>papelaria</v>
      </c>
      <c r="B13" s="4">
        <f ca="1">SUMIF('Level 1'!B:B,A13,'Level 1'!G:G)</f>
        <v>179.1</v>
      </c>
    </row>
    <row r="14" spans="1:2" x14ac:dyDescent="0.2">
      <c r="A14" s="4" t="str">
        <f ca="1">IFERROR(__xludf.DUMMYFUNCTION("""COMPUTED_VALUE"""),"utilidades_domesticas")</f>
        <v>utilidades_domesticas</v>
      </c>
      <c r="B14" s="4">
        <f ca="1">SUMIF('Level 1'!B:B,A14,'Level 1'!G:G)</f>
        <v>269.90999999999997</v>
      </c>
    </row>
    <row r="15" spans="1:2" x14ac:dyDescent="0.2">
      <c r="A15" s="4" t="str">
        <f ca="1">IFERROR(__xludf.DUMMYFUNCTION("""COMPUTED_VALUE"""),"moveis_escritorio")</f>
        <v>moveis_escritorio</v>
      </c>
      <c r="B15" s="4">
        <f ca="1">SUMIF('Level 1'!B:B,A15,'Level 1'!G:G)</f>
        <v>2999.8</v>
      </c>
    </row>
    <row r="16" spans="1:2" x14ac:dyDescent="0.2">
      <c r="A16" s="4" t="str">
        <f ca="1">IFERROR(__xludf.DUMMYFUNCTION("""COMPUTED_VALUE"""),"ferramentas_jardim")</f>
        <v>ferramentas_jardim</v>
      </c>
      <c r="B16" s="4">
        <f ca="1">SUMIF('Level 1'!B:B,A16,'Level 1'!G:G)</f>
        <v>3069</v>
      </c>
    </row>
    <row r="17" spans="1:1" x14ac:dyDescent="0.2">
      <c r="A17" s="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0"/>
  <sheetViews>
    <sheetView workbookViewId="0"/>
  </sheetViews>
  <sheetFormatPr defaultColWidth="12.5703125" defaultRowHeight="15" customHeight="1" x14ac:dyDescent="0.2"/>
  <sheetData>
    <row r="1" spans="1:9" ht="15.75" customHeight="1" x14ac:dyDescent="0.2">
      <c r="A1" s="1" t="s">
        <v>0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8</v>
      </c>
      <c r="I1" s="1" t="s">
        <v>56</v>
      </c>
    </row>
    <row r="2" spans="1:9" ht="15.75" customHeight="1" x14ac:dyDescent="0.2">
      <c r="A2" s="1" t="s">
        <v>42</v>
      </c>
      <c r="B2" s="1">
        <v>1</v>
      </c>
      <c r="C2" s="1" t="s">
        <v>57</v>
      </c>
      <c r="D2" s="1" t="s">
        <v>58</v>
      </c>
      <c r="E2" s="1">
        <v>43102.993310185186</v>
      </c>
      <c r="F2" s="1">
        <v>27.99</v>
      </c>
      <c r="G2" s="1">
        <v>15</v>
      </c>
      <c r="H2" s="6">
        <v>43095</v>
      </c>
      <c r="I2" s="1" t="s">
        <v>117</v>
      </c>
    </row>
    <row r="3" spans="1:9" ht="15.75" customHeight="1" x14ac:dyDescent="0.2">
      <c r="A3" s="1" t="s">
        <v>48</v>
      </c>
      <c r="B3" s="1">
        <v>1</v>
      </c>
      <c r="C3" s="1" t="s">
        <v>59</v>
      </c>
      <c r="D3" s="1" t="s">
        <v>60</v>
      </c>
      <c r="E3" s="1">
        <v>43003.169548611113</v>
      </c>
      <c r="F3" s="1">
        <v>109.9</v>
      </c>
      <c r="G3" s="1">
        <v>9</v>
      </c>
      <c r="H3" s="6">
        <v>42996</v>
      </c>
      <c r="I3" s="1" t="s">
        <v>108</v>
      </c>
    </row>
    <row r="4" spans="1:9" ht="15.75" customHeight="1" x14ac:dyDescent="0.2">
      <c r="A4" s="1" t="s">
        <v>30</v>
      </c>
      <c r="B4" s="1">
        <v>1</v>
      </c>
      <c r="C4" s="1" t="s">
        <v>61</v>
      </c>
      <c r="D4" s="1" t="s">
        <v>62</v>
      </c>
      <c r="E4" s="1">
        <v>42935.840370370373</v>
      </c>
      <c r="F4" s="1">
        <v>98</v>
      </c>
      <c r="G4" s="1">
        <v>16</v>
      </c>
      <c r="H4" s="6">
        <v>42929</v>
      </c>
      <c r="I4" s="1" t="s">
        <v>114</v>
      </c>
    </row>
    <row r="5" spans="1:9" ht="15.75" customHeight="1" x14ac:dyDescent="0.2">
      <c r="A5" s="1" t="s">
        <v>40</v>
      </c>
      <c r="B5" s="1">
        <v>1</v>
      </c>
      <c r="C5" s="1" t="s">
        <v>63</v>
      </c>
      <c r="D5" s="1" t="s">
        <v>64</v>
      </c>
      <c r="E5" s="1">
        <v>43112.797962962963</v>
      </c>
      <c r="F5" s="1">
        <v>1299</v>
      </c>
      <c r="G5" s="1">
        <v>77</v>
      </c>
      <c r="H5" s="6">
        <v>43102</v>
      </c>
      <c r="I5" s="1" t="s">
        <v>113</v>
      </c>
    </row>
    <row r="6" spans="1:9" ht="15.75" customHeight="1" x14ac:dyDescent="0.2">
      <c r="A6" s="1" t="s">
        <v>36</v>
      </c>
      <c r="B6" s="1">
        <v>1</v>
      </c>
      <c r="C6" s="1" t="s">
        <v>65</v>
      </c>
      <c r="D6" s="1" t="s">
        <v>66</v>
      </c>
      <c r="E6" s="1">
        <v>43166.632488425923</v>
      </c>
      <c r="F6" s="1">
        <v>38.25</v>
      </c>
      <c r="G6" s="1">
        <v>16</v>
      </c>
      <c r="H6" s="6">
        <v>43160</v>
      </c>
      <c r="I6" s="1" t="s">
        <v>109</v>
      </c>
    </row>
    <row r="7" spans="1:9" ht="15.75" customHeight="1" x14ac:dyDescent="0.2">
      <c r="A7" s="1" t="s">
        <v>14</v>
      </c>
      <c r="B7" s="1">
        <v>1</v>
      </c>
      <c r="C7" s="1" t="s">
        <v>67</v>
      </c>
      <c r="D7" s="1" t="s">
        <v>68</v>
      </c>
      <c r="E7" s="1">
        <v>43325.371793981481</v>
      </c>
      <c r="F7" s="1">
        <v>159.9</v>
      </c>
      <c r="G7" s="1">
        <v>19</v>
      </c>
      <c r="H7" s="6">
        <v>43320</v>
      </c>
      <c r="I7" s="1" t="s">
        <v>107</v>
      </c>
    </row>
    <row r="8" spans="1:9" ht="15.75" customHeight="1" x14ac:dyDescent="0.2">
      <c r="A8" s="1" t="s">
        <v>12</v>
      </c>
      <c r="B8" s="1">
        <v>1</v>
      </c>
      <c r="C8" s="1" t="s">
        <v>69</v>
      </c>
      <c r="D8" s="1" t="s">
        <v>70</v>
      </c>
      <c r="E8" s="1">
        <v>43311.141979166663</v>
      </c>
      <c r="F8" s="1">
        <v>118.7</v>
      </c>
      <c r="G8" s="1">
        <v>23</v>
      </c>
      <c r="H8" s="6">
        <v>43305</v>
      </c>
      <c r="I8" s="1" t="s">
        <v>115</v>
      </c>
    </row>
    <row r="9" spans="1:9" ht="15.75" customHeight="1" x14ac:dyDescent="0.2">
      <c r="A9" s="1" t="s">
        <v>34</v>
      </c>
      <c r="B9" s="1">
        <v>1</v>
      </c>
      <c r="C9" s="1" t="s">
        <v>71</v>
      </c>
      <c r="D9" s="1" t="s">
        <v>72</v>
      </c>
      <c r="E9" s="1">
        <v>43308.746689814812</v>
      </c>
      <c r="F9" s="1">
        <v>19.899999999999999</v>
      </c>
      <c r="G9" s="1">
        <v>13</v>
      </c>
      <c r="H9" s="6">
        <v>43306</v>
      </c>
      <c r="I9" s="1" t="s">
        <v>111</v>
      </c>
    </row>
    <row r="10" spans="1:9" ht="15.75" customHeight="1" x14ac:dyDescent="0.2">
      <c r="A10" s="1" t="s">
        <v>22</v>
      </c>
      <c r="B10" s="1">
        <v>1</v>
      </c>
      <c r="C10" s="1" t="s">
        <v>73</v>
      </c>
      <c r="D10" s="1" t="s">
        <v>74</v>
      </c>
      <c r="E10" s="1">
        <v>42877.557071759256</v>
      </c>
      <c r="F10" s="1">
        <v>59.99</v>
      </c>
      <c r="G10" s="1">
        <v>15</v>
      </c>
      <c r="H10" s="6">
        <v>42871</v>
      </c>
      <c r="I10" s="1" t="s">
        <v>107</v>
      </c>
    </row>
    <row r="11" spans="1:9" ht="15.75" customHeight="1" x14ac:dyDescent="0.2">
      <c r="A11" s="1" t="s">
        <v>24</v>
      </c>
      <c r="B11" s="1">
        <v>1</v>
      </c>
      <c r="C11" s="1" t="s">
        <v>75</v>
      </c>
      <c r="D11" s="1" t="s">
        <v>76</v>
      </c>
      <c r="E11" s="1">
        <v>42762.770243055558</v>
      </c>
      <c r="F11" s="1">
        <v>19.899999999999999</v>
      </c>
      <c r="G11" s="1">
        <v>16</v>
      </c>
      <c r="H11" s="6">
        <v>42758</v>
      </c>
      <c r="I11" s="1" t="s">
        <v>105</v>
      </c>
    </row>
    <row r="12" spans="1:9" ht="15.75" customHeight="1" x14ac:dyDescent="0.2">
      <c r="A12" s="1" t="s">
        <v>32</v>
      </c>
      <c r="B12" s="1">
        <v>1</v>
      </c>
      <c r="C12" s="1" t="s">
        <v>77</v>
      </c>
      <c r="D12" s="1" t="s">
        <v>78</v>
      </c>
      <c r="E12" s="1">
        <v>43269.134166666663</v>
      </c>
      <c r="F12" s="1">
        <v>31.9</v>
      </c>
      <c r="G12" s="1">
        <v>18</v>
      </c>
      <c r="H12" s="6">
        <v>43258</v>
      </c>
      <c r="I12" s="1" t="s">
        <v>115</v>
      </c>
    </row>
    <row r="13" spans="1:9" ht="15.75" customHeight="1" x14ac:dyDescent="0.2">
      <c r="A13" s="1" t="s">
        <v>46</v>
      </c>
      <c r="B13" s="1">
        <v>1</v>
      </c>
      <c r="C13" s="1" t="s">
        <v>79</v>
      </c>
      <c r="D13" s="1" t="s">
        <v>80</v>
      </c>
      <c r="E13" s="1">
        <v>43040.671932870369</v>
      </c>
      <c r="F13" s="1">
        <v>76</v>
      </c>
      <c r="G13" s="1">
        <v>17</v>
      </c>
      <c r="H13" s="6">
        <v>43034</v>
      </c>
      <c r="I13" s="1" t="s">
        <v>117</v>
      </c>
    </row>
    <row r="14" spans="1:9" ht="15.75" customHeight="1" x14ac:dyDescent="0.2">
      <c r="A14" s="1" t="s">
        <v>44</v>
      </c>
      <c r="B14" s="1">
        <v>1</v>
      </c>
      <c r="C14" s="1" t="s">
        <v>81</v>
      </c>
      <c r="D14" s="1" t="s">
        <v>82</v>
      </c>
      <c r="E14" s="1">
        <v>43068.009976851848</v>
      </c>
      <c r="F14" s="1">
        <v>17.899999999999999</v>
      </c>
      <c r="G14" s="1">
        <v>12</v>
      </c>
      <c r="H14" s="6">
        <v>43060</v>
      </c>
      <c r="I14" s="1" t="s">
        <v>111</v>
      </c>
    </row>
    <row r="15" spans="1:9" ht="15.75" customHeight="1" x14ac:dyDescent="0.2">
      <c r="A15" s="1" t="s">
        <v>16</v>
      </c>
      <c r="B15" s="1">
        <v>1</v>
      </c>
      <c r="C15" s="1" t="s">
        <v>83</v>
      </c>
      <c r="D15" s="1" t="s">
        <v>84</v>
      </c>
      <c r="E15" s="1">
        <v>43062.823599537034</v>
      </c>
      <c r="F15" s="1">
        <v>45</v>
      </c>
      <c r="G15" s="1">
        <v>27</v>
      </c>
      <c r="H15" s="6">
        <v>43057</v>
      </c>
      <c r="I15" s="1" t="s">
        <v>118</v>
      </c>
    </row>
    <row r="16" spans="1:9" ht="15.75" customHeight="1" x14ac:dyDescent="0.2">
      <c r="A16" s="1" t="s">
        <v>20</v>
      </c>
      <c r="B16" s="1">
        <v>1</v>
      </c>
      <c r="C16" s="1" t="s">
        <v>85</v>
      </c>
      <c r="D16" s="1" t="s">
        <v>86</v>
      </c>
      <c r="E16" s="1">
        <v>42929.923761574071</v>
      </c>
      <c r="F16" s="1">
        <v>147.9</v>
      </c>
      <c r="G16" s="1">
        <v>27</v>
      </c>
      <c r="H16" s="6">
        <v>42925</v>
      </c>
      <c r="I16" s="1" t="s">
        <v>107</v>
      </c>
    </row>
    <row r="17" spans="1:9" ht="15.75" customHeight="1" x14ac:dyDescent="0.2">
      <c r="A17" s="1" t="s">
        <v>18</v>
      </c>
      <c r="B17" s="1">
        <v>1</v>
      </c>
      <c r="C17" s="1" t="s">
        <v>87</v>
      </c>
      <c r="D17" s="1" t="s">
        <v>88</v>
      </c>
      <c r="E17" s="1">
        <v>43150.85528935185</v>
      </c>
      <c r="F17" s="1">
        <v>19.899999999999999</v>
      </c>
      <c r="G17" s="1">
        <v>9</v>
      </c>
      <c r="H17" s="6">
        <v>43144</v>
      </c>
      <c r="I17" s="1" t="s">
        <v>112</v>
      </c>
    </row>
    <row r="18" spans="1:9" ht="15.75" customHeight="1" x14ac:dyDescent="0.2">
      <c r="A18" s="1" t="s">
        <v>38</v>
      </c>
      <c r="B18" s="1">
        <v>1</v>
      </c>
      <c r="C18" s="1" t="s">
        <v>89</v>
      </c>
      <c r="D18" s="1" t="s">
        <v>90</v>
      </c>
      <c r="E18" s="1">
        <v>43269.790995370371</v>
      </c>
      <c r="F18" s="1">
        <v>132.4</v>
      </c>
      <c r="G18" s="1">
        <v>14</v>
      </c>
      <c r="H18" s="6">
        <v>43258</v>
      </c>
      <c r="I18" s="1" t="s">
        <v>115</v>
      </c>
    </row>
    <row r="19" spans="1:9" ht="15.75" customHeight="1" x14ac:dyDescent="0.2">
      <c r="A19" s="1" t="s">
        <v>9</v>
      </c>
      <c r="B19" s="1">
        <v>1</v>
      </c>
      <c r="C19" s="1" t="s">
        <v>91</v>
      </c>
      <c r="D19" s="1" t="s">
        <v>92</v>
      </c>
      <c r="E19" s="1">
        <v>43014.463368055556</v>
      </c>
      <c r="F19" s="1">
        <v>29.99</v>
      </c>
      <c r="G19" s="1">
        <v>9</v>
      </c>
      <c r="H19" s="6">
        <v>43010</v>
      </c>
      <c r="I19" s="1" t="s">
        <v>104</v>
      </c>
    </row>
    <row r="20" spans="1:9" ht="15.75" customHeight="1" x14ac:dyDescent="0.2">
      <c r="A20" s="1" t="s">
        <v>26</v>
      </c>
      <c r="B20" s="1">
        <v>1</v>
      </c>
      <c r="C20" s="1" t="s">
        <v>93</v>
      </c>
      <c r="D20" s="1" t="s">
        <v>94</v>
      </c>
      <c r="E20" s="1">
        <v>42958.503842592596</v>
      </c>
      <c r="F20" s="1">
        <v>149.99</v>
      </c>
      <c r="G20" s="1">
        <v>20</v>
      </c>
      <c r="H20" s="6">
        <v>42945</v>
      </c>
      <c r="I20" s="1" t="s">
        <v>116</v>
      </c>
    </row>
    <row r="21" spans="1:9" ht="15.75" customHeight="1" x14ac:dyDescent="0.2">
      <c r="A21" s="1" t="s">
        <v>28</v>
      </c>
      <c r="B21" s="1">
        <v>1</v>
      </c>
      <c r="C21" s="1" t="s">
        <v>95</v>
      </c>
      <c r="D21" s="1" t="s">
        <v>96</v>
      </c>
      <c r="E21" s="1">
        <v>42877.826597222222</v>
      </c>
      <c r="F21" s="1">
        <v>99</v>
      </c>
      <c r="G21" s="1">
        <v>31</v>
      </c>
      <c r="H21" s="6">
        <v>42871</v>
      </c>
      <c r="I21" s="1" t="s">
        <v>110</v>
      </c>
    </row>
    <row r="22" spans="1:9" ht="15.75" customHeight="1" x14ac:dyDescent="0.2"/>
    <row r="23" spans="1:9" ht="15.75" customHeight="1" x14ac:dyDescent="0.2"/>
    <row r="24" spans="1:9" ht="15.75" customHeight="1" x14ac:dyDescent="0.2"/>
    <row r="25" spans="1:9" ht="15.75" customHeight="1" x14ac:dyDescent="0.2"/>
    <row r="26" spans="1:9" ht="15.75" customHeight="1" x14ac:dyDescent="0.2"/>
    <row r="27" spans="1:9" ht="15.75" customHeight="1" x14ac:dyDescent="0.2"/>
    <row r="28" spans="1:9" ht="15.75" customHeight="1" x14ac:dyDescent="0.2"/>
    <row r="29" spans="1:9" ht="15.75" customHeight="1" x14ac:dyDescent="0.2"/>
    <row r="30" spans="1:9" ht="15.75" customHeight="1" x14ac:dyDescent="0.2"/>
    <row r="31" spans="1:9" ht="15.75" customHeight="1" x14ac:dyDescent="0.2"/>
    <row r="32" spans="1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/>
  </sheetViews>
  <sheetFormatPr defaultColWidth="12.5703125" defaultRowHeight="15" customHeight="1" x14ac:dyDescent="0.2"/>
  <sheetData>
    <row r="1" spans="1:6" ht="15.75" customHeight="1" x14ac:dyDescent="0.2">
      <c r="A1" s="1" t="s">
        <v>0</v>
      </c>
      <c r="B1" s="1" t="s">
        <v>50</v>
      </c>
      <c r="C1" s="1" t="s">
        <v>51</v>
      </c>
      <c r="D1" s="1" t="s">
        <v>52</v>
      </c>
      <c r="E1" s="1" t="s">
        <v>54</v>
      </c>
      <c r="F1" s="1" t="s">
        <v>55</v>
      </c>
    </row>
    <row r="2" spans="1:6" ht="15.75" customHeight="1" x14ac:dyDescent="0.2">
      <c r="A2" s="1" t="s">
        <v>42</v>
      </c>
      <c r="B2" s="1">
        <v>1</v>
      </c>
      <c r="C2" s="1" t="s">
        <v>57</v>
      </c>
      <c r="D2" s="1" t="s">
        <v>58</v>
      </c>
      <c r="E2" s="1">
        <v>27.99</v>
      </c>
      <c r="F2" s="1">
        <v>15</v>
      </c>
    </row>
    <row r="3" spans="1:6" ht="15.75" customHeight="1" x14ac:dyDescent="0.2">
      <c r="A3" s="1" t="s">
        <v>48</v>
      </c>
      <c r="B3" s="1">
        <v>1</v>
      </c>
      <c r="C3" s="1" t="s">
        <v>59</v>
      </c>
      <c r="D3" s="1" t="s">
        <v>60</v>
      </c>
      <c r="E3" s="1">
        <v>109.9</v>
      </c>
      <c r="F3" s="1">
        <v>9</v>
      </c>
    </row>
    <row r="4" spans="1:6" ht="15.75" customHeight="1" x14ac:dyDescent="0.2">
      <c r="A4" s="1" t="s">
        <v>30</v>
      </c>
      <c r="B4" s="1">
        <v>1</v>
      </c>
      <c r="C4" s="1" t="s">
        <v>61</v>
      </c>
      <c r="D4" s="1" t="s">
        <v>62</v>
      </c>
      <c r="E4" s="1">
        <v>98</v>
      </c>
      <c r="F4" s="1">
        <v>16</v>
      </c>
    </row>
    <row r="5" spans="1:6" ht="15.75" customHeight="1" x14ac:dyDescent="0.2">
      <c r="A5" s="1" t="s">
        <v>40</v>
      </c>
      <c r="B5" s="1">
        <v>1</v>
      </c>
      <c r="C5" s="1" t="s">
        <v>63</v>
      </c>
      <c r="D5" s="1" t="s">
        <v>64</v>
      </c>
      <c r="E5" s="1">
        <v>1299</v>
      </c>
      <c r="F5" s="1">
        <v>77</v>
      </c>
    </row>
    <row r="6" spans="1:6" ht="15.75" customHeight="1" x14ac:dyDescent="0.2">
      <c r="A6" s="1" t="s">
        <v>36</v>
      </c>
      <c r="B6" s="1">
        <v>1</v>
      </c>
      <c r="C6" s="1" t="s">
        <v>65</v>
      </c>
      <c r="D6" s="1" t="s">
        <v>66</v>
      </c>
      <c r="E6" s="1">
        <v>38.25</v>
      </c>
      <c r="F6" s="1">
        <v>16</v>
      </c>
    </row>
    <row r="7" spans="1:6" ht="15.75" customHeight="1" x14ac:dyDescent="0.2">
      <c r="A7" s="1" t="s">
        <v>14</v>
      </c>
      <c r="B7" s="1">
        <v>1</v>
      </c>
      <c r="C7" s="1" t="s">
        <v>67</v>
      </c>
      <c r="D7" s="1" t="s">
        <v>68</v>
      </c>
      <c r="E7" s="1">
        <v>159.9</v>
      </c>
      <c r="F7" s="1">
        <v>19</v>
      </c>
    </row>
    <row r="8" spans="1:6" ht="15.75" customHeight="1" x14ac:dyDescent="0.2">
      <c r="A8" s="1" t="s">
        <v>12</v>
      </c>
      <c r="B8" s="1">
        <v>1</v>
      </c>
      <c r="C8" s="1" t="s">
        <v>69</v>
      </c>
      <c r="D8" s="1" t="s">
        <v>70</v>
      </c>
      <c r="E8" s="1">
        <v>118.7</v>
      </c>
      <c r="F8" s="1">
        <v>23</v>
      </c>
    </row>
    <row r="9" spans="1:6" ht="15.75" customHeight="1" x14ac:dyDescent="0.2">
      <c r="A9" s="1" t="s">
        <v>34</v>
      </c>
      <c r="B9" s="1">
        <v>1</v>
      </c>
      <c r="C9" s="1" t="s">
        <v>71</v>
      </c>
      <c r="D9" s="1" t="s">
        <v>72</v>
      </c>
      <c r="E9" s="1">
        <v>19.899999999999999</v>
      </c>
      <c r="F9" s="1">
        <v>13</v>
      </c>
    </row>
    <row r="10" spans="1:6" ht="15.75" customHeight="1" x14ac:dyDescent="0.2">
      <c r="A10" s="1" t="s">
        <v>22</v>
      </c>
      <c r="B10" s="1">
        <v>1</v>
      </c>
      <c r="C10" s="1" t="s">
        <v>73</v>
      </c>
      <c r="D10" s="1" t="s">
        <v>74</v>
      </c>
      <c r="E10" s="1">
        <v>59.99</v>
      </c>
      <c r="F10" s="1">
        <v>15</v>
      </c>
    </row>
    <row r="11" spans="1:6" ht="15.75" customHeight="1" x14ac:dyDescent="0.2">
      <c r="A11" s="1" t="s">
        <v>24</v>
      </c>
      <c r="B11" s="1">
        <v>1</v>
      </c>
      <c r="C11" s="1" t="s">
        <v>75</v>
      </c>
      <c r="D11" s="1" t="s">
        <v>76</v>
      </c>
      <c r="E11" s="1">
        <v>19.899999999999999</v>
      </c>
      <c r="F11" s="1">
        <v>16</v>
      </c>
    </row>
    <row r="12" spans="1:6" ht="15.75" customHeight="1" x14ac:dyDescent="0.2">
      <c r="A12" s="1" t="s">
        <v>32</v>
      </c>
      <c r="B12" s="1">
        <v>1</v>
      </c>
      <c r="C12" s="1" t="s">
        <v>77</v>
      </c>
      <c r="D12" s="1" t="s">
        <v>78</v>
      </c>
      <c r="E12" s="1">
        <v>31.9</v>
      </c>
      <c r="F12" s="1">
        <v>18</v>
      </c>
    </row>
    <row r="13" spans="1:6" ht="15.75" customHeight="1" x14ac:dyDescent="0.2">
      <c r="A13" s="1" t="s">
        <v>46</v>
      </c>
      <c r="B13" s="1">
        <v>1</v>
      </c>
      <c r="C13" s="1" t="s">
        <v>79</v>
      </c>
      <c r="D13" s="1" t="s">
        <v>80</v>
      </c>
      <c r="E13" s="1">
        <v>76</v>
      </c>
      <c r="F13" s="1">
        <v>17</v>
      </c>
    </row>
    <row r="14" spans="1:6" ht="15.75" customHeight="1" x14ac:dyDescent="0.2">
      <c r="A14" s="1" t="s">
        <v>44</v>
      </c>
      <c r="B14" s="1">
        <v>1</v>
      </c>
      <c r="C14" s="1" t="s">
        <v>81</v>
      </c>
      <c r="D14" s="1" t="s">
        <v>82</v>
      </c>
      <c r="E14" s="1">
        <v>17.899999999999999</v>
      </c>
      <c r="F14" s="1">
        <v>12</v>
      </c>
    </row>
    <row r="15" spans="1:6" ht="15.75" customHeight="1" x14ac:dyDescent="0.2">
      <c r="A15" s="1" t="s">
        <v>16</v>
      </c>
      <c r="B15" s="1">
        <v>1</v>
      </c>
      <c r="C15" s="1" t="s">
        <v>83</v>
      </c>
      <c r="D15" s="1" t="s">
        <v>84</v>
      </c>
      <c r="E15" s="1">
        <v>45</v>
      </c>
      <c r="F15" s="1">
        <v>27</v>
      </c>
    </row>
    <row r="16" spans="1:6" ht="15.75" customHeight="1" x14ac:dyDescent="0.2">
      <c r="A16" s="1" t="s">
        <v>20</v>
      </c>
      <c r="B16" s="1">
        <v>1</v>
      </c>
      <c r="C16" s="1" t="s">
        <v>85</v>
      </c>
      <c r="D16" s="1" t="s">
        <v>86</v>
      </c>
      <c r="E16" s="1">
        <v>147.9</v>
      </c>
      <c r="F16" s="1">
        <v>27</v>
      </c>
    </row>
    <row r="17" spans="1:6" ht="15.75" customHeight="1" x14ac:dyDescent="0.2">
      <c r="A17" s="1" t="s">
        <v>18</v>
      </c>
      <c r="B17" s="1">
        <v>1</v>
      </c>
      <c r="C17" s="1" t="s">
        <v>87</v>
      </c>
      <c r="D17" s="1" t="s">
        <v>88</v>
      </c>
      <c r="E17" s="1">
        <v>19.899999999999999</v>
      </c>
      <c r="F17" s="1">
        <v>9</v>
      </c>
    </row>
    <row r="18" spans="1:6" ht="15.75" customHeight="1" x14ac:dyDescent="0.2">
      <c r="A18" s="1" t="s">
        <v>38</v>
      </c>
      <c r="B18" s="1">
        <v>1</v>
      </c>
      <c r="C18" s="1" t="s">
        <v>89</v>
      </c>
      <c r="D18" s="1" t="s">
        <v>90</v>
      </c>
      <c r="E18" s="1">
        <v>132.4</v>
      </c>
      <c r="F18" s="1">
        <v>14</v>
      </c>
    </row>
    <row r="19" spans="1:6" ht="15.75" customHeight="1" x14ac:dyDescent="0.2">
      <c r="A19" s="1" t="s">
        <v>9</v>
      </c>
      <c r="B19" s="1">
        <v>1</v>
      </c>
      <c r="C19" s="1" t="s">
        <v>91</v>
      </c>
      <c r="D19" s="1" t="s">
        <v>92</v>
      </c>
      <c r="E19" s="1">
        <v>29.99</v>
      </c>
      <c r="F19" s="1">
        <v>9</v>
      </c>
    </row>
    <row r="20" spans="1:6" ht="15.75" customHeight="1" x14ac:dyDescent="0.2">
      <c r="A20" s="1" t="s">
        <v>26</v>
      </c>
      <c r="B20" s="1">
        <v>1</v>
      </c>
      <c r="C20" s="1" t="s">
        <v>93</v>
      </c>
      <c r="D20" s="1" t="s">
        <v>94</v>
      </c>
      <c r="E20" s="1">
        <v>149.99</v>
      </c>
      <c r="F20" s="1">
        <v>20</v>
      </c>
    </row>
    <row r="21" spans="1:6" ht="15.75" customHeight="1" x14ac:dyDescent="0.2">
      <c r="A21" s="1" t="s">
        <v>28</v>
      </c>
      <c r="B21" s="1">
        <v>1</v>
      </c>
      <c r="C21" s="1" t="s">
        <v>95</v>
      </c>
      <c r="D21" s="1" t="s">
        <v>96</v>
      </c>
      <c r="E21" s="1">
        <v>99</v>
      </c>
      <c r="F21" s="1">
        <v>31</v>
      </c>
    </row>
    <row r="22" spans="1:6" ht="15.75" customHeight="1" x14ac:dyDescent="0.2"/>
    <row r="23" spans="1:6" ht="15.75" customHeight="1" x14ac:dyDescent="0.2"/>
    <row r="24" spans="1:6" ht="15.75" customHeight="1" x14ac:dyDescent="0.2"/>
    <row r="25" spans="1:6" ht="15.75" customHeight="1" x14ac:dyDescent="0.2"/>
    <row r="26" spans="1:6" ht="15.75" customHeight="1" x14ac:dyDescent="0.2"/>
    <row r="27" spans="1:6" ht="15.75" customHeight="1" x14ac:dyDescent="0.2"/>
    <row r="28" spans="1:6" ht="15.75" customHeight="1" x14ac:dyDescent="0.2"/>
    <row r="29" spans="1:6" ht="15.75" customHeight="1" x14ac:dyDescent="0.2"/>
    <row r="30" spans="1:6" ht="15.75" customHeight="1" x14ac:dyDescent="0.2"/>
    <row r="31" spans="1:6" ht="15.75" customHeight="1" x14ac:dyDescent="0.2"/>
    <row r="32" spans="1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00"/>
  <sheetViews>
    <sheetView workbookViewId="0"/>
  </sheetViews>
  <sheetFormatPr defaultColWidth="12.5703125" defaultRowHeight="15" customHeight="1" x14ac:dyDescent="0.2"/>
  <sheetData>
    <row r="1" spans="1:2" ht="15.75" customHeight="1" x14ac:dyDescent="0.2">
      <c r="A1" s="7" t="s">
        <v>51</v>
      </c>
      <c r="B1" s="7" t="s">
        <v>56</v>
      </c>
    </row>
    <row r="2" spans="1:2" ht="15.75" customHeight="1" x14ac:dyDescent="0.2">
      <c r="A2" s="1" t="s">
        <v>91</v>
      </c>
      <c r="B2" s="1" t="s">
        <v>104</v>
      </c>
    </row>
    <row r="3" spans="1:2" ht="15.75" customHeight="1" x14ac:dyDescent="0.2">
      <c r="A3" s="1" t="s">
        <v>75</v>
      </c>
      <c r="B3" s="1" t="s">
        <v>105</v>
      </c>
    </row>
    <row r="4" spans="1:2" ht="15.75" customHeight="1" x14ac:dyDescent="0.2">
      <c r="A4" s="1" t="s">
        <v>73</v>
      </c>
      <c r="B4" s="1" t="s">
        <v>107</v>
      </c>
    </row>
    <row r="5" spans="1:2" ht="15.75" customHeight="1" x14ac:dyDescent="0.2">
      <c r="A5" s="1" t="s">
        <v>59</v>
      </c>
      <c r="B5" s="1" t="s">
        <v>108</v>
      </c>
    </row>
    <row r="6" spans="1:2" ht="15.75" customHeight="1" x14ac:dyDescent="0.2">
      <c r="A6" s="1" t="s">
        <v>65</v>
      </c>
      <c r="B6" s="1" t="s">
        <v>109</v>
      </c>
    </row>
    <row r="7" spans="1:2" ht="15.75" customHeight="1" x14ac:dyDescent="0.2">
      <c r="A7" s="1" t="s">
        <v>95</v>
      </c>
      <c r="B7" s="1" t="s">
        <v>110</v>
      </c>
    </row>
    <row r="8" spans="1:2" ht="15.75" customHeight="1" x14ac:dyDescent="0.2">
      <c r="A8" s="1" t="s">
        <v>87</v>
      </c>
      <c r="B8" s="1" t="s">
        <v>112</v>
      </c>
    </row>
    <row r="9" spans="1:2" ht="15.75" customHeight="1" x14ac:dyDescent="0.2">
      <c r="A9" s="1" t="s">
        <v>67</v>
      </c>
      <c r="B9" s="1" t="s">
        <v>107</v>
      </c>
    </row>
    <row r="10" spans="1:2" ht="15.75" customHeight="1" x14ac:dyDescent="0.2">
      <c r="A10" s="1" t="s">
        <v>61</v>
      </c>
      <c r="B10" s="1" t="s">
        <v>114</v>
      </c>
    </row>
    <row r="11" spans="1:2" ht="15.75" customHeight="1" x14ac:dyDescent="0.2">
      <c r="A11" s="1" t="s">
        <v>89</v>
      </c>
      <c r="B11" s="1" t="s">
        <v>115</v>
      </c>
    </row>
    <row r="12" spans="1:2" ht="15.75" customHeight="1" x14ac:dyDescent="0.2">
      <c r="A12" s="1" t="s">
        <v>85</v>
      </c>
      <c r="B12" s="1" t="s">
        <v>107</v>
      </c>
    </row>
    <row r="13" spans="1:2" ht="15.75" customHeight="1" x14ac:dyDescent="0.2">
      <c r="A13" s="1" t="s">
        <v>77</v>
      </c>
      <c r="B13" s="1" t="s">
        <v>115</v>
      </c>
    </row>
    <row r="14" spans="1:2" ht="15.75" customHeight="1" x14ac:dyDescent="0.2">
      <c r="A14" s="1" t="s">
        <v>57</v>
      </c>
      <c r="B14" s="1" t="s">
        <v>117</v>
      </c>
    </row>
    <row r="15" spans="1:2" ht="15.75" customHeight="1" x14ac:dyDescent="0.2">
      <c r="A15" s="1" t="s">
        <v>69</v>
      </c>
      <c r="B15" s="1" t="s">
        <v>115</v>
      </c>
    </row>
    <row r="16" spans="1:2" ht="15.75" customHeight="1" x14ac:dyDescent="0.2">
      <c r="A16" s="1" t="s">
        <v>79</v>
      </c>
      <c r="B16" s="1" t="s">
        <v>117</v>
      </c>
    </row>
    <row r="17" spans="1:2" ht="15.75" customHeight="1" x14ac:dyDescent="0.2">
      <c r="A17" s="1" t="s">
        <v>63</v>
      </c>
      <c r="B17" s="1" t="s">
        <v>113</v>
      </c>
    </row>
    <row r="18" spans="1:2" ht="15.75" customHeight="1" x14ac:dyDescent="0.2">
      <c r="A18" s="1" t="s">
        <v>81</v>
      </c>
      <c r="B18" s="1" t="s">
        <v>111</v>
      </c>
    </row>
    <row r="19" spans="1:2" ht="15.75" customHeight="1" x14ac:dyDescent="0.2">
      <c r="A19" s="1" t="s">
        <v>93</v>
      </c>
      <c r="B19" s="1" t="s">
        <v>116</v>
      </c>
    </row>
    <row r="20" spans="1:2" ht="15.75" customHeight="1" x14ac:dyDescent="0.2">
      <c r="A20" s="1" t="s">
        <v>71</v>
      </c>
      <c r="B20" s="1" t="s">
        <v>111</v>
      </c>
    </row>
    <row r="21" spans="1:2" ht="15.75" customHeight="1" x14ac:dyDescent="0.2">
      <c r="A21" s="1" t="s">
        <v>83</v>
      </c>
      <c r="B21" s="1" t="s">
        <v>118</v>
      </c>
    </row>
    <row r="22" spans="1:2" ht="15.75" customHeight="1" x14ac:dyDescent="0.2"/>
    <row r="23" spans="1:2" ht="15.75" customHeight="1" x14ac:dyDescent="0.2"/>
    <row r="24" spans="1:2" ht="15.75" customHeight="1" x14ac:dyDescent="0.2"/>
    <row r="25" spans="1:2" ht="15.75" customHeight="1" x14ac:dyDescent="0.2"/>
    <row r="26" spans="1:2" ht="15.75" customHeight="1" x14ac:dyDescent="0.2"/>
    <row r="27" spans="1:2" ht="15.75" customHeight="1" x14ac:dyDescent="0.2"/>
    <row r="28" spans="1:2" ht="15.75" customHeight="1" x14ac:dyDescent="0.2"/>
    <row r="29" spans="1:2" ht="15.75" customHeight="1" x14ac:dyDescent="0.2"/>
    <row r="30" spans="1:2" ht="15.75" customHeight="1" x14ac:dyDescent="0.2"/>
    <row r="31" spans="1:2" ht="15.75" customHeight="1" x14ac:dyDescent="0.2"/>
    <row r="32" spans="1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orders</vt:lpstr>
      <vt:lpstr>item_orders_data_sample</vt:lpstr>
      <vt:lpstr>dim_item_data_sample</vt:lpstr>
      <vt:lpstr>dim_seller_sample</vt:lpstr>
      <vt:lpstr>Level 1</vt:lpstr>
      <vt:lpstr>Level 1. Part 2</vt:lpstr>
      <vt:lpstr>Level 2</vt:lpstr>
      <vt:lpstr>Level 3</vt:lpstr>
      <vt:lpstr>categories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2024-05-13T08:57:35Z</dcterms:created>
  <dcterms:modified xsi:type="dcterms:W3CDTF">2024-05-13T08:57:35Z</dcterms:modified>
</cp:coreProperties>
</file>