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mc:AlternateContent xmlns:mc="http://schemas.openxmlformats.org/markup-compatibility/2006">
    <mc:Choice Requires="x15">
      <x15ac:absPath xmlns:x15ac="http://schemas.microsoft.com/office/spreadsheetml/2010/11/ac" url="C:\Users\Jerry\Desktop\"/>
    </mc:Choice>
  </mc:AlternateContent>
  <xr:revisionPtr revIDLastSave="0" documentId="13_ncr:1_{8E95E424-2A3F-4B76-9DE5-65A7B11E62BF}" xr6:coauthVersionLast="45" xr6:coauthVersionMax="45" xr10:uidLastSave="{00000000-0000-0000-0000-000000000000}"/>
  <bookViews>
    <workbookView xWindow="-108" yWindow="-108" windowWidth="23256" windowHeight="12720" xr2:uid="{00000000-000D-0000-FFFF-FFFF00000000}"/>
  </bookViews>
  <sheets>
    <sheet name="test of tool" sheetId="1" r:id="rId1"/>
  </sheets>
  <externalReferences>
    <externalReference r:id="rId2"/>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27" i="1" l="1"/>
  <c r="I21" i="1"/>
  <c r="I16" i="1"/>
  <c r="E21" i="1"/>
  <c r="G27" i="1"/>
  <c r="K21" i="1"/>
  <c r="I12" i="1"/>
  <c r="G12" i="1"/>
  <c r="E16" i="1"/>
  <c r="M21" i="1"/>
  <c r="K16" i="1"/>
  <c r="G16" i="1"/>
  <c r="E27" i="1"/>
  <c r="E12" i="1"/>
  <c r="K12" i="1"/>
  <c r="G21" i="1"/>
  <c r="B3" i="1" l="1"/>
  <c r="B4" i="1"/>
  <c r="B5" i="1"/>
</calcChain>
</file>

<file path=xl/sharedStrings.xml><?xml version="1.0" encoding="utf-8"?>
<sst xmlns="http://schemas.openxmlformats.org/spreadsheetml/2006/main" count="79" uniqueCount="67">
  <si>
    <t>Planning Factors</t>
  </si>
  <si>
    <t>Implementation Factors</t>
  </si>
  <si>
    <t>Delivery Factors</t>
  </si>
  <si>
    <t>Management Factors</t>
  </si>
  <si>
    <t>Factor</t>
  </si>
  <si>
    <t>Issues</t>
  </si>
  <si>
    <t>Deployment Testing</t>
    <phoneticPr fontId="2" type="noConversion"/>
  </si>
  <si>
    <t>Mitigation</t>
  </si>
  <si>
    <t>Unit Test Plan</t>
  </si>
  <si>
    <t>Integration Test Plan</t>
  </si>
  <si>
    <t>System Test Plan</t>
  </si>
  <si>
    <t>Acceptance Test Plan</t>
  </si>
  <si>
    <t>Test coverage</t>
  </si>
  <si>
    <t>Critical Path Analysis</t>
  </si>
  <si>
    <t>Adjustment Plan</t>
  </si>
  <si>
    <t>Communication Plan</t>
  </si>
  <si>
    <t>Initial</t>
  </si>
  <si>
    <t>Final</t>
  </si>
  <si>
    <t>Project Management Skills</t>
  </si>
  <si>
    <t>Stakeholder Politics</t>
  </si>
  <si>
    <t>Communicate</t>
  </si>
  <si>
    <t>Progress</t>
  </si>
  <si>
    <t>Risk</t>
  </si>
  <si>
    <t>Team</t>
  </si>
  <si>
    <t>Management</t>
  </si>
  <si>
    <t>Deliverable</t>
  </si>
  <si>
    <t>Frequent meetings</t>
  </si>
  <si>
    <t>Direct Communication</t>
  </si>
  <si>
    <t>Systems thinking</t>
  </si>
  <si>
    <t>Goals and Methods Matrix</t>
  </si>
  <si>
    <t>Risk Analysis</t>
  </si>
  <si>
    <t>Requirement Analysis</t>
  </si>
  <si>
    <t>System Design</t>
  </si>
  <si>
    <t>Architectural Design</t>
  </si>
  <si>
    <t>Module Design</t>
  </si>
  <si>
    <t>Integration of Software</t>
    <phoneticPr fontId="2" type="noConversion"/>
  </si>
  <si>
    <t>Technology Tools</t>
    <phoneticPr fontId="2" type="noConversion"/>
  </si>
  <si>
    <t>Use Novopay project to test tool</t>
    <phoneticPr fontId="2" type="noConversion"/>
  </si>
  <si>
    <t>Trouble Shooting</t>
    <phoneticPr fontId="2" type="noConversion"/>
  </si>
  <si>
    <t>Project Monitoring</t>
    <phoneticPr fontId="2" type="noConversion"/>
  </si>
  <si>
    <t>Administrative Tasks Plan</t>
    <phoneticPr fontId="2" type="noConversion"/>
  </si>
  <si>
    <t>Schedules/Deadlines</t>
    <phoneticPr fontId="2" type="noConversion"/>
  </si>
  <si>
    <t>Scope Creep</t>
    <phoneticPr fontId="2" type="noConversion"/>
  </si>
  <si>
    <t>Workflow Communication</t>
    <phoneticPr fontId="2" type="noConversion"/>
  </si>
  <si>
    <r>
      <rPr>
        <b/>
        <sz val="11"/>
        <color theme="1"/>
        <rFont val="等线"/>
        <family val="3"/>
        <charset val="134"/>
        <scheme val="minor"/>
      </rPr>
      <t>Workflow Communication:</t>
    </r>
    <r>
      <rPr>
        <sz val="11"/>
        <color theme="1"/>
        <rFont val="等线"/>
        <family val="2"/>
        <scheme val="minor"/>
      </rPr>
      <t xml:space="preserve"> Initial:0.6   Final:0.4             Ref47, Ref48, Ref49</t>
    </r>
    <phoneticPr fontId="2" type="noConversion"/>
  </si>
  <si>
    <t>Contract Status</t>
    <phoneticPr fontId="2" type="noConversion"/>
  </si>
  <si>
    <t>Glossary of progress</t>
    <phoneticPr fontId="2" type="noConversion"/>
  </si>
  <si>
    <t>Management Assumptions</t>
    <phoneticPr fontId="2" type="noConversion"/>
  </si>
  <si>
    <t>Project Expertise</t>
    <phoneticPr fontId="2" type="noConversion"/>
  </si>
  <si>
    <t>Project Complexity</t>
    <phoneticPr fontId="2" type="noConversion"/>
  </si>
  <si>
    <t>Project Objectives and Goals</t>
    <phoneticPr fontId="2" type="noConversion"/>
  </si>
  <si>
    <t>Project Risk Analysis</t>
    <phoneticPr fontId="2" type="noConversion"/>
  </si>
  <si>
    <t>Project Risk Analysis:                                            Ref134,Ref135,Ref136,Ref137,Ref138</t>
    <phoneticPr fontId="2" type="noConversion"/>
  </si>
  <si>
    <r>
      <rPr>
        <b/>
        <sz val="11"/>
        <color theme="1"/>
        <rFont val="等线"/>
        <family val="3"/>
        <charset val="134"/>
        <scheme val="minor"/>
      </rPr>
      <t xml:space="preserve">Project Complexity:  </t>
    </r>
    <r>
      <rPr>
        <sz val="11"/>
        <color theme="1"/>
        <rFont val="等线"/>
        <family val="2"/>
        <scheme val="minor"/>
      </rPr>
      <t xml:space="preserve">                                            </t>
    </r>
    <r>
      <rPr>
        <b/>
        <sz val="11"/>
        <color theme="1"/>
        <rFont val="等线"/>
        <family val="3"/>
        <charset val="134"/>
        <scheme val="minor"/>
      </rPr>
      <t>Ref115</t>
    </r>
    <r>
      <rPr>
        <sz val="11"/>
        <color theme="1"/>
        <rFont val="等线"/>
        <family val="2"/>
        <scheme val="minor"/>
      </rPr>
      <t xml:space="preserve">  'Requirements definition, design, development and testing activity were all occurring in parallel, making it very difficult to maintain a known level of quality. '</t>
    </r>
    <phoneticPr fontId="2" type="noConversion"/>
  </si>
  <si>
    <r>
      <rPr>
        <b/>
        <sz val="11"/>
        <color theme="1"/>
        <rFont val="等线"/>
        <family val="3"/>
        <charset val="134"/>
        <scheme val="minor"/>
      </rPr>
      <t xml:space="preserve">Project Objectives and Goals :  </t>
    </r>
    <r>
      <rPr>
        <sz val="11"/>
        <color theme="1"/>
        <rFont val="等线"/>
        <family val="2"/>
        <scheme val="minor"/>
      </rPr>
      <t xml:space="preserve">                          </t>
    </r>
    <r>
      <rPr>
        <b/>
        <sz val="11"/>
        <color theme="1"/>
        <rFont val="等线"/>
        <family val="3"/>
        <charset val="134"/>
        <scheme val="minor"/>
      </rPr>
      <t xml:space="preserve"> Ref123 </t>
    </r>
    <r>
      <rPr>
        <sz val="11"/>
        <color theme="1"/>
        <rFont val="等线"/>
        <family val="2"/>
        <scheme val="minor"/>
      </rPr>
      <t xml:space="preserve"> 'Long-duration projects will rarely meet the expectations established at their inception'</t>
    </r>
    <phoneticPr fontId="2" type="noConversion"/>
  </si>
  <si>
    <r>
      <rPr>
        <b/>
        <sz val="11"/>
        <color theme="1"/>
        <rFont val="等线"/>
        <family val="3"/>
        <charset val="134"/>
        <scheme val="minor"/>
      </rPr>
      <t xml:space="preserve">Contract Status: </t>
    </r>
    <r>
      <rPr>
        <sz val="11"/>
        <color theme="1"/>
        <rFont val="等线"/>
        <family val="2"/>
        <scheme val="minor"/>
      </rPr>
      <t xml:space="preserve">                                                  </t>
    </r>
    <r>
      <rPr>
        <b/>
        <sz val="11"/>
        <color theme="1"/>
        <rFont val="等线"/>
        <family val="3"/>
        <charset val="134"/>
        <scheme val="minor"/>
      </rPr>
      <t xml:space="preserve"> Ref64</t>
    </r>
    <r>
      <rPr>
        <sz val="11"/>
        <color theme="1"/>
        <rFont val="等线"/>
        <family val="2"/>
        <scheme val="minor"/>
      </rPr>
      <t xml:space="preserve"> 'While there were contractual levers available, the lack of a range of sanctions made it difficult for the Ministry to apply them. The lack of clarity around performance obligations created by the 40 contractual documents further affected the Ministry’s ability to manage Talent2’s performance'</t>
    </r>
    <phoneticPr fontId="2" type="noConversion"/>
  </si>
  <si>
    <r>
      <rPr>
        <b/>
        <sz val="11"/>
        <color theme="1"/>
        <rFont val="等线"/>
        <family val="3"/>
        <charset val="134"/>
        <scheme val="minor"/>
      </rPr>
      <t xml:space="preserve">project expertise: </t>
    </r>
    <r>
      <rPr>
        <sz val="11"/>
        <color theme="1"/>
        <rFont val="等线"/>
        <family val="2"/>
        <scheme val="minor"/>
      </rPr>
      <t xml:space="preserve">                                                </t>
    </r>
    <r>
      <rPr>
        <b/>
        <sz val="11"/>
        <color theme="1"/>
        <rFont val="等线"/>
        <family val="3"/>
        <charset val="134"/>
        <scheme val="minor"/>
      </rPr>
      <t>Ref87</t>
    </r>
    <r>
      <rPr>
        <sz val="11"/>
        <color theme="1"/>
        <rFont val="等线"/>
        <family val="2"/>
        <scheme val="minor"/>
      </rPr>
      <t xml:space="preserve"> 'Neither the Ministry nor Talent2 demonstrated the level of capability required to plan, manage and execute effective testing. As a consequence of  requirements definition, early testing was wasted. It was on the introduction of Absurdity that testing practices began to meet the expected level of good practice.'</t>
    </r>
    <phoneticPr fontId="2" type="noConversion"/>
  </si>
  <si>
    <r>
      <rPr>
        <b/>
        <sz val="11"/>
        <color theme="1"/>
        <rFont val="等线"/>
        <family val="3"/>
        <charset val="134"/>
        <scheme val="minor"/>
      </rPr>
      <t xml:space="preserve">Scope Creep:  </t>
    </r>
    <r>
      <rPr>
        <sz val="11"/>
        <color theme="1"/>
        <rFont val="等线"/>
        <family val="2"/>
        <scheme val="minor"/>
      </rPr>
      <t xml:space="preserve">                  Initial:0.5  Final: 0.5      </t>
    </r>
    <r>
      <rPr>
        <b/>
        <sz val="11"/>
        <color theme="1"/>
        <rFont val="等线"/>
        <family val="3"/>
        <charset val="134"/>
        <scheme val="minor"/>
      </rPr>
      <t xml:space="preserve">  Ref41 </t>
    </r>
    <r>
      <rPr>
        <sz val="11"/>
        <color theme="1"/>
        <rFont val="等线"/>
        <family val="2"/>
        <scheme val="minor"/>
      </rPr>
      <t xml:space="preserve">  'Work commenced on the requirements for the schools payroll project in October 2008. This process was lengthy, and was never actually completed. Even after Go Live, new requirements were being discovered'</t>
    </r>
    <phoneticPr fontId="2" type="noConversion"/>
  </si>
  <si>
    <r>
      <rPr>
        <b/>
        <sz val="11"/>
        <color theme="1"/>
        <rFont val="等线"/>
        <family val="3"/>
        <charset val="134"/>
        <scheme val="minor"/>
      </rPr>
      <t xml:space="preserve">Schedules/Deadlines: </t>
    </r>
    <r>
      <rPr>
        <sz val="11"/>
        <color theme="1"/>
        <rFont val="等线"/>
        <family val="2"/>
        <scheme val="minor"/>
      </rPr>
      <t xml:space="preserve">      Initial:1  Final: 0.4          </t>
    </r>
    <r>
      <rPr>
        <b/>
        <sz val="11"/>
        <color theme="1"/>
        <rFont val="等线"/>
        <family val="3"/>
        <charset val="134"/>
        <scheme val="minor"/>
      </rPr>
      <t>Ref34</t>
    </r>
    <r>
      <rPr>
        <sz val="11"/>
        <color theme="1"/>
        <rFont val="等线"/>
        <family val="2"/>
        <scheme val="minor"/>
      </rPr>
      <t xml:space="preserve">  'Over the course of the project, Talent2 had missed agreed milestones or deadlines, which eroded trust and confidence in its ability to deliver. '</t>
    </r>
    <phoneticPr fontId="2" type="noConversion"/>
  </si>
  <si>
    <r>
      <t xml:space="preserve">Project Monitoring:         </t>
    </r>
    <r>
      <rPr>
        <sz val="11"/>
        <color theme="1"/>
        <rFont val="等线"/>
        <family val="3"/>
        <charset val="134"/>
        <scheme val="minor"/>
      </rPr>
      <t xml:space="preserve">Initial:1  Final: 0.2          </t>
    </r>
    <r>
      <rPr>
        <b/>
        <sz val="11"/>
        <color theme="1"/>
        <rFont val="等线"/>
        <family val="3"/>
        <charset val="134"/>
        <scheme val="minor"/>
      </rPr>
      <t>Ref32</t>
    </r>
    <r>
      <rPr>
        <sz val="11"/>
        <color theme="1"/>
        <rFont val="等线"/>
        <family val="3"/>
        <charset val="134"/>
        <scheme val="minor"/>
      </rPr>
      <t xml:space="preserve"> 'As a consequence of its involvement with the Project Board and efforts to get the project over the line, SSC was not able to exercise its monitoring role properly, as it had lost its detachment.'</t>
    </r>
    <phoneticPr fontId="2" type="noConversion"/>
  </si>
  <si>
    <r>
      <t xml:space="preserve">Trouble Shooting :           </t>
    </r>
    <r>
      <rPr>
        <sz val="11"/>
        <color theme="1"/>
        <rFont val="等线"/>
        <family val="3"/>
        <charset val="134"/>
        <scheme val="minor"/>
      </rPr>
      <t xml:space="preserve">Test coverage  60%       </t>
    </r>
    <r>
      <rPr>
        <b/>
        <sz val="11"/>
        <color theme="1"/>
        <rFont val="等线"/>
        <family val="3"/>
        <charset val="134"/>
        <scheme val="minor"/>
      </rPr>
      <t xml:space="preserve"> Ref21</t>
    </r>
    <r>
      <rPr>
        <sz val="11"/>
        <color theme="1"/>
        <rFont val="等线"/>
        <family val="3"/>
        <charset val="134"/>
        <scheme val="minor"/>
      </rPr>
      <t xml:space="preserve">  'A number of transactions could not be performed online either by design or due to defects of various sorts, requiring users to enter data manually onto forms and send them to the Service' </t>
    </r>
    <phoneticPr fontId="2" type="noConversion"/>
  </si>
  <si>
    <r>
      <rPr>
        <b/>
        <sz val="11"/>
        <color theme="1"/>
        <rFont val="等线"/>
        <family val="3"/>
        <charset val="134"/>
        <scheme val="minor"/>
      </rPr>
      <t xml:space="preserve">Technology Tools </t>
    </r>
    <r>
      <rPr>
        <sz val="11"/>
        <color theme="1"/>
        <rFont val="等线"/>
        <family val="2"/>
        <scheme val="minor"/>
      </rPr>
      <t xml:space="preserve">:           Test coverage  10%        </t>
    </r>
    <r>
      <rPr>
        <b/>
        <sz val="11"/>
        <color theme="1"/>
        <rFont val="等线"/>
        <family val="3"/>
        <charset val="134"/>
        <scheme val="minor"/>
      </rPr>
      <t>Ref16</t>
    </r>
    <r>
      <rPr>
        <sz val="11"/>
        <color theme="1"/>
        <rFont val="等线"/>
        <family val="2"/>
        <scheme val="minor"/>
      </rPr>
      <t xml:space="preserve">  'The online form tracking system had not been made available to schools, so they could not tell which requests had been actioned.'</t>
    </r>
    <phoneticPr fontId="2" type="noConversion"/>
  </si>
  <si>
    <r>
      <rPr>
        <b/>
        <sz val="11"/>
        <color theme="1"/>
        <rFont val="等线"/>
        <family val="3"/>
        <charset val="134"/>
        <scheme val="minor"/>
      </rPr>
      <t>Integration of Software</t>
    </r>
    <r>
      <rPr>
        <sz val="11"/>
        <color theme="1"/>
        <rFont val="等线"/>
        <family val="2"/>
        <scheme val="minor"/>
      </rPr>
      <t xml:space="preserve">:  Test coverage 50%.       </t>
    </r>
    <r>
      <rPr>
        <b/>
        <sz val="11"/>
        <color theme="1"/>
        <rFont val="等线"/>
        <family val="3"/>
        <charset val="134"/>
        <scheme val="minor"/>
      </rPr>
      <t xml:space="preserve"> Ref11</t>
    </r>
    <r>
      <rPr>
        <sz val="11"/>
        <color theme="1"/>
        <rFont val="等线"/>
        <family val="2"/>
        <scheme val="minor"/>
      </rPr>
      <t xml:space="preserve"> 'It was evident before Go Live that many schools did not understand and were not ready for the changes to their roles. Some  schools were also not prepared from a technological perspective, and found the move to an online system challenging'</t>
    </r>
    <phoneticPr fontId="2" type="noConversion"/>
  </si>
  <si>
    <r>
      <rPr>
        <b/>
        <sz val="11"/>
        <color theme="1"/>
        <rFont val="等线"/>
        <family val="3"/>
        <charset val="134"/>
        <scheme val="minor"/>
      </rPr>
      <t xml:space="preserve">Deployment Testing     </t>
    </r>
    <r>
      <rPr>
        <sz val="11"/>
        <color theme="1"/>
        <rFont val="等线"/>
        <family val="2"/>
        <scheme val="minor"/>
      </rPr>
      <t xml:space="preserve">:  Test coverage 80%.        </t>
    </r>
    <r>
      <rPr>
        <b/>
        <sz val="11"/>
        <color theme="1"/>
        <rFont val="等线"/>
        <family val="3"/>
        <charset val="134"/>
        <scheme val="minor"/>
      </rPr>
      <t>Ref1</t>
    </r>
    <r>
      <rPr>
        <sz val="11"/>
        <color theme="1"/>
        <rFont val="等线"/>
        <family val="2"/>
        <scheme val="minor"/>
      </rPr>
      <t xml:space="preserve">   'Some important areas of functionality were not fully tested prior to Go Live'</t>
    </r>
    <phoneticPr fontId="2" type="noConversion"/>
  </si>
  <si>
    <t>Total Factors</t>
    <phoneticPr fontId="2" type="noConversion"/>
  </si>
  <si>
    <t>Grade</t>
    <phoneticPr fontId="2" type="noConversion"/>
  </si>
  <si>
    <t>The novopay project has a grade 79.1 out of 132</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</si>
</sst>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等线"/>
      <family val="2"/>
      <scheme val="minor"/>
    </font>
    <font>
      <sz val="11"/>
      <color theme="1"/>
      <name val="等线"/>
      <family val="2"/>
      <scheme val="minor"/>
    </font>
    <font>
      <sz val="9"/>
      <name val="等线"/>
      <family val="3"/>
      <charset val="134"/>
      <scheme val="minor"/>
    </font>
    <font>
      <b/>
      <sz val="11"/>
      <color theme="1"/>
      <name val="等线"/>
      <family val="2"/>
      <scheme val="minor"/>
    </font>
    <font>
      <b/>
      <sz val="11"/>
      <color theme="1"/>
      <name val="等线"/>
      <family val="3"/>
      <charset val="134"/>
      <scheme val="minor"/>
    </font>
    <font>
      <sz val="11"/>
      <color theme="1"/>
      <name val="等线"/>
      <family val="3"/>
      <charset val="134"/>
      <scheme val="minor"/>
    </font>
    <font>
      <b/>
      <sz val="14"/>
      <color theme="1"/>
      <name val="等线"/>
      <family val="3"/>
      <charset val="134"/>
      <scheme val="minor"/>
    </font>
  </fonts>
  <fills count="2">
    <fill>
      <patternFill patternType="none"/>
    </fill>
    <fill>
      <patternFill patternType="gray125"/>
    </fill>
  </fills>
  <borders count="17">
    <border>
      <left/>
      <right/>
      <top/>
      <bottom/>
      <diagonal/>
    </border>
    <border>
      <left/>
      <right/>
      <top/>
      <bottom style="thin">
        <color theme="4" tint="0.39997558519241921"/>
      </bottom>
      <diagonal/>
    </border>
    <border>
      <left style="medium">
        <color indexed="64"/>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theme="4" tint="0.39997558519241921"/>
      </bottom>
      <diagonal/>
    </border>
    <border>
      <left style="medium">
        <color indexed="64"/>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s>
  <cellStyleXfs count="2">
    <xf numFmtId="0" fontId="0" fillId="0" borderId="0"/>
    <xf numFmtId="9" fontId="1" fillId="0" borderId="0" applyFont="0" applyFill="0" applyBorder="0" applyAlignment="0" applyProtection="0">
      <alignment vertical="center"/>
    </xf>
  </cellStyleXfs>
  <cellXfs count="36">
    <xf numFmtId="0" fontId="0" fillId="0" borderId="0" xfId="0"/>
    <xf numFmtId="0" fontId="0" fillId="0" borderId="0" xfId="0" applyAlignment="1">
      <alignment horizontal="left"/>
    </xf>
    <xf numFmtId="0" fontId="3" fillId="0" borderId="1" xfId="0" applyFont="1" applyBorder="1" applyAlignment="1">
      <alignment horizontal="left"/>
    </xf>
    <xf numFmtId="0" fontId="3" fillId="0" borderId="1" xfId="0" applyFont="1" applyBorder="1"/>
    <xf numFmtId="0" fontId="3" fillId="0" borderId="0" xfId="0" applyFont="1"/>
    <xf numFmtId="0" fontId="3" fillId="0" borderId="2" xfId="0" applyFont="1" applyBorder="1" applyAlignment="1">
      <alignment horizontal="left"/>
    </xf>
    <xf numFmtId="0" fontId="3" fillId="0" borderId="3" xfId="0" applyFont="1"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11" xfId="0" applyBorder="1" applyAlignment="1">
      <alignment horizontal="left"/>
    </xf>
    <xf numFmtId="9" fontId="0" fillId="0" borderId="11" xfId="1" applyFont="1" applyBorder="1" applyAlignment="1"/>
    <xf numFmtId="0" fontId="0" fillId="0" borderId="11" xfId="0" applyBorder="1"/>
    <xf numFmtId="9" fontId="0" fillId="0" borderId="12" xfId="1" applyFont="1" applyBorder="1" applyAlignment="1"/>
    <xf numFmtId="0" fontId="3" fillId="0" borderId="13" xfId="0" applyFont="1" applyBorder="1" applyAlignment="1">
      <alignment horizontal="left"/>
    </xf>
    <xf numFmtId="0" fontId="0" fillId="0" borderId="14" xfId="0" applyBorder="1" applyAlignment="1">
      <alignment horizontal="left"/>
    </xf>
    <xf numFmtId="0" fontId="0" fillId="0" borderId="15" xfId="0" applyBorder="1" applyAlignment="1">
      <alignment horizontal="left"/>
    </xf>
    <xf numFmtId="0" fontId="0" fillId="0" borderId="16" xfId="0" applyBorder="1" applyAlignment="1">
      <alignment horizontal="left"/>
    </xf>
    <xf numFmtId="0" fontId="0" fillId="0" borderId="12" xfId="0" applyBorder="1" applyAlignment="1">
      <alignment horizontal="left"/>
    </xf>
    <xf numFmtId="0" fontId="0" fillId="0" borderId="5" xfId="0" applyBorder="1" applyAlignment="1">
      <alignment horizontal="left" wrapText="1"/>
    </xf>
    <xf numFmtId="0" fontId="0" fillId="0" borderId="0" xfId="0" applyAlignment="1">
      <alignment horizontal="left"/>
    </xf>
    <xf numFmtId="0" fontId="0" fillId="0" borderId="0" xfId="0" applyAlignment="1">
      <alignment horizontal="left" vertical="top" wrapText="1"/>
    </xf>
    <xf numFmtId="0" fontId="0" fillId="0" borderId="0" xfId="0" applyAlignment="1"/>
    <xf numFmtId="0" fontId="0" fillId="0" borderId="0" xfId="0" applyAlignment="1">
      <alignment horizontal="center"/>
    </xf>
    <xf numFmtId="0" fontId="5" fillId="0" borderId="0" xfId="0" applyFont="1" applyAlignment="1">
      <alignment horizontal="left" vertical="top" wrapText="1"/>
    </xf>
    <xf numFmtId="0" fontId="0" fillId="0" borderId="0" xfId="0" applyFont="1" applyAlignment="1">
      <alignment horizontal="left" vertical="top" wrapText="1"/>
    </xf>
    <xf numFmtId="0" fontId="0" fillId="0" borderId="0" xfId="0" applyAlignment="1">
      <alignment vertical="top" wrapText="1"/>
    </xf>
    <xf numFmtId="0" fontId="6" fillId="0" borderId="0" xfId="0" applyFont="1" applyAlignment="1">
      <alignment horizontal="left" vertical="top" wrapText="1"/>
    </xf>
    <xf numFmtId="0" fontId="4" fillId="0" borderId="0" xfId="0" applyFont="1" applyAlignment="1">
      <alignment horizontal="left" vertical="top" wrapText="1"/>
    </xf>
    <xf numFmtId="0" fontId="3" fillId="0" borderId="0" xfId="0" applyFont="1" applyFill="1" applyBorder="1" applyAlignment="1">
      <alignment horizontal="left"/>
    </xf>
    <xf numFmtId="0" fontId="4" fillId="0" borderId="0" xfId="0" applyFont="1" applyAlignment="1">
      <alignment horizontal="center"/>
    </xf>
  </cellXfs>
  <cellStyles count="2">
    <cellStyle name="百分比" xfId="1" builtinId="5"/>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hematic-Coding-Analysis-Too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antitative"/>
      <sheetName val="List of Tags"/>
      <sheetName val="Tag Count"/>
      <sheetName val="Analysis tool"/>
    </sheetNames>
    <sheetDataSet>
      <sheetData sheetId="0"/>
      <sheetData sheetId="1"/>
      <sheetData sheetId="2">
        <row r="1">
          <cell r="A1" t="str">
            <v>Row Labels</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75"/>
  <sheetViews>
    <sheetView tabSelected="1" topLeftCell="A13" workbookViewId="0">
      <selection activeCell="H15" sqref="H15"/>
    </sheetView>
  </sheetViews>
  <sheetFormatPr defaultRowHeight="13.8" x14ac:dyDescent="0.25"/>
  <cols>
    <col min="1" max="1" width="22.5546875" bestFit="1" customWidth="1"/>
    <col min="2" max="2" width="15.33203125" bestFit="1" customWidth="1"/>
    <col min="3" max="3" width="23.109375" bestFit="1" customWidth="1"/>
    <col min="4" max="4" width="24.109375" customWidth="1"/>
    <col min="5" max="5" width="5.5546875" bestFit="1" customWidth="1"/>
    <col min="6" max="6" width="24.33203125" customWidth="1"/>
    <col min="7" max="7" width="5.5546875" bestFit="1" customWidth="1"/>
    <col min="8" max="8" width="18.6640625" customWidth="1"/>
    <col min="9" max="9" width="5.5546875" bestFit="1" customWidth="1"/>
    <col min="10" max="10" width="23.5546875" customWidth="1"/>
    <col min="11" max="11" width="5.5546875" bestFit="1" customWidth="1"/>
    <col min="12" max="12" width="20.44140625" bestFit="1" customWidth="1"/>
    <col min="13" max="13" width="4.77734375" customWidth="1"/>
    <col min="14" max="14" width="18.33203125" customWidth="1"/>
    <col min="15" max="15" width="4.109375" customWidth="1"/>
    <col min="16" max="16" width="12" bestFit="1" customWidth="1"/>
    <col min="17" max="17" width="4.33203125" customWidth="1"/>
    <col min="18" max="18" width="24.5546875" bestFit="1" customWidth="1"/>
    <col min="19" max="19" width="19.88671875" bestFit="1" customWidth="1"/>
    <col min="20" max="20" width="15.6640625" bestFit="1" customWidth="1"/>
    <col min="21" max="21" width="25" bestFit="1" customWidth="1"/>
    <col min="22" max="22" width="21.109375" bestFit="1" customWidth="1"/>
    <col min="23" max="23" width="16.109375" bestFit="1" customWidth="1"/>
    <col min="24" max="24" width="26.33203125" bestFit="1" customWidth="1"/>
    <col min="25" max="25" width="18.88671875" bestFit="1" customWidth="1"/>
    <col min="26" max="26" width="12.109375" bestFit="1" customWidth="1"/>
    <col min="27" max="27" width="15.5546875" bestFit="1" customWidth="1"/>
    <col min="28" max="28" width="23.109375" bestFit="1" customWidth="1"/>
    <col min="29" max="29" width="18.109375" bestFit="1" customWidth="1"/>
    <col min="30" max="30" width="19.5546875" bestFit="1" customWidth="1"/>
    <col min="31" max="31" width="26.6640625" bestFit="1" customWidth="1"/>
    <col min="32" max="32" width="19.33203125" bestFit="1" customWidth="1"/>
    <col min="33" max="33" width="21.5546875" bestFit="1" customWidth="1"/>
  </cols>
  <sheetData>
    <row r="1" spans="1:31" x14ac:dyDescent="0.25">
      <c r="T1" s="1"/>
      <c r="U1" s="1"/>
      <c r="V1" s="1"/>
      <c r="W1" s="1"/>
      <c r="X1" s="1"/>
      <c r="Y1" s="1"/>
      <c r="Z1" s="1"/>
    </row>
    <row r="2" spans="1:31" x14ac:dyDescent="0.25">
      <c r="A2" s="34" t="s">
        <v>64</v>
      </c>
      <c r="B2">
        <v>132</v>
      </c>
    </row>
    <row r="3" spans="1:31" x14ac:dyDescent="0.25">
      <c r="A3" s="2" t="s">
        <v>0</v>
      </c>
      <c r="B3">
        <f>E12*E14+G12*G14+I12*I14+K12*K14</f>
        <v>15.400000000000002</v>
      </c>
      <c r="H3" s="3"/>
      <c r="I3" s="4"/>
      <c r="Q3" s="3"/>
    </row>
    <row r="4" spans="1:31" x14ac:dyDescent="0.25">
      <c r="A4" s="2" t="s">
        <v>1</v>
      </c>
      <c r="B4">
        <f>(E16*E18+E16*E19)/2+ (G16*G18+G16*G19)/2+(I16*I18+I16*I19)/2+(K16*K18+K16*K19)/2</f>
        <v>16.600000000000001</v>
      </c>
      <c r="W4" s="3"/>
      <c r="AE4" s="3"/>
    </row>
    <row r="5" spans="1:31" x14ac:dyDescent="0.25">
      <c r="A5" s="2" t="s">
        <v>2</v>
      </c>
      <c r="B5">
        <f>(E21*E23+E21*E24+ E21*E25)/3+ (G21*G23+G21*G24+G21*G25)/3+(I21*I23+I21*I24+I21*I25)/3+(K21*K23+K21*K24+K21*K25)/3+(M21*M23+M21*M24+M21*M25)/3</f>
        <v>32.666666666666671</v>
      </c>
    </row>
    <row r="6" spans="1:31" x14ac:dyDescent="0.25">
      <c r="A6" s="2" t="s">
        <v>3</v>
      </c>
      <c r="B6">
        <v>14.4</v>
      </c>
    </row>
    <row r="7" spans="1:31" x14ac:dyDescent="0.25">
      <c r="A7" s="34" t="s">
        <v>65</v>
      </c>
      <c r="B7">
        <v>79.099999999999994</v>
      </c>
    </row>
    <row r="8" spans="1:31" x14ac:dyDescent="0.25">
      <c r="A8" s="34"/>
    </row>
    <row r="9" spans="1:31" x14ac:dyDescent="0.25">
      <c r="C9" s="35" t="s">
        <v>66</v>
      </c>
      <c r="D9" s="28"/>
      <c r="E9" s="28"/>
      <c r="F9" s="28"/>
      <c r="G9" s="28"/>
      <c r="H9" s="28"/>
      <c r="I9" s="28"/>
      <c r="J9" s="28"/>
    </row>
    <row r="10" spans="1:31" ht="14.4" thickBot="1" x14ac:dyDescent="0.3"/>
    <row r="11" spans="1:31" x14ac:dyDescent="0.25">
      <c r="C11" s="5" t="s">
        <v>4</v>
      </c>
      <c r="D11" s="6" t="s">
        <v>2</v>
      </c>
      <c r="E11" s="6"/>
      <c r="F11" s="7"/>
      <c r="G11" s="7"/>
      <c r="H11" s="7"/>
      <c r="I11" s="7"/>
      <c r="J11" s="7"/>
      <c r="K11" s="8"/>
      <c r="L11" s="1"/>
      <c r="M11" s="1"/>
    </row>
    <row r="12" spans="1:31" x14ac:dyDescent="0.25">
      <c r="C12" s="9" t="s">
        <v>5</v>
      </c>
      <c r="D12" s="1" t="s">
        <v>6</v>
      </c>
      <c r="E12" s="1">
        <f>GETPIVOTDATA("SuperGroup",'[1]Tag Count'!$A$1,"Code","Deployment Testing","SuperGroup","Delivery Factors")</f>
        <v>7</v>
      </c>
      <c r="F12" s="1" t="s">
        <v>35</v>
      </c>
      <c r="G12" s="1">
        <f>GETPIVOTDATA("SuperGroup",'[1]Tag Count'!$A$1,"Code","Integration of Software","SuperGroup","Delivery Factors")</f>
        <v>7</v>
      </c>
      <c r="H12" s="1" t="s">
        <v>36</v>
      </c>
      <c r="I12" s="1">
        <f>GETPIVOTDATA("SuperGroup",'[1]Tag Count'!$A$1,"Code","Technology Tools","SuperGroup","Delivery Factors")</f>
        <v>3</v>
      </c>
      <c r="J12" s="1" t="s">
        <v>38</v>
      </c>
      <c r="K12" s="10">
        <f>GETPIVOTDATA("SuperGroup",'[1]Tag Count'!$A$1,"Code","Trouble Shooting","SuperGroup","Delivery Factors")</f>
        <v>10</v>
      </c>
      <c r="L12" s="1"/>
      <c r="M12" s="1"/>
    </row>
    <row r="13" spans="1:31" x14ac:dyDescent="0.25">
      <c r="C13" s="11" t="s">
        <v>7</v>
      </c>
      <c r="D13" s="12" t="s">
        <v>8</v>
      </c>
      <c r="E13" s="12"/>
      <c r="F13" s="12" t="s">
        <v>9</v>
      </c>
      <c r="G13" s="12"/>
      <c r="H13" s="12" t="s">
        <v>10</v>
      </c>
      <c r="I13" s="12"/>
      <c r="J13" s="12" t="s">
        <v>11</v>
      </c>
      <c r="K13" s="13"/>
      <c r="L13" s="1"/>
      <c r="M13" s="1"/>
    </row>
    <row r="14" spans="1:31" ht="14.4" thickBot="1" x14ac:dyDescent="0.3">
      <c r="C14" s="14" t="s">
        <v>12</v>
      </c>
      <c r="D14" s="15"/>
      <c r="E14" s="16">
        <v>0.8</v>
      </c>
      <c r="F14" s="17"/>
      <c r="G14" s="16">
        <v>0.5</v>
      </c>
      <c r="H14" s="17"/>
      <c r="I14" s="16">
        <v>0.1</v>
      </c>
      <c r="J14" s="17"/>
      <c r="K14" s="18">
        <v>0.6</v>
      </c>
      <c r="L14" s="1"/>
      <c r="M14" s="1"/>
    </row>
    <row r="15" spans="1:31" x14ac:dyDescent="0.25">
      <c r="C15" s="5" t="s">
        <v>4</v>
      </c>
      <c r="D15" s="19" t="s">
        <v>1</v>
      </c>
      <c r="E15" s="6"/>
      <c r="F15" s="7"/>
      <c r="G15" s="7"/>
      <c r="H15" s="7"/>
      <c r="I15" s="7"/>
      <c r="J15" s="7"/>
      <c r="K15" s="8"/>
      <c r="L15" s="1"/>
      <c r="M15" s="1"/>
    </row>
    <row r="16" spans="1:31" x14ac:dyDescent="0.25">
      <c r="C16" s="20" t="s">
        <v>5</v>
      </c>
      <c r="D16" s="21" t="s">
        <v>39</v>
      </c>
      <c r="E16" s="21">
        <f>GETPIVOTDATA("SuperGroup",'[1]Tag Count'!$A$1,"Code","Project Monitoring","SuperGroup","Implementation Factors")</f>
        <v>6</v>
      </c>
      <c r="F16" s="21" t="s">
        <v>41</v>
      </c>
      <c r="G16" s="21">
        <f>GETPIVOTDATA("SuperGroup",'[1]Tag Count'!$A$1,"Code","Schedules/Deadlines","SuperGroup","Implementation Factors")</f>
        <v>6</v>
      </c>
      <c r="H16" s="21" t="s">
        <v>42</v>
      </c>
      <c r="I16" s="21">
        <f>GETPIVOTDATA("SuperGroup",'[1]Tag Count'!$A$1,"Code","Scope Creep","SuperGroup","Implementation Factors")</f>
        <v>5</v>
      </c>
      <c r="J16" s="21" t="s">
        <v>43</v>
      </c>
      <c r="K16" s="22">
        <f>GETPIVOTDATA("SuperGroup",'[1]Tag Count'!$A$1,"Code","Workflow Communication","SuperGroup","Implementation Factors")</f>
        <v>14</v>
      </c>
      <c r="L16" s="1"/>
      <c r="M16" s="1"/>
    </row>
    <row r="17" spans="3:13" x14ac:dyDescent="0.25">
      <c r="C17" s="20" t="s">
        <v>7</v>
      </c>
      <c r="D17" s="21" t="s">
        <v>40</v>
      </c>
      <c r="E17" s="21"/>
      <c r="F17" s="21" t="s">
        <v>13</v>
      </c>
      <c r="G17" s="21"/>
      <c r="H17" s="21" t="s">
        <v>14</v>
      </c>
      <c r="I17" s="21"/>
      <c r="J17" s="21" t="s">
        <v>15</v>
      </c>
      <c r="K17" s="22"/>
      <c r="L17" s="1"/>
      <c r="M17" s="1"/>
    </row>
    <row r="18" spans="3:13" x14ac:dyDescent="0.25">
      <c r="C18" s="9" t="s">
        <v>16</v>
      </c>
      <c r="D18" s="1"/>
      <c r="E18" s="1">
        <v>1</v>
      </c>
      <c r="F18" s="1"/>
      <c r="G18" s="1">
        <v>1</v>
      </c>
      <c r="H18" s="1"/>
      <c r="I18" s="1">
        <v>0.5</v>
      </c>
      <c r="J18" s="1"/>
      <c r="K18" s="10">
        <v>0.6</v>
      </c>
      <c r="L18" s="1"/>
      <c r="M18" s="1"/>
    </row>
    <row r="19" spans="3:13" ht="14.4" thickBot="1" x14ac:dyDescent="0.3">
      <c r="C19" s="14" t="s">
        <v>17</v>
      </c>
      <c r="D19" s="15"/>
      <c r="E19" s="15">
        <v>0.2</v>
      </c>
      <c r="F19" s="15"/>
      <c r="G19" s="15">
        <v>0.4</v>
      </c>
      <c r="H19" s="15"/>
      <c r="I19" s="15">
        <v>0.5</v>
      </c>
      <c r="J19" s="15"/>
      <c r="K19" s="23">
        <v>0.3</v>
      </c>
      <c r="L19" s="1"/>
      <c r="M19" s="1"/>
    </row>
    <row r="20" spans="3:13" x14ac:dyDescent="0.25">
      <c r="C20" s="5" t="s">
        <v>4</v>
      </c>
      <c r="D20" s="19" t="s">
        <v>3</v>
      </c>
      <c r="E20" s="6"/>
      <c r="F20" s="7"/>
      <c r="G20" s="7"/>
      <c r="H20" s="7"/>
      <c r="I20" s="7"/>
      <c r="J20" s="7"/>
      <c r="K20" s="7"/>
      <c r="L20" s="7"/>
      <c r="M20" s="8"/>
    </row>
    <row r="21" spans="3:13" x14ac:dyDescent="0.25">
      <c r="C21" s="20" t="s">
        <v>5</v>
      </c>
      <c r="D21" s="21" t="s">
        <v>45</v>
      </c>
      <c r="E21" s="21">
        <f>GETPIVOTDATA("SuperGroup",'[1]Tag Count'!$A$1,"Code","Contract Status","SuperGroup","Management Factors")</f>
        <v>10</v>
      </c>
      <c r="F21" s="21" t="s">
        <v>47</v>
      </c>
      <c r="G21" s="21">
        <f>GETPIVOTDATA("SuperGroup",'[1]Tag Count'!$A$1,"Code","Management Assumptions","SuperGroup","Management Factors")</f>
        <v>11</v>
      </c>
      <c r="H21" s="21" t="s">
        <v>48</v>
      </c>
      <c r="I21" s="21">
        <f>GETPIVOTDATA("SuperGroup",'[1]Tag Count'!$A$1,"Code","Project Expertise","SuperGroup","Management Factors")</f>
        <v>5</v>
      </c>
      <c r="J21" s="21" t="s">
        <v>18</v>
      </c>
      <c r="K21" s="21">
        <f>GETPIVOTDATA("SuperGroup",'[1]Tag Count'!$A$1,"Code","Project Management Skills","SuperGroup","Management Factors")</f>
        <v>5</v>
      </c>
      <c r="L21" s="21" t="s">
        <v>19</v>
      </c>
      <c r="M21" s="22">
        <f>GETPIVOTDATA("SuperGroup",'[1]Tag Count'!$A$1,"Code","Stakeholder Politics","SuperGroup","Management Factors")</f>
        <v>12</v>
      </c>
    </row>
    <row r="22" spans="3:13" x14ac:dyDescent="0.25">
      <c r="C22" s="20" t="s">
        <v>20</v>
      </c>
      <c r="D22" s="21" t="s">
        <v>21</v>
      </c>
      <c r="E22" s="21"/>
      <c r="F22" s="21" t="s">
        <v>22</v>
      </c>
      <c r="G22" s="21"/>
      <c r="H22" s="21" t="s">
        <v>23</v>
      </c>
      <c r="I22" s="21"/>
      <c r="J22" s="21" t="s">
        <v>24</v>
      </c>
      <c r="K22" s="21"/>
      <c r="L22" s="21" t="s">
        <v>25</v>
      </c>
      <c r="M22" s="22"/>
    </row>
    <row r="23" spans="3:13" x14ac:dyDescent="0.25">
      <c r="C23" s="9" t="s">
        <v>26</v>
      </c>
      <c r="D23" s="1"/>
      <c r="E23" s="1">
        <v>1</v>
      </c>
      <c r="F23" s="1"/>
      <c r="G23" s="1">
        <v>0</v>
      </c>
      <c r="H23" s="1"/>
      <c r="I23" s="1">
        <v>0</v>
      </c>
      <c r="J23" s="1"/>
      <c r="K23" s="1">
        <v>1</v>
      </c>
      <c r="L23" s="1"/>
      <c r="M23" s="10">
        <v>1</v>
      </c>
    </row>
    <row r="24" spans="3:13" x14ac:dyDescent="0.25">
      <c r="C24" s="9" t="s">
        <v>27</v>
      </c>
      <c r="D24" s="1"/>
      <c r="E24" s="1">
        <v>1</v>
      </c>
      <c r="F24" s="1"/>
      <c r="G24" s="1">
        <v>1</v>
      </c>
      <c r="H24" s="1"/>
      <c r="I24" s="1">
        <v>1</v>
      </c>
      <c r="J24" s="1"/>
      <c r="K24" s="1">
        <v>0</v>
      </c>
      <c r="L24" s="1"/>
      <c r="M24" s="10">
        <v>1</v>
      </c>
    </row>
    <row r="25" spans="3:13" ht="14.4" thickBot="1" x14ac:dyDescent="0.3">
      <c r="C25" s="14" t="s">
        <v>46</v>
      </c>
      <c r="D25" s="15"/>
      <c r="E25" s="15">
        <v>1</v>
      </c>
      <c r="F25" s="15"/>
      <c r="G25" s="15">
        <v>1</v>
      </c>
      <c r="H25" s="15"/>
      <c r="I25" s="15">
        <v>0</v>
      </c>
      <c r="J25" s="15"/>
      <c r="K25" s="15">
        <v>0</v>
      </c>
      <c r="L25" s="15"/>
      <c r="M25" s="23">
        <v>1</v>
      </c>
    </row>
    <row r="26" spans="3:13" x14ac:dyDescent="0.25">
      <c r="C26" s="5" t="s">
        <v>4</v>
      </c>
      <c r="D26" s="19" t="s">
        <v>0</v>
      </c>
      <c r="E26" s="6"/>
      <c r="F26" s="7"/>
      <c r="G26" s="7"/>
      <c r="H26" s="7"/>
      <c r="I26" s="8"/>
      <c r="J26" s="1"/>
      <c r="K26" s="1"/>
      <c r="L26" s="1"/>
      <c r="M26" s="1"/>
    </row>
    <row r="27" spans="3:13" x14ac:dyDescent="0.25">
      <c r="C27" s="9" t="s">
        <v>5</v>
      </c>
      <c r="D27" s="1" t="s">
        <v>49</v>
      </c>
      <c r="E27" s="1">
        <f>GETPIVOTDATA("SuperGroup",'[1]Tag Count'!$A$1,"Code","Project Complexity","SuperGroup","Planning Factors")</f>
        <v>6</v>
      </c>
      <c r="F27" s="1" t="s">
        <v>50</v>
      </c>
      <c r="G27" s="1">
        <f>GETPIVOTDATA("SuperGroup",'[1]Tag Count'!$A$1,"Code","Project Objectives and Goals","SuperGroup","Planning Factors")</f>
        <v>11</v>
      </c>
      <c r="H27" s="1" t="s">
        <v>51</v>
      </c>
      <c r="I27" s="10">
        <f>GETPIVOTDATA("SuperGroup",'[1]Tag Count'!$A$1,"Code","Project Risk Analysis","SuperGroup","Planning Factors")</f>
        <v>14</v>
      </c>
      <c r="J27" s="1"/>
      <c r="K27" s="1"/>
      <c r="L27" s="1"/>
      <c r="M27" s="1"/>
    </row>
    <row r="28" spans="3:13" x14ac:dyDescent="0.25">
      <c r="C28" s="11" t="s">
        <v>7</v>
      </c>
      <c r="D28" s="12" t="s">
        <v>28</v>
      </c>
      <c r="E28" s="12"/>
      <c r="F28" s="12" t="s">
        <v>29</v>
      </c>
      <c r="G28" s="12"/>
      <c r="H28" s="12" t="s">
        <v>30</v>
      </c>
      <c r="I28" s="13"/>
      <c r="J28" s="1"/>
      <c r="K28" s="1"/>
      <c r="L28" s="1"/>
      <c r="M28" s="1"/>
    </row>
    <row r="29" spans="3:13" x14ac:dyDescent="0.25">
      <c r="C29" s="24" t="s">
        <v>31</v>
      </c>
      <c r="D29" s="1"/>
      <c r="E29" s="1">
        <v>0.7</v>
      </c>
      <c r="F29" s="1"/>
      <c r="G29" s="1">
        <v>0</v>
      </c>
      <c r="H29" s="1"/>
      <c r="I29" s="10">
        <v>1</v>
      </c>
      <c r="J29" s="1"/>
      <c r="K29" s="1"/>
      <c r="L29" s="1"/>
      <c r="M29" s="1"/>
    </row>
    <row r="30" spans="3:13" x14ac:dyDescent="0.25">
      <c r="C30" s="9" t="s">
        <v>32</v>
      </c>
      <c r="D30" s="1"/>
      <c r="E30" s="1">
        <v>0.7</v>
      </c>
      <c r="F30" s="1"/>
      <c r="G30" s="1">
        <v>0</v>
      </c>
      <c r="H30" s="1"/>
      <c r="I30" s="10">
        <v>0</v>
      </c>
      <c r="J30" s="1"/>
      <c r="K30" s="1"/>
      <c r="L30" s="1"/>
      <c r="M30" s="1"/>
    </row>
    <row r="31" spans="3:13" x14ac:dyDescent="0.25">
      <c r="C31" s="9" t="s">
        <v>33</v>
      </c>
      <c r="D31" s="1"/>
      <c r="E31" s="1">
        <v>0.7</v>
      </c>
      <c r="F31" s="1"/>
      <c r="G31" s="1">
        <v>1</v>
      </c>
      <c r="H31" s="1"/>
      <c r="I31" s="10">
        <v>1</v>
      </c>
      <c r="J31" s="25"/>
      <c r="K31" s="1"/>
      <c r="L31" s="1"/>
      <c r="M31" s="1"/>
    </row>
    <row r="32" spans="3:13" ht="14.4" thickBot="1" x14ac:dyDescent="0.3">
      <c r="C32" s="14" t="s">
        <v>34</v>
      </c>
      <c r="D32" s="15"/>
      <c r="E32" s="15">
        <v>1</v>
      </c>
      <c r="F32" s="15"/>
      <c r="G32" s="15">
        <v>0</v>
      </c>
      <c r="H32" s="15"/>
      <c r="I32" s="23">
        <v>0</v>
      </c>
      <c r="J32" s="1"/>
      <c r="K32" s="1"/>
      <c r="L32" s="1"/>
      <c r="M32" s="1"/>
    </row>
    <row r="33" spans="3:14" s="27" customFormat="1" ht="16.8" customHeight="1" x14ac:dyDescent="0.25">
      <c r="C33" s="32" t="s">
        <v>37</v>
      </c>
      <c r="D33" s="30"/>
      <c r="E33" s="30"/>
      <c r="F33" s="30"/>
      <c r="G33" s="30"/>
      <c r="H33" s="30"/>
      <c r="I33" s="30"/>
      <c r="J33" s="30"/>
      <c r="K33" s="30"/>
      <c r="L33" s="30"/>
      <c r="M33" s="30"/>
    </row>
    <row r="34" spans="3:14" s="27" customFormat="1" ht="28.2" customHeight="1" x14ac:dyDescent="0.25">
      <c r="C34" s="29" t="s">
        <v>63</v>
      </c>
      <c r="D34" s="26"/>
      <c r="E34" s="26"/>
      <c r="F34" s="26"/>
      <c r="G34" s="26"/>
      <c r="H34" s="26"/>
      <c r="I34" s="26"/>
      <c r="J34" s="26"/>
      <c r="K34" s="26"/>
      <c r="L34" s="26"/>
      <c r="M34" s="26"/>
    </row>
    <row r="35" spans="3:14" s="27" customFormat="1" ht="27" customHeight="1" x14ac:dyDescent="0.25">
      <c r="C35" s="29" t="s">
        <v>62</v>
      </c>
      <c r="D35" s="26"/>
      <c r="E35" s="26"/>
      <c r="F35" s="26"/>
      <c r="G35" s="26"/>
      <c r="H35" s="26"/>
      <c r="I35" s="26"/>
      <c r="J35" s="26"/>
      <c r="K35" s="26"/>
      <c r="L35" s="26"/>
      <c r="M35" s="26"/>
    </row>
    <row r="36" spans="3:14" s="27" customFormat="1" ht="19.8" customHeight="1" x14ac:dyDescent="0.25">
      <c r="C36" s="29" t="s">
        <v>61</v>
      </c>
      <c r="D36" s="26"/>
      <c r="E36" s="26"/>
      <c r="F36" s="26"/>
      <c r="G36" s="26"/>
      <c r="H36" s="26"/>
      <c r="I36" s="26"/>
      <c r="J36" s="26"/>
      <c r="K36" s="26"/>
      <c r="L36" s="26"/>
      <c r="M36" s="26"/>
      <c r="N36" s="26"/>
    </row>
    <row r="37" spans="3:14" s="27" customFormat="1" ht="30.6" customHeight="1" x14ac:dyDescent="0.25">
      <c r="C37" s="33" t="s">
        <v>60</v>
      </c>
      <c r="D37" s="26"/>
      <c r="E37" s="26"/>
      <c r="F37" s="26"/>
      <c r="G37" s="26"/>
      <c r="H37" s="26"/>
      <c r="I37" s="26"/>
      <c r="J37" s="26"/>
      <c r="K37" s="26"/>
      <c r="L37" s="26"/>
      <c r="M37" s="26"/>
      <c r="N37" s="26"/>
    </row>
    <row r="38" spans="3:14" s="27" customFormat="1" ht="31.2" customHeight="1" x14ac:dyDescent="0.25">
      <c r="C38" s="33" t="s">
        <v>59</v>
      </c>
      <c r="D38" s="33"/>
      <c r="E38" s="33"/>
      <c r="F38" s="33"/>
      <c r="G38" s="33"/>
      <c r="H38" s="33"/>
      <c r="I38" s="33"/>
      <c r="J38" s="33"/>
      <c r="K38" s="33"/>
      <c r="L38" s="33"/>
      <c r="M38" s="33"/>
      <c r="N38" s="33"/>
    </row>
    <row r="39" spans="3:14" s="27" customFormat="1" ht="29.4" customHeight="1" x14ac:dyDescent="0.25">
      <c r="C39" s="29" t="s">
        <v>58</v>
      </c>
      <c r="D39" s="26"/>
      <c r="E39" s="26"/>
      <c r="F39" s="26"/>
      <c r="G39" s="26"/>
      <c r="H39" s="26"/>
      <c r="I39" s="26"/>
      <c r="J39" s="26"/>
      <c r="K39" s="26"/>
      <c r="L39" s="26"/>
      <c r="M39" s="26"/>
      <c r="N39" s="26"/>
    </row>
    <row r="40" spans="3:14" s="27" customFormat="1" ht="28.8" customHeight="1" x14ac:dyDescent="0.25">
      <c r="C40" s="29" t="s">
        <v>57</v>
      </c>
      <c r="D40" s="26"/>
      <c r="E40" s="26"/>
      <c r="F40" s="26"/>
      <c r="G40" s="26"/>
      <c r="H40" s="26"/>
      <c r="I40" s="26"/>
      <c r="J40" s="26"/>
      <c r="K40" s="26"/>
      <c r="L40" s="26"/>
      <c r="M40" s="26"/>
      <c r="N40" s="26"/>
    </row>
    <row r="41" spans="3:14" s="27" customFormat="1" x14ac:dyDescent="0.25">
      <c r="C41" s="29" t="s">
        <v>44</v>
      </c>
      <c r="D41" s="26"/>
      <c r="E41" s="26"/>
      <c r="F41" s="26"/>
      <c r="G41" s="26"/>
      <c r="H41" s="26"/>
      <c r="I41" s="26"/>
      <c r="J41" s="26"/>
      <c r="K41" s="26"/>
      <c r="L41" s="26"/>
      <c r="M41" s="26"/>
      <c r="N41" s="26"/>
    </row>
    <row r="42" spans="3:14" s="27" customFormat="1" ht="29.4" customHeight="1" x14ac:dyDescent="0.25">
      <c r="C42" s="29" t="s">
        <v>55</v>
      </c>
      <c r="D42" s="26"/>
      <c r="E42" s="26"/>
      <c r="F42" s="26"/>
      <c r="G42" s="26"/>
      <c r="H42" s="26"/>
      <c r="I42" s="26"/>
      <c r="J42" s="26"/>
      <c r="K42" s="26"/>
      <c r="L42" s="26"/>
      <c r="M42" s="26"/>
      <c r="N42" s="26"/>
    </row>
    <row r="43" spans="3:14" s="27" customFormat="1" ht="33.6" customHeight="1" x14ac:dyDescent="0.25">
      <c r="C43" s="29" t="s">
        <v>56</v>
      </c>
      <c r="D43" s="26"/>
      <c r="E43" s="26"/>
      <c r="F43" s="26"/>
      <c r="G43" s="26"/>
      <c r="H43" s="26"/>
      <c r="I43" s="26"/>
      <c r="J43" s="26"/>
      <c r="K43" s="26"/>
      <c r="L43" s="26"/>
      <c r="M43" s="26"/>
      <c r="N43" s="26"/>
    </row>
    <row r="44" spans="3:14" s="27" customFormat="1" ht="27.6" customHeight="1" x14ac:dyDescent="0.25">
      <c r="C44" s="29" t="s">
        <v>53</v>
      </c>
      <c r="D44" s="26"/>
      <c r="E44" s="26"/>
      <c r="F44" s="26"/>
      <c r="G44" s="26"/>
      <c r="H44" s="26"/>
      <c r="I44" s="26"/>
      <c r="J44" s="26"/>
      <c r="K44" s="26"/>
      <c r="L44" s="26"/>
      <c r="M44" s="26"/>
      <c r="N44" s="26"/>
    </row>
    <row r="45" spans="3:14" s="27" customFormat="1" x14ac:dyDescent="0.25">
      <c r="C45" s="29" t="s">
        <v>54</v>
      </c>
      <c r="D45" s="26"/>
      <c r="E45" s="26"/>
      <c r="F45" s="26"/>
      <c r="G45" s="26"/>
      <c r="H45" s="26"/>
      <c r="I45" s="26"/>
      <c r="J45" s="26"/>
      <c r="K45" s="26"/>
      <c r="L45" s="26"/>
      <c r="M45" s="26"/>
      <c r="N45" s="26"/>
    </row>
    <row r="46" spans="3:14" s="27" customFormat="1" x14ac:dyDescent="0.25">
      <c r="C46" s="33" t="s">
        <v>52</v>
      </c>
      <c r="D46" s="26"/>
      <c r="E46" s="26"/>
      <c r="F46" s="26"/>
      <c r="G46" s="26"/>
      <c r="H46" s="26"/>
      <c r="I46" s="26"/>
      <c r="J46" s="26"/>
      <c r="K46" s="26"/>
      <c r="L46" s="26"/>
      <c r="M46" s="26"/>
      <c r="N46" s="26"/>
    </row>
    <row r="47" spans="3:14" s="27" customFormat="1" x14ac:dyDescent="0.25">
      <c r="C47" s="31"/>
      <c r="D47" s="31"/>
      <c r="E47" s="31"/>
      <c r="F47" s="31"/>
      <c r="G47" s="31"/>
      <c r="H47" s="31"/>
      <c r="I47" s="31"/>
      <c r="J47" s="31"/>
      <c r="K47" s="31"/>
      <c r="L47" s="31"/>
    </row>
    <row r="48" spans="3:14" s="27" customFormat="1" x14ac:dyDescent="0.25">
      <c r="C48" s="31"/>
      <c r="D48" s="31"/>
      <c r="E48" s="31"/>
      <c r="F48" s="31"/>
      <c r="G48" s="31"/>
      <c r="H48" s="31"/>
      <c r="I48" s="31"/>
      <c r="J48" s="31"/>
      <c r="K48" s="31"/>
      <c r="L48" s="31"/>
    </row>
    <row r="49" spans="3:12" s="27" customFormat="1" x14ac:dyDescent="0.25">
      <c r="C49" s="31"/>
      <c r="D49" s="31"/>
      <c r="E49" s="31"/>
      <c r="F49" s="31"/>
      <c r="G49" s="31"/>
      <c r="H49" s="31"/>
      <c r="I49" s="31"/>
      <c r="J49" s="31"/>
      <c r="K49" s="31"/>
      <c r="L49" s="31"/>
    </row>
    <row r="50" spans="3:12" s="27" customFormat="1" x14ac:dyDescent="0.25">
      <c r="C50" s="31"/>
      <c r="D50" s="31"/>
      <c r="E50" s="31"/>
      <c r="F50" s="31"/>
      <c r="G50" s="31"/>
      <c r="H50" s="31"/>
      <c r="I50" s="31"/>
      <c r="J50" s="31"/>
      <c r="K50" s="31"/>
      <c r="L50" s="31"/>
    </row>
    <row r="51" spans="3:12" s="27" customFormat="1" x14ac:dyDescent="0.25">
      <c r="C51" s="31"/>
      <c r="D51" s="31"/>
      <c r="E51" s="31"/>
      <c r="F51" s="31"/>
      <c r="G51" s="31"/>
      <c r="H51" s="31"/>
      <c r="I51" s="31"/>
      <c r="J51" s="31"/>
      <c r="K51" s="31"/>
      <c r="L51" s="31"/>
    </row>
    <row r="52" spans="3:12" s="27" customFormat="1" x14ac:dyDescent="0.25">
      <c r="C52" s="31"/>
      <c r="D52" s="31"/>
      <c r="E52" s="31"/>
      <c r="F52" s="31"/>
      <c r="G52" s="31"/>
      <c r="H52" s="31"/>
      <c r="I52" s="31"/>
      <c r="J52" s="31"/>
      <c r="K52" s="31"/>
      <c r="L52" s="31"/>
    </row>
    <row r="53" spans="3:12" x14ac:dyDescent="0.25">
      <c r="C53" s="31"/>
      <c r="D53" s="31"/>
      <c r="E53" s="31"/>
      <c r="F53" s="31"/>
      <c r="G53" s="31"/>
      <c r="H53" s="31"/>
      <c r="I53" s="31"/>
      <c r="J53" s="31"/>
      <c r="K53" s="31"/>
      <c r="L53" s="31"/>
    </row>
    <row r="54" spans="3:12" x14ac:dyDescent="0.25">
      <c r="C54" s="31"/>
      <c r="D54" s="31"/>
      <c r="E54" s="31"/>
      <c r="F54" s="31"/>
      <c r="G54" s="31"/>
      <c r="H54" s="31"/>
      <c r="I54" s="31"/>
      <c r="J54" s="31"/>
      <c r="K54" s="31"/>
      <c r="L54" s="31"/>
    </row>
    <row r="55" spans="3:12" x14ac:dyDescent="0.25">
      <c r="C55" s="31"/>
      <c r="D55" s="31"/>
      <c r="E55" s="31"/>
      <c r="F55" s="31"/>
      <c r="G55" s="31"/>
      <c r="H55" s="31"/>
      <c r="I55" s="31"/>
      <c r="J55" s="31"/>
      <c r="K55" s="31"/>
      <c r="L55" s="31"/>
    </row>
    <row r="56" spans="3:12" x14ac:dyDescent="0.25">
      <c r="C56" s="31"/>
      <c r="D56" s="31"/>
      <c r="E56" s="31"/>
      <c r="F56" s="31"/>
      <c r="G56" s="31"/>
      <c r="H56" s="31"/>
      <c r="I56" s="31"/>
      <c r="J56" s="31"/>
      <c r="K56" s="31"/>
      <c r="L56" s="31"/>
    </row>
    <row r="57" spans="3:12" x14ac:dyDescent="0.25">
      <c r="C57" s="31"/>
      <c r="D57" s="31"/>
      <c r="E57" s="31"/>
      <c r="F57" s="31"/>
      <c r="G57" s="31"/>
      <c r="H57" s="31"/>
      <c r="I57" s="31"/>
      <c r="J57" s="31"/>
      <c r="K57" s="31"/>
      <c r="L57" s="31"/>
    </row>
    <row r="58" spans="3:12" x14ac:dyDescent="0.25">
      <c r="C58" s="31"/>
      <c r="D58" s="31"/>
      <c r="E58" s="31"/>
      <c r="F58" s="31"/>
      <c r="G58" s="31"/>
      <c r="H58" s="31"/>
      <c r="I58" s="31"/>
      <c r="J58" s="31"/>
      <c r="K58" s="31"/>
      <c r="L58" s="31"/>
    </row>
    <row r="59" spans="3:12" x14ac:dyDescent="0.25">
      <c r="C59" s="31"/>
      <c r="D59" s="31"/>
      <c r="E59" s="31"/>
      <c r="F59" s="31"/>
      <c r="G59" s="31"/>
      <c r="H59" s="31"/>
      <c r="I59" s="31"/>
      <c r="J59" s="31"/>
      <c r="K59" s="31"/>
      <c r="L59" s="31"/>
    </row>
    <row r="60" spans="3:12" x14ac:dyDescent="0.25">
      <c r="C60" s="31"/>
      <c r="D60" s="31"/>
      <c r="E60" s="31"/>
      <c r="F60" s="31"/>
      <c r="G60" s="31"/>
      <c r="H60" s="31"/>
      <c r="I60" s="31"/>
      <c r="J60" s="31"/>
      <c r="K60" s="31"/>
      <c r="L60" s="31"/>
    </row>
    <row r="61" spans="3:12" x14ac:dyDescent="0.25">
      <c r="C61" s="31"/>
      <c r="D61" s="31"/>
      <c r="E61" s="31"/>
      <c r="F61" s="31"/>
      <c r="G61" s="31"/>
      <c r="H61" s="31"/>
      <c r="I61" s="31"/>
      <c r="J61" s="31"/>
      <c r="K61" s="31"/>
      <c r="L61" s="31"/>
    </row>
    <row r="62" spans="3:12" x14ac:dyDescent="0.25">
      <c r="C62" s="31"/>
      <c r="D62" s="31"/>
      <c r="E62" s="31"/>
      <c r="F62" s="31"/>
      <c r="G62" s="31"/>
      <c r="H62" s="31"/>
      <c r="I62" s="31"/>
      <c r="J62" s="31"/>
      <c r="K62" s="31"/>
      <c r="L62" s="31"/>
    </row>
    <row r="63" spans="3:12" x14ac:dyDescent="0.25">
      <c r="C63" s="31"/>
      <c r="D63" s="31"/>
      <c r="E63" s="31"/>
      <c r="F63" s="31"/>
      <c r="G63" s="31"/>
      <c r="H63" s="31"/>
      <c r="I63" s="31"/>
      <c r="J63" s="31"/>
      <c r="K63" s="31"/>
      <c r="L63" s="31"/>
    </row>
    <row r="64" spans="3:12" x14ac:dyDescent="0.25">
      <c r="C64" s="31"/>
      <c r="D64" s="31"/>
      <c r="E64" s="31"/>
      <c r="F64" s="31"/>
      <c r="G64" s="31"/>
      <c r="H64" s="31"/>
      <c r="I64" s="31"/>
      <c r="J64" s="31"/>
      <c r="K64" s="31"/>
      <c r="L64" s="31"/>
    </row>
    <row r="65" spans="3:12" x14ac:dyDescent="0.25">
      <c r="C65" s="31"/>
      <c r="D65" s="31"/>
      <c r="E65" s="31"/>
      <c r="F65" s="31"/>
      <c r="G65" s="31"/>
      <c r="H65" s="31"/>
      <c r="I65" s="31"/>
      <c r="J65" s="31"/>
      <c r="K65" s="31"/>
      <c r="L65" s="31"/>
    </row>
    <row r="66" spans="3:12" x14ac:dyDescent="0.25">
      <c r="C66" s="31"/>
      <c r="D66" s="31"/>
      <c r="E66" s="31"/>
      <c r="F66" s="31"/>
      <c r="G66" s="31"/>
      <c r="H66" s="31"/>
      <c r="I66" s="31"/>
      <c r="J66" s="31"/>
      <c r="K66" s="31"/>
      <c r="L66" s="31"/>
    </row>
    <row r="67" spans="3:12" x14ac:dyDescent="0.25">
      <c r="C67" s="31"/>
      <c r="D67" s="31"/>
      <c r="E67" s="31"/>
      <c r="F67" s="31"/>
      <c r="G67" s="31"/>
      <c r="H67" s="31"/>
      <c r="I67" s="31"/>
      <c r="J67" s="31"/>
      <c r="K67" s="31"/>
      <c r="L67" s="31"/>
    </row>
    <row r="68" spans="3:12" x14ac:dyDescent="0.25">
      <c r="C68" s="31"/>
      <c r="D68" s="31"/>
      <c r="E68" s="31"/>
      <c r="F68" s="31"/>
      <c r="G68" s="31"/>
      <c r="H68" s="31"/>
      <c r="I68" s="31"/>
      <c r="J68" s="31"/>
      <c r="K68" s="31"/>
      <c r="L68" s="31"/>
    </row>
    <row r="69" spans="3:12" x14ac:dyDescent="0.25">
      <c r="C69" s="31"/>
      <c r="D69" s="31"/>
      <c r="E69" s="31"/>
      <c r="F69" s="31"/>
      <c r="G69" s="31"/>
      <c r="H69" s="31"/>
      <c r="I69" s="31"/>
      <c r="J69" s="31"/>
      <c r="K69" s="31"/>
      <c r="L69" s="31"/>
    </row>
    <row r="70" spans="3:12" x14ac:dyDescent="0.25">
      <c r="C70" s="31"/>
      <c r="D70" s="31"/>
      <c r="E70" s="31"/>
      <c r="F70" s="31"/>
      <c r="G70" s="31"/>
      <c r="H70" s="31"/>
      <c r="I70" s="31"/>
      <c r="J70" s="31"/>
      <c r="K70" s="31"/>
      <c r="L70" s="31"/>
    </row>
    <row r="71" spans="3:12" x14ac:dyDescent="0.25">
      <c r="C71" s="31"/>
      <c r="D71" s="31"/>
      <c r="E71" s="31"/>
      <c r="F71" s="31"/>
      <c r="G71" s="31"/>
      <c r="H71" s="31"/>
      <c r="I71" s="31"/>
      <c r="J71" s="31"/>
      <c r="K71" s="31"/>
      <c r="L71" s="31"/>
    </row>
    <row r="72" spans="3:12" x14ac:dyDescent="0.25">
      <c r="C72" s="31"/>
      <c r="D72" s="31"/>
      <c r="E72" s="31"/>
      <c r="F72" s="31"/>
      <c r="G72" s="31"/>
      <c r="H72" s="31"/>
      <c r="I72" s="31"/>
      <c r="J72" s="31"/>
      <c r="K72" s="31"/>
      <c r="L72" s="31"/>
    </row>
    <row r="73" spans="3:12" x14ac:dyDescent="0.25">
      <c r="C73" s="31"/>
      <c r="D73" s="31"/>
      <c r="E73" s="31"/>
      <c r="F73" s="31"/>
      <c r="G73" s="31"/>
      <c r="H73" s="31"/>
      <c r="I73" s="31"/>
      <c r="J73" s="31"/>
      <c r="K73" s="31"/>
      <c r="L73" s="31"/>
    </row>
    <row r="74" spans="3:12" x14ac:dyDescent="0.25">
      <c r="C74" s="31"/>
      <c r="D74" s="31"/>
      <c r="E74" s="31"/>
      <c r="F74" s="31"/>
      <c r="G74" s="31"/>
      <c r="H74" s="31"/>
      <c r="I74" s="31"/>
      <c r="J74" s="31"/>
      <c r="K74" s="31"/>
      <c r="L74" s="31"/>
    </row>
    <row r="75" spans="3:12" x14ac:dyDescent="0.25">
      <c r="C75" s="31"/>
      <c r="D75" s="31"/>
      <c r="E75" s="31"/>
      <c r="F75" s="31"/>
      <c r="G75" s="31"/>
      <c r="H75" s="31"/>
      <c r="I75" s="31"/>
      <c r="J75" s="31"/>
      <c r="K75" s="31"/>
      <c r="L75" s="31"/>
    </row>
  </sheetData>
  <mergeCells count="15">
    <mergeCell ref="C9:J9"/>
    <mergeCell ref="C33:M33"/>
    <mergeCell ref="C34:M34"/>
    <mergeCell ref="C35:M35"/>
    <mergeCell ref="C36:N36"/>
    <mergeCell ref="C37:N37"/>
    <mergeCell ref="C38:N38"/>
    <mergeCell ref="C39:N39"/>
    <mergeCell ref="C40:N40"/>
    <mergeCell ref="C41:N41"/>
    <mergeCell ref="C42:N42"/>
    <mergeCell ref="C43:N43"/>
    <mergeCell ref="C44:N44"/>
    <mergeCell ref="C45:N45"/>
    <mergeCell ref="C46:N46"/>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test of tool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Jerry</dc:creator>
  <cp:lastModifiedBy>Jerry</cp:lastModifiedBy>
  <dcterms:created xsi:type="dcterms:W3CDTF">2015-06-05T18:19:34Z</dcterms:created>
  <dcterms:modified xsi:type="dcterms:W3CDTF">2019-10-14T22:21:17Z</dcterms:modified>
</cp:coreProperties>
</file>